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7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0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5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7" documentId="8_{52E6A472-9F1C-4EF1-8B2E-7CAA385B02C8}" xr6:coauthVersionLast="47" xr6:coauthVersionMax="47" xr10:uidLastSave="{5B0142AF-C4ED-40AD-8FEF-D29D05F4F493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4" r:id="rId3"/>
    <sheet name="Måned" sheetId="35" r:id="rId4"/>
    <sheet name="M" sheetId="58" r:id="rId5"/>
    <sheet name="Uke" sheetId="1" r:id="rId6"/>
    <sheet name="U" sheetId="61" r:id="rId7"/>
    <sheet name="Regioner" sheetId="6" r:id="rId8"/>
    <sheet name="R" sheetId="59" r:id="rId9"/>
    <sheet name="Organisasjon" sheetId="16" r:id="rId10"/>
    <sheet name="O" sheetId="55" r:id="rId11"/>
    <sheet name="Regorg" sheetId="44" r:id="rId12"/>
    <sheet name="RO" sheetId="62" r:id="rId13"/>
    <sheet name="Bedrifter" sheetId="45" r:id="rId14"/>
    <sheet name="B" sheetId="60" r:id="rId15"/>
    <sheet name="Slakteri" sheetId="46" r:id="rId16"/>
    <sheet name="S" sheetId="57" r:id="rId17"/>
    <sheet name="Slakteri per MÅNED" sheetId="68" r:id="rId18"/>
    <sheet name="Klasse" sheetId="48" r:id="rId19"/>
    <sheet name="K" sheetId="63" r:id="rId20"/>
    <sheet name="Kjøtt%" sheetId="49" r:id="rId21"/>
    <sheet name="KJ" sheetId="66" r:id="rId22"/>
    <sheet name="Vektgrupper" sheetId="50" r:id="rId23"/>
    <sheet name="RNR" sheetId="69" state="hidden" r:id="rId24"/>
    <sheet name="V" sheetId="53" r:id="rId25"/>
    <sheet name="Variant" sheetId="47" r:id="rId26"/>
    <sheet name="Va" sheetId="67" r:id="rId27"/>
    <sheet name="Fylker" sheetId="51" r:id="rId28"/>
    <sheet name="F" sheetId="56" r:id="rId29"/>
    <sheet name="Ark2" sheetId="65" state="hidden" r:id="rId30"/>
    <sheet name="Kommune_nummer" sheetId="64" state="hidden" r:id="rId31"/>
    <sheet name="Variant per måned" sheetId="52" r:id="rId32"/>
    <sheet name="VPM graf" sheetId="70" r:id="rId33"/>
  </sheets>
  <externalReferences>
    <externalReference r:id="rId34"/>
  </externalReferences>
  <definedNames>
    <definedName name="__123Graph_ADIAGRAM1" localSheetId="13" hidden="1">Uke!#REF!</definedName>
    <definedName name="__123Graph_ADIAGRAM1" localSheetId="28" hidden="1">Uke!#REF!</definedName>
    <definedName name="__123Graph_ADIAGRAM1" localSheetId="27" hidden="1">Uke!#REF!</definedName>
    <definedName name="__123Graph_ADIAGRAM1" localSheetId="20" hidden="1">Uke!#REF!</definedName>
    <definedName name="__123Graph_ADIAGRAM1" localSheetId="18" hidden="1">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17" hidden="1">[1]Uke!#REF!</definedName>
    <definedName name="__123Graph_ADIAGRAM1" localSheetId="24" hidden="1">Uke!#REF!</definedName>
    <definedName name="__123Graph_ADIAGRAM1" localSheetId="25" hidden="1">Uke!#REF!</definedName>
    <definedName name="__123Graph_ADIAGRAM1" localSheetId="31" hidden="1">Uke!#REF!</definedName>
    <definedName name="__123Graph_ADIAGRAM1" localSheetId="22" hidden="1">Uke!#REF!</definedName>
    <definedName name="__123Graph_ADIAGRAM1" localSheetId="2" hidden="1">Uke!#REF!</definedName>
    <definedName name="__123Graph_ADIAGRAM1" hidden="1">Uke!#REF!</definedName>
    <definedName name="__123Graph_ADIAGRAM2" localSheetId="13" hidden="1">Uke!#REF!</definedName>
    <definedName name="__123Graph_ADIAGRAM2" localSheetId="28" hidden="1">Uke!#REF!</definedName>
    <definedName name="__123Graph_ADIAGRAM2" localSheetId="27" hidden="1">Uke!#REF!</definedName>
    <definedName name="__123Graph_ADIAGRAM2" localSheetId="20" hidden="1">Uke!#REF!</definedName>
    <definedName name="__123Graph_ADIAGRAM2" localSheetId="18" hidden="1">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17" hidden="1">[1]Uke!#REF!</definedName>
    <definedName name="__123Graph_ADIAGRAM2" localSheetId="24" hidden="1">Uke!#REF!</definedName>
    <definedName name="__123Graph_ADIAGRAM2" localSheetId="25" hidden="1">Uke!#REF!</definedName>
    <definedName name="__123Graph_ADIAGRAM2" localSheetId="31" hidden="1">Uke!#REF!</definedName>
    <definedName name="__123Graph_ADIAGRAM2" localSheetId="22" hidden="1">Uke!#REF!</definedName>
    <definedName name="__123Graph_ADIAGRAM2" localSheetId="2" hidden="1">Uke!#REF!</definedName>
    <definedName name="__123Graph_ADIAGRAM2" hidden="1">Uke!#REF!</definedName>
    <definedName name="__123Graph_ADIAGRAM3" localSheetId="28" hidden="1">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6" hidden="1">Uke!#REF!</definedName>
    <definedName name="__123Graph_ADIAGRAM3" localSheetId="17" hidden="1">[1]Uke!#REF!</definedName>
    <definedName name="__123Graph_ADIAGRAM3" localSheetId="24" hidden="1">Uke!#REF!</definedName>
    <definedName name="__123Graph_ADIAGRAM3" localSheetId="2" hidden="1">Uke!#REF!</definedName>
    <definedName name="__123Graph_ADIAGRAM3" hidden="1">Uke!#REF!</definedName>
    <definedName name="__123Graph_ADIAGRAM4" localSheetId="13" hidden="1">Uke!#REF!</definedName>
    <definedName name="__123Graph_ADIAGRAM4" localSheetId="28" hidden="1">Uke!#REF!</definedName>
    <definedName name="__123Graph_ADIAGRAM4" localSheetId="27" hidden="1">Uke!#REF!</definedName>
    <definedName name="__123Graph_ADIAGRAM4" localSheetId="20" hidden="1">Uke!#REF!</definedName>
    <definedName name="__123Graph_ADIAGRAM4" localSheetId="18" hidden="1">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17" hidden="1">[1]Uke!#REF!</definedName>
    <definedName name="__123Graph_ADIAGRAM4" localSheetId="24" hidden="1">Uke!#REF!</definedName>
    <definedName name="__123Graph_ADIAGRAM4" localSheetId="25" hidden="1">Uke!#REF!</definedName>
    <definedName name="__123Graph_ADIAGRAM4" localSheetId="31" hidden="1">Uke!#REF!</definedName>
    <definedName name="__123Graph_ADIAGRAM4" localSheetId="22" hidden="1">Uke!#REF!</definedName>
    <definedName name="__123Graph_ADIAGRAM4" localSheetId="2" hidden="1">Uke!#REF!</definedName>
    <definedName name="__123Graph_ADIAGRAM4" hidden="1">Uke!#REF!</definedName>
    <definedName name="__123Graph_ADIAGRAM5" localSheetId="13" hidden="1">Uke!#REF!</definedName>
    <definedName name="__123Graph_ADIAGRAM5" localSheetId="28" hidden="1">Uke!#REF!</definedName>
    <definedName name="__123Graph_ADIAGRAM5" localSheetId="27" hidden="1">Uke!#REF!</definedName>
    <definedName name="__123Graph_ADIAGRAM5" localSheetId="20" hidden="1">Uke!#REF!</definedName>
    <definedName name="__123Graph_ADIAGRAM5" localSheetId="18" hidden="1">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17" hidden="1">[1]Uke!#REF!</definedName>
    <definedName name="__123Graph_ADIAGRAM5" localSheetId="24" hidden="1">Uke!#REF!</definedName>
    <definedName name="__123Graph_ADIAGRAM5" localSheetId="25" hidden="1">Uke!#REF!</definedName>
    <definedName name="__123Graph_ADIAGRAM5" localSheetId="31" hidden="1">Uke!#REF!</definedName>
    <definedName name="__123Graph_ADIAGRAM5" localSheetId="22" hidden="1">Uke!#REF!</definedName>
    <definedName name="__123Graph_ADIAGRAM5" localSheetId="2" hidden="1">Uke!#REF!</definedName>
    <definedName name="__123Graph_ADIAGRAM5" hidden="1">Uke!#REF!</definedName>
    <definedName name="__123Graph_BDIAGRAM1" localSheetId="13" hidden="1">Uke!#REF!</definedName>
    <definedName name="__123Graph_BDIAGRAM1" localSheetId="28" hidden="1">Uke!#REF!</definedName>
    <definedName name="__123Graph_BDIAGRAM1" localSheetId="27" hidden="1">Uke!#REF!</definedName>
    <definedName name="__123Graph_BDIAGRAM1" localSheetId="20" hidden="1">Uke!#REF!</definedName>
    <definedName name="__123Graph_BDIAGRAM1" localSheetId="18" hidden="1">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17" hidden="1">[1]Uke!#REF!</definedName>
    <definedName name="__123Graph_BDIAGRAM1" localSheetId="24" hidden="1">Uke!#REF!</definedName>
    <definedName name="__123Graph_BDIAGRAM1" localSheetId="25" hidden="1">Uke!#REF!</definedName>
    <definedName name="__123Graph_BDIAGRAM1" localSheetId="31" hidden="1">Uke!#REF!</definedName>
    <definedName name="__123Graph_BDIAGRAM1" localSheetId="22" hidden="1">Uke!#REF!</definedName>
    <definedName name="__123Graph_BDIAGRAM1" localSheetId="2" hidden="1">Uke!#REF!</definedName>
    <definedName name="__123Graph_BDIAGRAM1" hidden="1">Uke!#REF!</definedName>
    <definedName name="__123Graph_BDIAGRAM2" localSheetId="13" hidden="1">Uke!#REF!</definedName>
    <definedName name="__123Graph_BDIAGRAM2" localSheetId="28" hidden="1">Uke!#REF!</definedName>
    <definedName name="__123Graph_BDIAGRAM2" localSheetId="27" hidden="1">Uke!#REF!</definedName>
    <definedName name="__123Graph_BDIAGRAM2" localSheetId="20" hidden="1">Uke!#REF!</definedName>
    <definedName name="__123Graph_BDIAGRAM2" localSheetId="18" hidden="1">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17" hidden="1">[1]Uke!#REF!</definedName>
    <definedName name="__123Graph_BDIAGRAM2" localSheetId="24" hidden="1">Uke!#REF!</definedName>
    <definedName name="__123Graph_BDIAGRAM2" localSheetId="25" hidden="1">Uke!#REF!</definedName>
    <definedName name="__123Graph_BDIAGRAM2" localSheetId="31" hidden="1">Uke!#REF!</definedName>
    <definedName name="__123Graph_BDIAGRAM2" localSheetId="22" hidden="1">Uke!#REF!</definedName>
    <definedName name="__123Graph_BDIAGRAM2" localSheetId="2" hidden="1">Uke!#REF!</definedName>
    <definedName name="__123Graph_BDIAGRAM2" hidden="1">Uke!#REF!</definedName>
    <definedName name="__123Graph_BDIAGRAM3" localSheetId="28" hidden="1">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6" hidden="1">Uke!#REF!</definedName>
    <definedName name="__123Graph_BDIAGRAM3" localSheetId="17" hidden="1">[1]Uke!#REF!</definedName>
    <definedName name="__123Graph_BDIAGRAM3" localSheetId="24" hidden="1">Uke!#REF!</definedName>
    <definedName name="__123Graph_BDIAGRAM3" localSheetId="2" hidden="1">Uke!#REF!</definedName>
    <definedName name="__123Graph_BDIAGRAM3" hidden="1">Uke!#REF!</definedName>
    <definedName name="__123Graph_BDIAGRAM4" localSheetId="13" hidden="1">Uke!#REF!</definedName>
    <definedName name="__123Graph_BDIAGRAM4" localSheetId="28" hidden="1">Uke!#REF!</definedName>
    <definedName name="__123Graph_BDIAGRAM4" localSheetId="27" hidden="1">Uke!#REF!</definedName>
    <definedName name="__123Graph_BDIAGRAM4" localSheetId="20" hidden="1">Uke!#REF!</definedName>
    <definedName name="__123Graph_BDIAGRAM4" localSheetId="18" hidden="1">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17" hidden="1">[1]Uke!#REF!</definedName>
    <definedName name="__123Graph_BDIAGRAM4" localSheetId="24" hidden="1">Uke!#REF!</definedName>
    <definedName name="__123Graph_BDIAGRAM4" localSheetId="25" hidden="1">Uke!#REF!</definedName>
    <definedName name="__123Graph_BDIAGRAM4" localSheetId="31" hidden="1">Uke!#REF!</definedName>
    <definedName name="__123Graph_BDIAGRAM4" localSheetId="22" hidden="1">Uke!#REF!</definedName>
    <definedName name="__123Graph_BDIAGRAM4" localSheetId="2" hidden="1">Uke!#REF!</definedName>
    <definedName name="__123Graph_BDIAGRAM4" hidden="1">Uke!#REF!</definedName>
    <definedName name="__123Graph_CDIAGRAM5" localSheetId="13" hidden="1">Uke!#REF!</definedName>
    <definedName name="__123Graph_CDIAGRAM5" localSheetId="28" hidden="1">Uke!#REF!</definedName>
    <definedName name="__123Graph_CDIAGRAM5" localSheetId="27" hidden="1">Uke!#REF!</definedName>
    <definedName name="__123Graph_CDIAGRAM5" localSheetId="20" hidden="1">Uke!#REF!</definedName>
    <definedName name="__123Graph_CDIAGRAM5" localSheetId="18" hidden="1">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17" hidden="1">[1]Uke!#REF!</definedName>
    <definedName name="__123Graph_CDIAGRAM5" localSheetId="24" hidden="1">Uke!#REF!</definedName>
    <definedName name="__123Graph_CDIAGRAM5" localSheetId="25" hidden="1">Uke!#REF!</definedName>
    <definedName name="__123Graph_CDIAGRAM5" localSheetId="31" hidden="1">Uke!#REF!</definedName>
    <definedName name="__123Graph_CDIAGRAM5" localSheetId="22" hidden="1">Uke!#REF!</definedName>
    <definedName name="__123Graph_CDIAGRAM5" localSheetId="2" hidden="1">Uke!#REF!</definedName>
    <definedName name="__123Graph_CDIAGRAM5" hidden="1">Uke!#REF!</definedName>
    <definedName name="__123Graph_XDIAGRAM1" localSheetId="28" hidden="1">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6" hidden="1">Uke!#REF!</definedName>
    <definedName name="__123Graph_XDIAGRAM1" localSheetId="17" hidden="1">[1]Uke!#REF!</definedName>
    <definedName name="__123Graph_XDIAGRAM1" localSheetId="24" hidden="1">Uke!#REF!</definedName>
    <definedName name="__123Graph_XDIAGRAM1" localSheetId="2" hidden="1">Uke!#REF!</definedName>
    <definedName name="__123Graph_XDIAGRAM1" hidden="1">Uke!#REF!</definedName>
    <definedName name="__123Graph_XDIAGRAM2" localSheetId="28" hidden="1">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6" hidden="1">Uke!#REF!</definedName>
    <definedName name="__123Graph_XDIAGRAM2" localSheetId="17" hidden="1">[1]Uke!#REF!</definedName>
    <definedName name="__123Graph_XDIAGRAM2" localSheetId="24" hidden="1">Uke!#REF!</definedName>
    <definedName name="__123Graph_XDIAGRAM2" localSheetId="2" hidden="1">Uke!#REF!</definedName>
    <definedName name="__123Graph_XDIAGRAM2" hidden="1">Uke!#REF!</definedName>
    <definedName name="__123Graph_XDIAGRAM3" localSheetId="28" hidden="1">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6" hidden="1">Uke!#REF!</definedName>
    <definedName name="__123Graph_XDIAGRAM3" localSheetId="17" hidden="1">[1]Uke!#REF!</definedName>
    <definedName name="__123Graph_XDIAGRAM3" localSheetId="24" hidden="1">Uke!#REF!</definedName>
    <definedName name="__123Graph_XDIAGRAM3" localSheetId="2" hidden="1">Uke!#REF!</definedName>
    <definedName name="__123Graph_XDIAGRAM3" hidden="1">Uke!#REF!</definedName>
    <definedName name="__123Graph_XDIAGRAM4" localSheetId="28" hidden="1">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6" hidden="1">Uke!#REF!</definedName>
    <definedName name="__123Graph_XDIAGRAM4" localSheetId="17" hidden="1">[1]Uke!#REF!</definedName>
    <definedName name="__123Graph_XDIAGRAM4" localSheetId="24" hidden="1">Uke!#REF!</definedName>
    <definedName name="__123Graph_XDIAGRAM4" localSheetId="2" hidden="1">Uke!#REF!</definedName>
    <definedName name="__123Graph_XDIAGRAM4" hidden="1">Uke!#REF!</definedName>
    <definedName name="__123Graph_XDIAGRAM5" localSheetId="28" hidden="1">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6" hidden="1">Uke!#REF!</definedName>
    <definedName name="__123Graph_XDIAGRAM5" localSheetId="17" hidden="1">[1]Uke!#REF!</definedName>
    <definedName name="__123Graph_XDIAGRAM5" localSheetId="24" hidden="1">Uke!#REF!</definedName>
    <definedName name="__123Graph_XDIAGRAM5" localSheetId="2" hidden="1">Uke!#REF!</definedName>
    <definedName name="__123Graph_XDIAGRAM5" hidden="1">Uke!#REF!</definedName>
    <definedName name="a" localSheetId="28" hidden="1">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6" hidden="1">Uke!#REF!</definedName>
    <definedName name="a" localSheetId="17" hidden="1">[1]Uke!#REF!</definedName>
    <definedName name="a" localSheetId="24" hidden="1">Uke!#REF!</definedName>
    <definedName name="a" localSheetId="2" hidden="1">Uke!#REF!</definedName>
    <definedName name="a" hidden="1">Uke!#REF!</definedName>
    <definedName name="Ark1">'Ark1'!$A$1:$AC$1079</definedName>
    <definedName name="BBB" localSheetId="28" hidden="1">Uke!#REF!</definedName>
    <definedName name="BBB" localSheetId="27" hidden="1">Uke!#REF!</definedName>
    <definedName name="BBB" localSheetId="20" hidden="1">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6" hidden="1">Uke!#REF!</definedName>
    <definedName name="BBB" localSheetId="17" hidden="1">[1]Uke!#REF!</definedName>
    <definedName name="BBB" localSheetId="24" hidden="1">Uke!#REF!</definedName>
    <definedName name="BBB" localSheetId="31" hidden="1">Uke!#REF!</definedName>
    <definedName name="BBB" localSheetId="22" hidden="1">Uke!#REF!</definedName>
    <definedName name="BBB" localSheetId="2" hidden="1">Uke!#REF!</definedName>
    <definedName name="BBB" hidden="1">Uke!#REF!</definedName>
    <definedName name="BNM" localSheetId="28" hidden="1">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6" hidden="1">Uke!#REF!</definedName>
    <definedName name="BNM" localSheetId="17" hidden="1">[1]Uke!#REF!</definedName>
    <definedName name="BNM" localSheetId="24" hidden="1">Uke!#REF!</definedName>
    <definedName name="BNM" localSheetId="31" hidden="1">Uke!#REF!</definedName>
    <definedName name="BNM" localSheetId="2" hidden="1">Uke!#REF!</definedName>
    <definedName name="BNM" hidden="1">Uke!#REF!</definedName>
    <definedName name="cc" localSheetId="28" hidden="1">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6" hidden="1">Uke!#REF!</definedName>
    <definedName name="cc" localSheetId="17" hidden="1">[1]Uke!#REF!</definedName>
    <definedName name="cc" localSheetId="24" hidden="1">Uke!#REF!</definedName>
    <definedName name="cc" localSheetId="2" hidden="1">Uke!#REF!</definedName>
    <definedName name="cc" hidden="1">Uke!#REF!</definedName>
    <definedName name="CFE" localSheetId="28" hidden="1">Uke!#REF!</definedName>
    <definedName name="CFE" localSheetId="27" hidden="1">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6" hidden="1">Uke!#REF!</definedName>
    <definedName name="CFE" localSheetId="17" hidden="1">[1]Uke!#REF!</definedName>
    <definedName name="CFE" localSheetId="24" hidden="1">Uke!#REF!</definedName>
    <definedName name="CFE" localSheetId="31" hidden="1">Uke!#REF!</definedName>
    <definedName name="CFE" localSheetId="22" hidden="1">Uke!#REF!</definedName>
    <definedName name="CFE" localSheetId="2" hidden="1">Uke!#REF!</definedName>
    <definedName name="CFE" hidden="1">Uke!#REF!</definedName>
    <definedName name="d" localSheetId="28" hidden="1">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6" hidden="1">Uke!#REF!</definedName>
    <definedName name="d" localSheetId="17" hidden="1">[1]Uke!#REF!</definedName>
    <definedName name="d" localSheetId="24" hidden="1">Uke!#REF!</definedName>
    <definedName name="d" localSheetId="2" hidden="1">Uke!#REF!</definedName>
    <definedName name="d" hidden="1">Uke!#REF!</definedName>
    <definedName name="DDD" localSheetId="28" hidden="1">Uke!#REF!</definedName>
    <definedName name="DDD" localSheetId="27" hidden="1">Uke!#REF!</definedName>
    <definedName name="DDD" localSheetId="20" hidden="1">Uke!#REF!</definedName>
    <definedName name="DDD" localSheetId="18" hidden="1">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6" hidden="1">Uke!#REF!</definedName>
    <definedName name="DDD" localSheetId="15" hidden="1">Uke!#REF!</definedName>
    <definedName name="DDD" localSheetId="17" hidden="1">[1]Uke!#REF!</definedName>
    <definedName name="DDD" localSheetId="24" hidden="1">Uke!#REF!</definedName>
    <definedName name="DDD" localSheetId="25" hidden="1">Uke!#REF!</definedName>
    <definedName name="DDD" localSheetId="31" hidden="1">Uke!#REF!</definedName>
    <definedName name="DDD" localSheetId="22" hidden="1">Uke!#REF!</definedName>
    <definedName name="DDD" localSheetId="2" hidden="1">Uke!#REF!</definedName>
    <definedName name="DDD" hidden="1">Uke!#REF!</definedName>
    <definedName name="EEE" localSheetId="28" hidden="1">Uke!#REF!</definedName>
    <definedName name="EEE" localSheetId="27" hidden="1">Uke!#REF!</definedName>
    <definedName name="EEE" localSheetId="20" hidden="1">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6" hidden="1">Uke!#REF!</definedName>
    <definedName name="EEE" localSheetId="17" hidden="1">[1]Uke!#REF!</definedName>
    <definedName name="EEE" localSheetId="24" hidden="1">Uke!#REF!</definedName>
    <definedName name="EEE" localSheetId="31" hidden="1">Uke!#REF!</definedName>
    <definedName name="EEE" localSheetId="22" hidden="1">Uke!#REF!</definedName>
    <definedName name="EEE" localSheetId="2" hidden="1">Uke!#REF!</definedName>
    <definedName name="EEE" hidden="1">Uke!#REF!</definedName>
    <definedName name="f" localSheetId="28" hidden="1">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6" hidden="1">Uke!#REF!</definedName>
    <definedName name="f" localSheetId="17" hidden="1">[1]Uke!#REF!</definedName>
    <definedName name="f" localSheetId="24" hidden="1">Uke!#REF!</definedName>
    <definedName name="f" localSheetId="2" hidden="1">Uke!#REF!</definedName>
    <definedName name="f" hidden="1">Uke!#REF!</definedName>
    <definedName name="FF" localSheetId="28" hidden="1">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6" hidden="1">Uke!#REF!</definedName>
    <definedName name="FF" localSheetId="17" hidden="1">[1]Uke!#REF!</definedName>
    <definedName name="FF" localSheetId="24" hidden="1">Uke!#REF!</definedName>
    <definedName name="FF" localSheetId="2" hidden="1">Uke!#REF!</definedName>
    <definedName name="FF" hidden="1">Uke!#REF!</definedName>
    <definedName name="GGG" localSheetId="28" hidden="1">Uke!#REF!</definedName>
    <definedName name="GGG" localSheetId="27" hidden="1">Uke!#REF!</definedName>
    <definedName name="GGG" localSheetId="20" hidden="1">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6" hidden="1">Uke!#REF!</definedName>
    <definedName name="GGG" localSheetId="17" hidden="1">[1]Uke!#REF!</definedName>
    <definedName name="GGG" localSheetId="24" hidden="1">Uke!#REF!</definedName>
    <definedName name="GGG" localSheetId="31" hidden="1">Uke!#REF!</definedName>
    <definedName name="GGG" localSheetId="22" hidden="1">Uke!#REF!</definedName>
    <definedName name="GGG" localSheetId="2" hidden="1">Uke!#REF!</definedName>
    <definedName name="GGG" hidden="1">Uke!#REF!</definedName>
    <definedName name="GH" localSheetId="28" hidden="1">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6" hidden="1">Uke!#REF!</definedName>
    <definedName name="GH" localSheetId="17" hidden="1">[1]Uke!#REF!</definedName>
    <definedName name="GH" localSheetId="24" hidden="1">Uke!#REF!</definedName>
    <definedName name="GH" localSheetId="2" hidden="1">Uke!#REF!</definedName>
    <definedName name="GH" hidden="1">Uke!#REF!</definedName>
    <definedName name="GI" localSheetId="28" hidden="1">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6" hidden="1">Uke!#REF!</definedName>
    <definedName name="GI" localSheetId="17" hidden="1">[1]Uke!#REF!</definedName>
    <definedName name="GI" localSheetId="24" hidden="1">Uke!#REF!</definedName>
    <definedName name="GI" localSheetId="2" hidden="1">Uke!#REF!</definedName>
    <definedName name="GI" hidden="1">Uke!#REF!</definedName>
    <definedName name="HG" localSheetId="28" hidden="1">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6" hidden="1">Uke!#REF!</definedName>
    <definedName name="HG" localSheetId="17" hidden="1">[1]Uke!#REF!</definedName>
    <definedName name="HG" localSheetId="24" hidden="1">Uke!#REF!</definedName>
    <definedName name="HG" localSheetId="2" hidden="1">Uke!#REF!</definedName>
    <definedName name="HG" hidden="1">Uke!#REF!</definedName>
    <definedName name="HT" localSheetId="28" hidden="1">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6" hidden="1">Uke!#REF!</definedName>
    <definedName name="HT" localSheetId="17" hidden="1">[1]Uke!#REF!</definedName>
    <definedName name="HT" localSheetId="24" hidden="1">Uke!#REF!</definedName>
    <definedName name="HT" localSheetId="2" hidden="1">Uke!#REF!</definedName>
    <definedName name="HT" hidden="1">Uke!#REF!</definedName>
    <definedName name="JHK" localSheetId="28" hidden="1">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6" hidden="1">Uke!#REF!</definedName>
    <definedName name="JHK" localSheetId="17" hidden="1">[1]Uke!#REF!</definedName>
    <definedName name="JHK" localSheetId="24" hidden="1">Uke!#REF!</definedName>
    <definedName name="JHK" localSheetId="2" hidden="1">Uke!#REF!</definedName>
    <definedName name="JHK" hidden="1">Uke!#REF!</definedName>
    <definedName name="JLK" localSheetId="28" hidden="1">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6" hidden="1">Uke!#REF!</definedName>
    <definedName name="JLK" localSheetId="17" hidden="1">[1]Uke!#REF!</definedName>
    <definedName name="JLK" localSheetId="24" hidden="1">Uke!#REF!</definedName>
    <definedName name="JLK" localSheetId="31" hidden="1">Uke!#REF!</definedName>
    <definedName name="JLK" localSheetId="2" hidden="1">Uke!#REF!</definedName>
    <definedName name="JLK" hidden="1">Uke!#REF!</definedName>
    <definedName name="JLKJ" localSheetId="28" hidden="1">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6" hidden="1">Uke!#REF!</definedName>
    <definedName name="JLKJ" localSheetId="17" hidden="1">[1]Uke!#REF!</definedName>
    <definedName name="JLKJ" localSheetId="24" hidden="1">Uke!#REF!</definedName>
    <definedName name="JLKJ" localSheetId="31" hidden="1">Uke!#REF!</definedName>
    <definedName name="JLKJ" localSheetId="2" hidden="1">Uke!#REF!</definedName>
    <definedName name="JLKJ" hidden="1">Uke!#REF!</definedName>
    <definedName name="JLKJLK" localSheetId="28" hidden="1">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6" hidden="1">Uke!#REF!</definedName>
    <definedName name="JLKJLK" localSheetId="17" hidden="1">[1]Uke!#REF!</definedName>
    <definedName name="JLKJLK" localSheetId="24" hidden="1">Uke!#REF!</definedName>
    <definedName name="JLKJLK" localSheetId="2" hidden="1">Uke!#REF!</definedName>
    <definedName name="JLKJLK" hidden="1">Uke!#REF!</definedName>
    <definedName name="KJH" localSheetId="28" hidden="1">Uke!#REF!</definedName>
    <definedName name="KJH" localSheetId="27" hidden="1">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6" hidden="1">Uke!#REF!</definedName>
    <definedName name="KJH" localSheetId="17" hidden="1">[1]Uke!#REF!</definedName>
    <definedName name="KJH" localSheetId="24" hidden="1">Uke!#REF!</definedName>
    <definedName name="KJH" localSheetId="31" hidden="1">Uke!#REF!</definedName>
    <definedName name="KJH" localSheetId="22" hidden="1">Uke!#REF!</definedName>
    <definedName name="KJH" localSheetId="2" hidden="1">Uke!#REF!</definedName>
    <definedName name="KJH" hidden="1">Uke!#REF!</definedName>
    <definedName name="KJHK" localSheetId="28" hidden="1">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6" hidden="1">Uke!#REF!</definedName>
    <definedName name="KJHK" localSheetId="17" hidden="1">[1]Uke!#REF!</definedName>
    <definedName name="KJHK" localSheetId="24" hidden="1">Uke!#REF!</definedName>
    <definedName name="KJHK" localSheetId="2" hidden="1">Uke!#REF!</definedName>
    <definedName name="KJHK" hidden="1">Uke!#REF!</definedName>
    <definedName name="kkk" localSheetId="28" hidden="1">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6" hidden="1">Uke!#REF!</definedName>
    <definedName name="kkk" localSheetId="17" hidden="1">[1]Uke!#REF!</definedName>
    <definedName name="kkk" localSheetId="24" hidden="1">Uke!#REF!</definedName>
    <definedName name="kkk" localSheetId="2" hidden="1">Uke!#REF!</definedName>
    <definedName name="kkk" hidden="1">Uke!#REF!</definedName>
    <definedName name="LKH" localSheetId="28" hidden="1">Uke!#REF!</definedName>
    <definedName name="LKH" localSheetId="27" hidden="1">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6" hidden="1">Uke!#REF!</definedName>
    <definedName name="LKH" localSheetId="17" hidden="1">[1]Uke!#REF!</definedName>
    <definedName name="LKH" localSheetId="24" hidden="1">Uke!#REF!</definedName>
    <definedName name="LKH" localSheetId="31" hidden="1">Uke!#REF!</definedName>
    <definedName name="LKH" localSheetId="22" hidden="1">Uke!#REF!</definedName>
    <definedName name="LKH" localSheetId="2" hidden="1">Uke!#REF!</definedName>
    <definedName name="LKH" hidden="1">Uke!#REF!</definedName>
    <definedName name="lll" localSheetId="28" hidden="1">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6" hidden="1">Uke!#REF!</definedName>
    <definedName name="lll" localSheetId="17" hidden="1">[1]Uke!#REF!</definedName>
    <definedName name="lll" localSheetId="24" hidden="1">Uke!#REF!</definedName>
    <definedName name="lll" localSheetId="2" hidden="1">Uke!#REF!</definedName>
    <definedName name="lll" hidden="1">Uke!#REF!</definedName>
    <definedName name="MM" localSheetId="28" hidden="1">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6" hidden="1">Uke!#REF!</definedName>
    <definedName name="MM" localSheetId="17" hidden="1">[1]Uke!#REF!</definedName>
    <definedName name="MM" localSheetId="24" hidden="1">Uke!#REF!</definedName>
    <definedName name="MM" localSheetId="2" hidden="1">Uke!#REF!</definedName>
    <definedName name="MM" hidden="1">Uke!#REF!</definedName>
    <definedName name="mmm" localSheetId="28" hidden="1">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6" hidden="1">Uke!#REF!</definedName>
    <definedName name="mmm" localSheetId="17" hidden="1">[1]Uke!#REF!</definedName>
    <definedName name="mmm" localSheetId="24" hidden="1">Uke!#REF!</definedName>
    <definedName name="mmm" localSheetId="2" hidden="1">Uke!#REF!</definedName>
    <definedName name="mmm" hidden="1">Uke!#REF!</definedName>
    <definedName name="nn" localSheetId="28" hidden="1">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6" hidden="1">Uke!#REF!</definedName>
    <definedName name="nn" localSheetId="17" hidden="1">[1]Uke!#REF!</definedName>
    <definedName name="nn" localSheetId="24" hidden="1">Uke!#REF!</definedName>
    <definedName name="nn" localSheetId="2" hidden="1">Uke!#REF!</definedName>
    <definedName name="nn" hidden="1">Uke!#REF!</definedName>
    <definedName name="NVN" localSheetId="28" hidden="1">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6" hidden="1">Uke!#REF!</definedName>
    <definedName name="NVN" localSheetId="17" hidden="1">[1]Uke!#REF!</definedName>
    <definedName name="NVN" localSheetId="24" hidden="1">Uke!#REF!</definedName>
    <definedName name="NVN" localSheetId="2" hidden="1">Uke!#REF!</definedName>
    <definedName name="NVN" hidden="1">Uke!#REF!</definedName>
    <definedName name="q" localSheetId="28" hidden="1">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6" hidden="1">Uke!#REF!</definedName>
    <definedName name="q" localSheetId="17" hidden="1">[1]Uke!#REF!</definedName>
    <definedName name="q" localSheetId="24" hidden="1">Uke!#REF!</definedName>
    <definedName name="q" localSheetId="2" hidden="1">Uke!#REF!</definedName>
    <definedName name="q" hidden="1">Uke!#REF!</definedName>
    <definedName name="rr" localSheetId="28" hidden="1">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6" hidden="1">Uke!#REF!</definedName>
    <definedName name="rr" localSheetId="17" hidden="1">[1]Uke!#REF!</definedName>
    <definedName name="rr" localSheetId="24" hidden="1">Uke!#REF!</definedName>
    <definedName name="rr" localSheetId="2" hidden="1">Uke!#REF!</definedName>
    <definedName name="rr" hidden="1">Uke!#REF!</definedName>
    <definedName name="SSS" localSheetId="28" hidden="1">Uke!#REF!</definedName>
    <definedName name="SSS" localSheetId="27" hidden="1">Uke!#REF!</definedName>
    <definedName name="SSS" localSheetId="20" hidden="1">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6" hidden="1">Uke!#REF!</definedName>
    <definedName name="SSS" localSheetId="17" hidden="1">[1]Uke!#REF!</definedName>
    <definedName name="SSS" localSheetId="24" hidden="1">Uke!#REF!</definedName>
    <definedName name="SSS" localSheetId="31" hidden="1">Uke!#REF!</definedName>
    <definedName name="SSS" localSheetId="22" hidden="1">Uke!#REF!</definedName>
    <definedName name="SSS" localSheetId="2" hidden="1">Uke!#REF!</definedName>
    <definedName name="SSS" hidden="1">Uke!#REF!</definedName>
    <definedName name="SSSS" localSheetId="28" hidden="1">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6" hidden="1">Uke!#REF!</definedName>
    <definedName name="SSSS" localSheetId="17" hidden="1">[1]Uke!#REF!</definedName>
    <definedName name="SSSS" localSheetId="24" hidden="1">Uke!#REF!</definedName>
    <definedName name="SSSS" localSheetId="2" hidden="1">Uke!#REF!</definedName>
    <definedName name="SSSS" hidden="1">Uke!#REF!</definedName>
    <definedName name="T" localSheetId="28" hidden="1">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6" hidden="1">Uke!#REF!</definedName>
    <definedName name="T" localSheetId="17" hidden="1">[1]Uke!#REF!</definedName>
    <definedName name="T" localSheetId="24" hidden="1">Uke!#REF!</definedName>
    <definedName name="T" localSheetId="2" hidden="1">Uke!#REF!</definedName>
    <definedName name="T" hidden="1">Uke!#REF!</definedName>
    <definedName name="TT" localSheetId="28" hidden="1">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6" hidden="1">Uke!#REF!</definedName>
    <definedName name="TT" localSheetId="17" hidden="1">[1]Uke!#REF!</definedName>
    <definedName name="TT" localSheetId="24" hidden="1">Uke!#REF!</definedName>
    <definedName name="TT" localSheetId="2" hidden="1">Uke!#REF!</definedName>
    <definedName name="TT" hidden="1">Uke!#REF!</definedName>
    <definedName name="TTT" localSheetId="28" hidden="1">Uke!#REF!</definedName>
    <definedName name="TTT" localSheetId="27" hidden="1">Uke!#REF!</definedName>
    <definedName name="TTT" localSheetId="20" hidden="1">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6" hidden="1">Uke!#REF!</definedName>
    <definedName name="TTT" localSheetId="17" hidden="1">[1]Uke!#REF!</definedName>
    <definedName name="TTT" localSheetId="24" hidden="1">Uke!#REF!</definedName>
    <definedName name="TTT" localSheetId="31" hidden="1">Uke!#REF!</definedName>
    <definedName name="TTT" localSheetId="22" hidden="1">Uke!#REF!</definedName>
    <definedName name="TTT" localSheetId="2" hidden="1">Uke!#REF!</definedName>
    <definedName name="TTT" hidden="1">Uke!#REF!</definedName>
    <definedName name="u" localSheetId="28" hidden="1">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6" hidden="1">Uke!#REF!</definedName>
    <definedName name="u" localSheetId="17" hidden="1">[1]Uke!#REF!</definedName>
    <definedName name="u" localSheetId="24" hidden="1">Uke!#REF!</definedName>
    <definedName name="u" localSheetId="2" hidden="1">Uke!#REF!</definedName>
    <definedName name="u" hidden="1">Uke!#REF!</definedName>
    <definedName name="_xlnm.Print_Area" localSheetId="2">Å!#REF!</definedName>
    <definedName name="_xlnm.Print_Area" localSheetId="1">År!$A$3:$V$36</definedName>
    <definedName name="v" localSheetId="28" hidden="1">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6" hidden="1">Uke!#REF!</definedName>
    <definedName name="v" localSheetId="17" hidden="1">[1]Uke!#REF!</definedName>
    <definedName name="v" localSheetId="24" hidden="1">Uke!#REF!</definedName>
    <definedName name="v" localSheetId="2" hidden="1">Uke!#REF!</definedName>
    <definedName name="v" hidden="1">Uke!#REF!</definedName>
    <definedName name="vv" localSheetId="28" hidden="1">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6" hidden="1">Uke!#REF!</definedName>
    <definedName name="vv" localSheetId="17" hidden="1">[1]Uke!#REF!</definedName>
    <definedName name="vv" localSheetId="24" hidden="1">Uke!#REF!</definedName>
    <definedName name="vv" localSheetId="2" hidden="1">Uke!#REF!</definedName>
    <definedName name="vv" hidden="1">Uke!#REF!</definedName>
    <definedName name="VVV" localSheetId="28" hidden="1">Uke!#REF!</definedName>
    <definedName name="VVV" localSheetId="27" hidden="1">Uke!#REF!</definedName>
    <definedName name="VVV" localSheetId="20" hidden="1">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6" hidden="1">Uke!#REF!</definedName>
    <definedName name="VVV" localSheetId="17" hidden="1">[1]Uke!#REF!</definedName>
    <definedName name="VVV" localSheetId="24" hidden="1">Uke!#REF!</definedName>
    <definedName name="VVV" localSheetId="31" hidden="1">Uke!#REF!</definedName>
    <definedName name="VVV" localSheetId="22" hidden="1">Uke!#REF!</definedName>
    <definedName name="VVV" localSheetId="2" hidden="1">Uke!#REF!</definedName>
    <definedName name="VVV" hidden="1">Uke!#REF!</definedName>
    <definedName name="w" localSheetId="28" hidden="1">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6" hidden="1">Uke!#REF!</definedName>
    <definedName name="w" localSheetId="17" hidden="1">[1]Uke!#REF!</definedName>
    <definedName name="w" localSheetId="24" hidden="1">Uke!#REF!</definedName>
    <definedName name="w" localSheetId="2" hidden="1">Uke!#REF!</definedName>
    <definedName name="w" hidden="1">Uke!#REF!</definedName>
    <definedName name="XCV" localSheetId="28" hidden="1">Uke!#REF!</definedName>
    <definedName name="XCV" localSheetId="27" hidden="1">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6" hidden="1">Uke!#REF!</definedName>
    <definedName name="XCV" localSheetId="17" hidden="1">[1]Uke!#REF!</definedName>
    <definedName name="XCV" localSheetId="24" hidden="1">Uke!#REF!</definedName>
    <definedName name="XCV" localSheetId="31" hidden="1">Uke!#REF!</definedName>
    <definedName name="XCV" localSheetId="22" hidden="1">Uke!#REF!</definedName>
    <definedName name="XCV" localSheetId="2" hidden="1">Uke!#REF!</definedName>
    <definedName name="XCV" hidden="1">Uke!#REF!</definedName>
    <definedName name="XGXGF" localSheetId="28" hidden="1">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6" hidden="1">Uke!#REF!</definedName>
    <definedName name="XGXGF" localSheetId="17" hidden="1">[1]Uke!#REF!</definedName>
    <definedName name="XGXGF" localSheetId="24" hidden="1">Uke!#REF!</definedName>
    <definedName name="XGXGF" localSheetId="2" hidden="1">Uke!#REF!</definedName>
    <definedName name="XGXGF" hidden="1">Uke!#REF!</definedName>
    <definedName name="XXX" localSheetId="28" hidden="1">Uke!#REF!</definedName>
    <definedName name="XXX" localSheetId="27" hidden="1">Uke!#REF!</definedName>
    <definedName name="XXX" localSheetId="20" hidden="1">Uke!#REF!</definedName>
    <definedName name="XXX" localSheetId="18" hidden="1">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6" hidden="1">Uke!#REF!</definedName>
    <definedName name="XXX" localSheetId="15" hidden="1">Uke!#REF!</definedName>
    <definedName name="XXX" localSheetId="17" hidden="1">[1]Uke!#REF!</definedName>
    <definedName name="XXX" localSheetId="24" hidden="1">Uke!#REF!</definedName>
    <definedName name="XXX" localSheetId="25" hidden="1">Uke!#REF!</definedName>
    <definedName name="XXX" localSheetId="31" hidden="1">Uke!#REF!</definedName>
    <definedName name="XXX" localSheetId="22" hidden="1">Uke!#REF!</definedName>
    <definedName name="XXX" localSheetId="2" hidden="1">Uke!#REF!</definedName>
    <definedName name="XXX" hidden="1">Uke!#REF!</definedName>
    <definedName name="YUT" localSheetId="28" hidden="1">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6" hidden="1">Uke!#REF!</definedName>
    <definedName name="YUT" localSheetId="17" hidden="1">[1]Uke!#REF!</definedName>
    <definedName name="YUT" localSheetId="24" hidden="1">Uke!#REF!</definedName>
    <definedName name="YUT" localSheetId="31" hidden="1">Uke!#REF!</definedName>
    <definedName name="YUT" localSheetId="2" hidden="1">Uke!#REF!</definedName>
    <definedName name="YUT" hidden="1">Uke!#REF!</definedName>
    <definedName name="YY" localSheetId="28" hidden="1">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6" hidden="1">Uke!#REF!</definedName>
    <definedName name="YY" localSheetId="17" hidden="1">[1]Uke!#REF!</definedName>
    <definedName name="YY" localSheetId="24" hidden="1">Uke!#REF!</definedName>
    <definedName name="YY" localSheetId="2" hidden="1">Uke!#REF!</definedName>
    <definedName name="YY" hidden="1">Uke!#REF!</definedName>
    <definedName name="YYY" localSheetId="28" hidden="1">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6" hidden="1">Uke!#REF!</definedName>
    <definedName name="YYY" localSheetId="17" hidden="1">[1]Uke!#REF!</definedName>
    <definedName name="YYY" localSheetId="24" hidden="1">Uke!#REF!</definedName>
    <definedName name="YYY" localSheetId="2" hidden="1">Uke!#REF!</definedName>
    <definedName name="YYY" hidden="1">Uke!#REF!</definedName>
    <definedName name="YYYY" localSheetId="28" hidden="1">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6" hidden="1">Uke!#REF!</definedName>
    <definedName name="YYYY" localSheetId="17" hidden="1">[1]Uke!#REF!</definedName>
    <definedName name="YYYY" localSheetId="24" hidden="1">Uke!#REF!</definedName>
    <definedName name="YYYY" localSheetId="2" hidden="1">Uke!#REF!</definedName>
    <definedName name="YYYY" hidden="1">Uke!#REF!</definedName>
    <definedName name="zz" localSheetId="28" hidden="1">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6" hidden="1">Uke!#REF!</definedName>
    <definedName name="zz" localSheetId="17" hidden="1">[1]Uke!#REF!</definedName>
    <definedName name="zz" localSheetId="24" hidden="1">Uke!#REF!</definedName>
    <definedName name="zz" localSheetId="2" hidden="1">Uke!#REF!</definedName>
    <definedName name="zz" hidden="1">Uke!#REF!</definedName>
    <definedName name="øøø" localSheetId="28" hidden="1">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6" hidden="1">Uke!#REF!</definedName>
    <definedName name="øøø" localSheetId="17" hidden="1">[1]Uke!#REF!</definedName>
    <definedName name="øøø" localSheetId="24" hidden="1">Uke!#REF!</definedName>
    <definedName name="øøø" localSheetId="2" hidden="1">Uke!#REF!</definedName>
    <definedName name="øøø" hidden="1">Uke!#REF!</definedName>
    <definedName name="aa" localSheetId="28" hidden="1">Uke!#REF!</definedName>
    <definedName name="aa" localSheetId="27" hidden="1">Uke!#REF!</definedName>
    <definedName name="aa" localSheetId="20" hidden="1">Uke!#REF!</definedName>
    <definedName name="aa" localSheetId="18" hidden="1">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6" hidden="1">Uke!#REF!</definedName>
    <definedName name="aa" localSheetId="17" hidden="1">[1]Uke!#REF!</definedName>
    <definedName name="aa" localSheetId="24" hidden="1">Uke!#REF!</definedName>
    <definedName name="aa" localSheetId="25" hidden="1">Uke!#REF!</definedName>
    <definedName name="aa" localSheetId="31" hidden="1">Uke!#REF!</definedName>
    <definedName name="aa" localSheetId="22" hidden="1">Uke!#REF!</definedName>
    <definedName name="aa" localSheetId="2" hidden="1">Uke!#REF!</definedName>
    <definedName name="aa" hidden="1">Uke!#REF!</definedName>
    <definedName name="aaa" localSheetId="28" hidden="1">Uke!#REF!</definedName>
    <definedName name="aaa" localSheetId="27" hidden="1">Uke!#REF!</definedName>
    <definedName name="aaa" localSheetId="20" hidden="1">Uke!#REF!</definedName>
    <definedName name="aaa" localSheetId="18" hidden="1">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6" hidden="1">Uke!#REF!</definedName>
    <definedName name="aaa" localSheetId="17" hidden="1">[1]Uke!#REF!</definedName>
    <definedName name="aaa" localSheetId="24" hidden="1">Uke!#REF!</definedName>
    <definedName name="aaa" localSheetId="31" hidden="1">Uke!#REF!</definedName>
    <definedName name="aaa" localSheetId="22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51" l="1"/>
  <c r="B11" i="49"/>
  <c r="C11" i="49"/>
  <c r="D11" i="49"/>
  <c r="E11" i="49"/>
  <c r="L11" i="49" s="1"/>
  <c r="F11" i="49"/>
  <c r="G11" i="49"/>
  <c r="H11" i="49"/>
  <c r="I11" i="49"/>
  <c r="J11" i="49"/>
  <c r="B12" i="49"/>
  <c r="C12" i="49"/>
  <c r="D12" i="49"/>
  <c r="E12" i="49"/>
  <c r="F12" i="49"/>
  <c r="G12" i="49"/>
  <c r="H12" i="49"/>
  <c r="I12" i="49"/>
  <c r="J12" i="49"/>
  <c r="B47" i="49"/>
  <c r="C47" i="49"/>
  <c r="D47" i="49"/>
  <c r="E47" i="49"/>
  <c r="F47" i="49"/>
  <c r="G47" i="49"/>
  <c r="H47" i="49"/>
  <c r="I47" i="49"/>
  <c r="J47" i="49"/>
  <c r="B83" i="49"/>
  <c r="C83" i="49"/>
  <c r="D83" i="49"/>
  <c r="E83" i="49"/>
  <c r="F83" i="49"/>
  <c r="G83" i="49"/>
  <c r="H83" i="49"/>
  <c r="I83" i="49"/>
  <c r="J83" i="49"/>
  <c r="B48" i="50"/>
  <c r="C48" i="50"/>
  <c r="D48" i="50" s="1"/>
  <c r="E48" i="50"/>
  <c r="G48" i="50"/>
  <c r="I48" i="50"/>
  <c r="J48" i="50"/>
  <c r="L48" i="50"/>
  <c r="M48" i="50"/>
  <c r="O48" i="50"/>
  <c r="P48" i="50"/>
  <c r="R48" i="50"/>
  <c r="S48" i="50"/>
  <c r="B29" i="50"/>
  <c r="C29" i="50"/>
  <c r="D29" i="50" s="1"/>
  <c r="E29" i="50"/>
  <c r="G29" i="50"/>
  <c r="I29" i="50"/>
  <c r="J29" i="50"/>
  <c r="L29" i="50"/>
  <c r="M29" i="50"/>
  <c r="O29" i="50"/>
  <c r="P29" i="50"/>
  <c r="R29" i="50"/>
  <c r="S29" i="50"/>
  <c r="C11" i="50"/>
  <c r="D11" i="50" s="1"/>
  <c r="C12" i="50"/>
  <c r="D12" i="50" s="1"/>
  <c r="C13" i="50"/>
  <c r="D13" i="50" s="1"/>
  <c r="C14" i="50"/>
  <c r="D14" i="50" s="1"/>
  <c r="C15" i="50"/>
  <c r="D15" i="50" s="1"/>
  <c r="C16" i="50"/>
  <c r="D16" i="50" s="1"/>
  <c r="C17" i="50"/>
  <c r="D17" i="50" s="1"/>
  <c r="C18" i="50"/>
  <c r="D18" i="50" s="1"/>
  <c r="C19" i="50"/>
  <c r="D19" i="50" s="1"/>
  <c r="C20" i="50"/>
  <c r="D20" i="50" s="1"/>
  <c r="C21" i="50"/>
  <c r="D21" i="50" s="1"/>
  <c r="C22" i="50"/>
  <c r="D22" i="50" s="1"/>
  <c r="C23" i="50"/>
  <c r="D23" i="50" s="1"/>
  <c r="C24" i="50"/>
  <c r="D24" i="50" s="1"/>
  <c r="C25" i="50"/>
  <c r="D25" i="50" s="1"/>
  <c r="C26" i="50"/>
  <c r="D26" i="50" s="1"/>
  <c r="C27" i="50"/>
  <c r="D27" i="50" s="1"/>
  <c r="B10" i="50"/>
  <c r="C10" i="50"/>
  <c r="D10" i="50" s="1"/>
  <c r="E10" i="50"/>
  <c r="F10" i="50" s="1"/>
  <c r="G10" i="50"/>
  <c r="H10" i="50" s="1"/>
  <c r="I10" i="50"/>
  <c r="J10" i="50"/>
  <c r="K10" i="50" s="1"/>
  <c r="L10" i="50"/>
  <c r="M10" i="50"/>
  <c r="N10" i="50" s="1"/>
  <c r="O10" i="50"/>
  <c r="P10" i="50"/>
  <c r="Q10" i="50" s="1"/>
  <c r="R10" i="50"/>
  <c r="S10" i="50"/>
  <c r="B11" i="50"/>
  <c r="E11" i="50"/>
  <c r="G11" i="50"/>
  <c r="I11" i="50"/>
  <c r="J11" i="50"/>
  <c r="L11" i="50"/>
  <c r="M11" i="50"/>
  <c r="O11" i="50"/>
  <c r="P11" i="50"/>
  <c r="R11" i="50"/>
  <c r="S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Y200" i="57"/>
  <c r="K12" i="49" l="1"/>
  <c r="L83" i="49"/>
  <c r="L47" i="49"/>
  <c r="L12" i="49"/>
  <c r="T48" i="50"/>
  <c r="K11" i="49"/>
  <c r="K83" i="49"/>
  <c r="K47" i="49"/>
  <c r="T10" i="50"/>
  <c r="T29" i="50"/>
  <c r="T11" i="50"/>
  <c r="B11" i="52"/>
  <c r="C11" i="52" s="1"/>
  <c r="D11" i="52"/>
  <c r="E11" i="52"/>
  <c r="F11" i="52" s="1"/>
  <c r="H11" i="52"/>
  <c r="J11" i="52" s="1"/>
  <c r="B12" i="52"/>
  <c r="C12" i="52" s="1"/>
  <c r="D12" i="52"/>
  <c r="E12" i="52"/>
  <c r="F12" i="52" s="1"/>
  <c r="H12" i="52"/>
  <c r="G12" i="52" s="1"/>
  <c r="B14" i="52"/>
  <c r="C14" i="52" s="1"/>
  <c r="D14" i="52"/>
  <c r="E14" i="52"/>
  <c r="F14" i="52" s="1"/>
  <c r="H14" i="52"/>
  <c r="G14" i="52" s="1"/>
  <c r="B15" i="52"/>
  <c r="C15" i="52" s="1"/>
  <c r="D15" i="52"/>
  <c r="E15" i="52"/>
  <c r="F15" i="52" s="1"/>
  <c r="H15" i="52"/>
  <c r="G15" i="52" s="1"/>
  <c r="B16" i="52"/>
  <c r="C16" i="52" s="1"/>
  <c r="D16" i="52"/>
  <c r="E16" i="52"/>
  <c r="F16" i="52" s="1"/>
  <c r="H16" i="52"/>
  <c r="G16" i="52" s="1"/>
  <c r="B18" i="52"/>
  <c r="C18" i="52" s="1"/>
  <c r="D18" i="52"/>
  <c r="E18" i="52"/>
  <c r="F18" i="52" s="1"/>
  <c r="H18" i="52"/>
  <c r="N18" i="52" s="1"/>
  <c r="B19" i="52"/>
  <c r="C19" i="52" s="1"/>
  <c r="D19" i="52"/>
  <c r="E19" i="52"/>
  <c r="F19" i="52" s="1"/>
  <c r="H19" i="52"/>
  <c r="I19" i="52" s="1"/>
  <c r="B20" i="52"/>
  <c r="C20" i="52" s="1"/>
  <c r="D20" i="52"/>
  <c r="E20" i="52"/>
  <c r="F20" i="52" s="1"/>
  <c r="H20" i="52"/>
  <c r="I20" i="52" s="1"/>
  <c r="B22" i="52"/>
  <c r="C22" i="52" s="1"/>
  <c r="D22" i="52"/>
  <c r="E22" i="52"/>
  <c r="F22" i="52" s="1"/>
  <c r="H22" i="52"/>
  <c r="I22" i="52" s="1"/>
  <c r="B23" i="52"/>
  <c r="C23" i="52" s="1"/>
  <c r="D23" i="52"/>
  <c r="E23" i="52"/>
  <c r="F23" i="52" s="1"/>
  <c r="H23" i="52"/>
  <c r="I23" i="52" s="1"/>
  <c r="B24" i="52"/>
  <c r="C24" i="52" s="1"/>
  <c r="D24" i="52"/>
  <c r="E24" i="52"/>
  <c r="F24" i="52" s="1"/>
  <c r="H24" i="52"/>
  <c r="J24" i="52" s="1"/>
  <c r="B26" i="52"/>
  <c r="C26" i="52" s="1"/>
  <c r="D26" i="52"/>
  <c r="E26" i="52"/>
  <c r="F26" i="52" s="1"/>
  <c r="H26" i="52"/>
  <c r="J26" i="52" s="1"/>
  <c r="B27" i="52"/>
  <c r="C27" i="52" s="1"/>
  <c r="D27" i="52"/>
  <c r="E27" i="52"/>
  <c r="F27" i="52" s="1"/>
  <c r="H27" i="52"/>
  <c r="J27" i="52" s="1"/>
  <c r="B28" i="52"/>
  <c r="C28" i="52" s="1"/>
  <c r="D28" i="52"/>
  <c r="E28" i="52"/>
  <c r="F28" i="52" s="1"/>
  <c r="H28" i="52"/>
  <c r="J28" i="52" s="1"/>
  <c r="B30" i="52"/>
  <c r="C30" i="52" s="1"/>
  <c r="D30" i="52"/>
  <c r="E30" i="52"/>
  <c r="F30" i="52" s="1"/>
  <c r="H30" i="52"/>
  <c r="J30" i="52" s="1"/>
  <c r="B31" i="52"/>
  <c r="C31" i="52" s="1"/>
  <c r="D31" i="52"/>
  <c r="E31" i="52"/>
  <c r="F31" i="52" s="1"/>
  <c r="H31" i="52"/>
  <c r="J31" i="52" s="1"/>
  <c r="B32" i="52"/>
  <c r="C32" i="52" s="1"/>
  <c r="D32" i="52"/>
  <c r="E32" i="52"/>
  <c r="F32" i="52" s="1"/>
  <c r="H32" i="52"/>
  <c r="J32" i="52" s="1"/>
  <c r="B19" i="47"/>
  <c r="C19" i="47"/>
  <c r="D19" i="47" s="1"/>
  <c r="E19" i="47"/>
  <c r="G19" i="47"/>
  <c r="I19" i="47"/>
  <c r="J19" i="47"/>
  <c r="K19" i="47"/>
  <c r="L19" i="47"/>
  <c r="M19" i="47"/>
  <c r="O19" i="47"/>
  <c r="P19" i="47"/>
  <c r="Q19" i="47"/>
  <c r="R19" i="47"/>
  <c r="S19" i="47"/>
  <c r="B20" i="47"/>
  <c r="C20" i="47"/>
  <c r="D20" i="47" s="1"/>
  <c r="E20" i="47"/>
  <c r="G20" i="47"/>
  <c r="I20" i="47"/>
  <c r="J20" i="47"/>
  <c r="K20" i="47"/>
  <c r="L20" i="47"/>
  <c r="M20" i="47"/>
  <c r="O20" i="47"/>
  <c r="P20" i="47"/>
  <c r="Q20" i="47"/>
  <c r="R20" i="47"/>
  <c r="S20" i="47"/>
  <c r="B15" i="47"/>
  <c r="C15" i="47"/>
  <c r="D15" i="47" s="1"/>
  <c r="E15" i="47"/>
  <c r="G15" i="47"/>
  <c r="I15" i="47"/>
  <c r="J15" i="47"/>
  <c r="K15" i="47"/>
  <c r="L15" i="47"/>
  <c r="M15" i="47"/>
  <c r="O15" i="47"/>
  <c r="P15" i="47"/>
  <c r="Q15" i="47"/>
  <c r="R15" i="47"/>
  <c r="S15" i="47"/>
  <c r="B16" i="47"/>
  <c r="C16" i="47"/>
  <c r="D16" i="47" s="1"/>
  <c r="E16" i="47"/>
  <c r="G16" i="47"/>
  <c r="I16" i="47"/>
  <c r="J16" i="47"/>
  <c r="K16" i="47"/>
  <c r="L16" i="47"/>
  <c r="M16" i="47"/>
  <c r="O16" i="47"/>
  <c r="P16" i="47"/>
  <c r="Q16" i="47"/>
  <c r="R16" i="47"/>
  <c r="S16" i="47"/>
  <c r="B11" i="47"/>
  <c r="C11" i="47"/>
  <c r="D11" i="47" s="1"/>
  <c r="E11" i="47"/>
  <c r="G11" i="47"/>
  <c r="I11" i="47"/>
  <c r="J11" i="47"/>
  <c r="K11" i="47"/>
  <c r="L11" i="47"/>
  <c r="M11" i="47"/>
  <c r="O11" i="47"/>
  <c r="P11" i="47"/>
  <c r="Q11" i="47"/>
  <c r="R11" i="47"/>
  <c r="S11" i="47"/>
  <c r="B12" i="47"/>
  <c r="C12" i="47"/>
  <c r="D12" i="47" s="1"/>
  <c r="E12" i="47"/>
  <c r="G12" i="47"/>
  <c r="I12" i="47"/>
  <c r="J12" i="47"/>
  <c r="K12" i="47"/>
  <c r="L12" i="47"/>
  <c r="M12" i="47"/>
  <c r="O12" i="47"/>
  <c r="P12" i="47"/>
  <c r="Q12" i="47"/>
  <c r="R12" i="47"/>
  <c r="S12" i="47"/>
  <c r="P9" i="51"/>
  <c r="P10" i="51"/>
  <c r="P11" i="51"/>
  <c r="P12" i="51"/>
  <c r="P13" i="51"/>
  <c r="P14" i="51"/>
  <c r="P15" i="51"/>
  <c r="P16" i="51"/>
  <c r="P17" i="51"/>
  <c r="P18" i="51"/>
  <c r="P19" i="51"/>
  <c r="P20" i="51"/>
  <c r="P21" i="51"/>
  <c r="P22" i="51"/>
  <c r="P24" i="51"/>
  <c r="P25" i="51"/>
  <c r="P26" i="51"/>
  <c r="P27" i="51"/>
  <c r="P28" i="51"/>
  <c r="P29" i="51"/>
  <c r="P30" i="51"/>
  <c r="P31" i="51"/>
  <c r="P32" i="51"/>
  <c r="P33" i="51"/>
  <c r="P34" i="51"/>
  <c r="P35" i="51"/>
  <c r="P36" i="51"/>
  <c r="P37" i="51"/>
  <c r="P39" i="51"/>
  <c r="P40" i="51"/>
  <c r="P41" i="51"/>
  <c r="P42" i="51"/>
  <c r="P43" i="51"/>
  <c r="P44" i="51"/>
  <c r="P45" i="51"/>
  <c r="P46" i="51"/>
  <c r="P47" i="51"/>
  <c r="P48" i="51"/>
  <c r="P49" i="51"/>
  <c r="P50" i="51"/>
  <c r="P51" i="51"/>
  <c r="P52" i="51"/>
  <c r="H25" i="51"/>
  <c r="J25" i="51"/>
  <c r="L25" i="51"/>
  <c r="N25" i="51"/>
  <c r="H26" i="51"/>
  <c r="J26" i="51"/>
  <c r="L26" i="51"/>
  <c r="N26" i="51"/>
  <c r="H27" i="51"/>
  <c r="J27" i="51"/>
  <c r="L27" i="51"/>
  <c r="N27" i="51"/>
  <c r="H28" i="51"/>
  <c r="J28" i="51"/>
  <c r="L28" i="51"/>
  <c r="N28" i="51"/>
  <c r="H29" i="51"/>
  <c r="J29" i="51"/>
  <c r="L29" i="51"/>
  <c r="N29" i="51"/>
  <c r="H30" i="51"/>
  <c r="J30" i="51"/>
  <c r="L30" i="51"/>
  <c r="N30" i="51"/>
  <c r="H31" i="51"/>
  <c r="J31" i="51"/>
  <c r="L31" i="51"/>
  <c r="N31" i="51"/>
  <c r="H32" i="51"/>
  <c r="J32" i="51"/>
  <c r="L32" i="51"/>
  <c r="N32" i="51"/>
  <c r="H33" i="51"/>
  <c r="J33" i="51"/>
  <c r="L33" i="51"/>
  <c r="N33" i="51"/>
  <c r="H34" i="51"/>
  <c r="J34" i="51"/>
  <c r="L34" i="51"/>
  <c r="N34" i="51"/>
  <c r="H35" i="51"/>
  <c r="J35" i="51"/>
  <c r="L35" i="51"/>
  <c r="N35" i="51"/>
  <c r="H36" i="51"/>
  <c r="J36" i="51"/>
  <c r="L36" i="51"/>
  <c r="N36" i="51"/>
  <c r="H37" i="51"/>
  <c r="J37" i="51"/>
  <c r="L37" i="51"/>
  <c r="N37" i="51"/>
  <c r="B40" i="51"/>
  <c r="C40" i="51"/>
  <c r="D40" i="51" s="1"/>
  <c r="E40" i="51"/>
  <c r="F40" i="51"/>
  <c r="H40" i="51"/>
  <c r="J40" i="51"/>
  <c r="L40" i="51"/>
  <c r="N40" i="51"/>
  <c r="R40" i="51"/>
  <c r="S40" i="51"/>
  <c r="T40" i="51"/>
  <c r="V40" i="51"/>
  <c r="W40" i="51"/>
  <c r="B41" i="51"/>
  <c r="C41" i="51"/>
  <c r="D41" i="51" s="1"/>
  <c r="E41" i="51"/>
  <c r="F41" i="51"/>
  <c r="H41" i="51"/>
  <c r="J41" i="51"/>
  <c r="L41" i="51"/>
  <c r="N41" i="51"/>
  <c r="R41" i="51"/>
  <c r="S41" i="51"/>
  <c r="T41" i="51"/>
  <c r="V41" i="51"/>
  <c r="W41" i="51"/>
  <c r="B42" i="51"/>
  <c r="C42" i="51"/>
  <c r="D42" i="51" s="1"/>
  <c r="E42" i="51"/>
  <c r="F42" i="51"/>
  <c r="H42" i="51"/>
  <c r="J42" i="51"/>
  <c r="L42" i="51"/>
  <c r="N42" i="51"/>
  <c r="R42" i="51"/>
  <c r="S42" i="51"/>
  <c r="T42" i="51"/>
  <c r="V42" i="51"/>
  <c r="W42" i="51"/>
  <c r="B43" i="51"/>
  <c r="C43" i="51"/>
  <c r="D43" i="51" s="1"/>
  <c r="E43" i="51"/>
  <c r="F43" i="51"/>
  <c r="H43" i="51"/>
  <c r="J43" i="51"/>
  <c r="L43" i="51"/>
  <c r="N43" i="51"/>
  <c r="R43" i="51"/>
  <c r="S43" i="51"/>
  <c r="T43" i="51"/>
  <c r="V43" i="51"/>
  <c r="W43" i="51"/>
  <c r="B44" i="51"/>
  <c r="C44" i="51"/>
  <c r="D44" i="51" s="1"/>
  <c r="E44" i="51"/>
  <c r="F44" i="51"/>
  <c r="H44" i="51"/>
  <c r="J44" i="51"/>
  <c r="L44" i="51"/>
  <c r="N44" i="51"/>
  <c r="R44" i="51"/>
  <c r="S44" i="51"/>
  <c r="T44" i="51"/>
  <c r="V44" i="51"/>
  <c r="W44" i="51"/>
  <c r="B45" i="51"/>
  <c r="C45" i="51"/>
  <c r="D45" i="51" s="1"/>
  <c r="E45" i="51"/>
  <c r="F45" i="51"/>
  <c r="H45" i="51"/>
  <c r="J45" i="51"/>
  <c r="L45" i="51"/>
  <c r="N45" i="51"/>
  <c r="R45" i="51"/>
  <c r="S45" i="51"/>
  <c r="T45" i="51"/>
  <c r="V45" i="51"/>
  <c r="W45" i="51"/>
  <c r="B46" i="51"/>
  <c r="C46" i="51"/>
  <c r="D46" i="51" s="1"/>
  <c r="E46" i="51"/>
  <c r="F46" i="51"/>
  <c r="H46" i="51"/>
  <c r="J46" i="51"/>
  <c r="L46" i="51"/>
  <c r="N46" i="51"/>
  <c r="R46" i="51"/>
  <c r="S46" i="51"/>
  <c r="T46" i="51"/>
  <c r="V46" i="51"/>
  <c r="W46" i="51"/>
  <c r="B47" i="51"/>
  <c r="C47" i="51"/>
  <c r="D47" i="51" s="1"/>
  <c r="E47" i="51"/>
  <c r="F47" i="51"/>
  <c r="H47" i="51"/>
  <c r="J47" i="51"/>
  <c r="L47" i="51"/>
  <c r="N47" i="51"/>
  <c r="R47" i="51"/>
  <c r="S47" i="51"/>
  <c r="T47" i="51"/>
  <c r="V47" i="51"/>
  <c r="W47" i="51"/>
  <c r="B48" i="51"/>
  <c r="C48" i="51"/>
  <c r="D48" i="51" s="1"/>
  <c r="E48" i="51"/>
  <c r="F48" i="51"/>
  <c r="H48" i="51"/>
  <c r="J48" i="51"/>
  <c r="L48" i="51"/>
  <c r="N48" i="51"/>
  <c r="R48" i="51"/>
  <c r="S48" i="51"/>
  <c r="T48" i="51"/>
  <c r="V48" i="51"/>
  <c r="W48" i="51"/>
  <c r="B49" i="51"/>
  <c r="C49" i="51"/>
  <c r="D49" i="51" s="1"/>
  <c r="E49" i="51"/>
  <c r="F49" i="51"/>
  <c r="H49" i="51"/>
  <c r="J49" i="51"/>
  <c r="L49" i="51"/>
  <c r="N49" i="51"/>
  <c r="R49" i="51"/>
  <c r="S49" i="51"/>
  <c r="T49" i="51"/>
  <c r="V49" i="51"/>
  <c r="W49" i="51"/>
  <c r="B50" i="51"/>
  <c r="C50" i="51"/>
  <c r="D50" i="51" s="1"/>
  <c r="E50" i="51"/>
  <c r="F50" i="51"/>
  <c r="H50" i="51"/>
  <c r="J50" i="51"/>
  <c r="L50" i="51"/>
  <c r="N50" i="51"/>
  <c r="R50" i="51"/>
  <c r="S50" i="51"/>
  <c r="T50" i="51"/>
  <c r="V50" i="51"/>
  <c r="W50" i="51"/>
  <c r="B51" i="51"/>
  <c r="C51" i="51"/>
  <c r="D51" i="51" s="1"/>
  <c r="E51" i="51"/>
  <c r="F51" i="51"/>
  <c r="H51" i="51"/>
  <c r="J51" i="51"/>
  <c r="L51" i="51"/>
  <c r="N51" i="51"/>
  <c r="R51" i="51"/>
  <c r="S51" i="51"/>
  <c r="T51" i="51"/>
  <c r="V51" i="51"/>
  <c r="W51" i="51"/>
  <c r="B52" i="51"/>
  <c r="C52" i="51"/>
  <c r="D52" i="51" s="1"/>
  <c r="E52" i="51"/>
  <c r="F52" i="51"/>
  <c r="H52" i="51"/>
  <c r="J52" i="51"/>
  <c r="L52" i="51"/>
  <c r="N52" i="51"/>
  <c r="R52" i="51"/>
  <c r="S52" i="51"/>
  <c r="T52" i="51"/>
  <c r="V52" i="51"/>
  <c r="W52" i="51"/>
  <c r="H10" i="51"/>
  <c r="J10" i="51"/>
  <c r="L10" i="51"/>
  <c r="N10" i="51"/>
  <c r="H11" i="51"/>
  <c r="J11" i="51"/>
  <c r="L11" i="51"/>
  <c r="N11" i="51"/>
  <c r="H12" i="51"/>
  <c r="J12" i="51"/>
  <c r="L12" i="51"/>
  <c r="N12" i="51"/>
  <c r="H13" i="51"/>
  <c r="J13" i="51"/>
  <c r="L13" i="51"/>
  <c r="N13" i="51"/>
  <c r="H14" i="51"/>
  <c r="J14" i="51"/>
  <c r="L14" i="51"/>
  <c r="N14" i="51"/>
  <c r="H15" i="51"/>
  <c r="J15" i="51"/>
  <c r="L15" i="51"/>
  <c r="N15" i="51"/>
  <c r="H16" i="51"/>
  <c r="J16" i="51"/>
  <c r="L16" i="51"/>
  <c r="N16" i="51"/>
  <c r="H17" i="51"/>
  <c r="J17" i="51"/>
  <c r="L17" i="51"/>
  <c r="N17" i="51"/>
  <c r="H18" i="51"/>
  <c r="J18" i="51"/>
  <c r="L18" i="51"/>
  <c r="N18" i="51"/>
  <c r="H19" i="51"/>
  <c r="J19" i="51"/>
  <c r="L19" i="51"/>
  <c r="N19" i="51"/>
  <c r="H20" i="51"/>
  <c r="J20" i="51"/>
  <c r="L20" i="51"/>
  <c r="N20" i="51"/>
  <c r="H21" i="51"/>
  <c r="J21" i="51"/>
  <c r="L21" i="51"/>
  <c r="N21" i="51"/>
  <c r="H22" i="51"/>
  <c r="J22" i="51"/>
  <c r="L22" i="51"/>
  <c r="N22" i="51"/>
  <c r="Q29" i="51" l="1"/>
  <c r="F12" i="47"/>
  <c r="P28" i="52"/>
  <c r="H11" i="47"/>
  <c r="O11" i="52"/>
  <c r="H12" i="47"/>
  <c r="O28" i="51"/>
  <c r="N11" i="47"/>
  <c r="T16" i="47"/>
  <c r="R15" i="52"/>
  <c r="R14" i="52"/>
  <c r="I31" i="52"/>
  <c r="M14" i="52"/>
  <c r="P15" i="52"/>
  <c r="J14" i="52"/>
  <c r="S11" i="52"/>
  <c r="R11" i="52"/>
  <c r="P11" i="52"/>
  <c r="L11" i="52"/>
  <c r="P23" i="52"/>
  <c r="P14" i="52"/>
  <c r="K11" i="52"/>
  <c r="I27" i="52"/>
  <c r="R18" i="52"/>
  <c r="N16" i="52"/>
  <c r="O15" i="52"/>
  <c r="O14" i="52"/>
  <c r="N11" i="52"/>
  <c r="M16" i="52"/>
  <c r="N14" i="52"/>
  <c r="M11" i="52"/>
  <c r="P32" i="52"/>
  <c r="I32" i="52"/>
  <c r="P26" i="52"/>
  <c r="R16" i="52"/>
  <c r="S14" i="52"/>
  <c r="I26" i="52"/>
  <c r="P16" i="52"/>
  <c r="O16" i="52"/>
  <c r="P20" i="52"/>
  <c r="O12" i="52"/>
  <c r="N12" i="52"/>
  <c r="P12" i="52"/>
  <c r="I28" i="52"/>
  <c r="I24" i="52"/>
  <c r="P18" i="52"/>
  <c r="M12" i="52"/>
  <c r="O18" i="52"/>
  <c r="L12" i="52"/>
  <c r="I30" i="52"/>
  <c r="N15" i="52"/>
  <c r="K12" i="52"/>
  <c r="M15" i="52"/>
  <c r="S12" i="52"/>
  <c r="J12" i="52"/>
  <c r="P31" i="52"/>
  <c r="R12" i="52"/>
  <c r="I12" i="52"/>
  <c r="Q12" i="52" s="1"/>
  <c r="P22" i="52"/>
  <c r="O23" i="52"/>
  <c r="O20" i="52"/>
  <c r="O32" i="52"/>
  <c r="G32" i="52"/>
  <c r="O31" i="52"/>
  <c r="G31" i="52"/>
  <c r="O30" i="52"/>
  <c r="G30" i="52"/>
  <c r="O28" i="52"/>
  <c r="G28" i="52"/>
  <c r="O27" i="52"/>
  <c r="G27" i="52"/>
  <c r="O26" i="52"/>
  <c r="G26" i="52"/>
  <c r="O24" i="52"/>
  <c r="G24" i="52"/>
  <c r="N23" i="52"/>
  <c r="N22" i="52"/>
  <c r="N20" i="52"/>
  <c r="N19" i="52"/>
  <c r="M18" i="52"/>
  <c r="L16" i="52"/>
  <c r="L15" i="52"/>
  <c r="L14" i="52"/>
  <c r="I11" i="52"/>
  <c r="G22" i="52"/>
  <c r="Q22" i="52" s="1"/>
  <c r="G19" i="52"/>
  <c r="Q19" i="52" s="1"/>
  <c r="N32" i="52"/>
  <c r="N31" i="52"/>
  <c r="N30" i="52"/>
  <c r="N28" i="52"/>
  <c r="N27" i="52"/>
  <c r="N26" i="52"/>
  <c r="N24" i="52"/>
  <c r="M23" i="52"/>
  <c r="M22" i="52"/>
  <c r="M20" i="52"/>
  <c r="M19" i="52"/>
  <c r="L18" i="52"/>
  <c r="S16" i="52"/>
  <c r="K16" i="52"/>
  <c r="S15" i="52"/>
  <c r="K15" i="52"/>
  <c r="K14" i="52"/>
  <c r="P30" i="52"/>
  <c r="O22" i="52"/>
  <c r="O19" i="52"/>
  <c r="M32" i="52"/>
  <c r="M31" i="52"/>
  <c r="M30" i="52"/>
  <c r="M28" i="52"/>
  <c r="M27" i="52"/>
  <c r="M26" i="52"/>
  <c r="M24" i="52"/>
  <c r="L23" i="52"/>
  <c r="L22" i="52"/>
  <c r="L20" i="52"/>
  <c r="L19" i="52"/>
  <c r="K18" i="52"/>
  <c r="J16" i="52"/>
  <c r="J15" i="52"/>
  <c r="G11" i="52"/>
  <c r="L32" i="52"/>
  <c r="L31" i="52"/>
  <c r="L30" i="52"/>
  <c r="L28" i="52"/>
  <c r="L27" i="52"/>
  <c r="L26" i="52"/>
  <c r="L24" i="52"/>
  <c r="K23" i="52"/>
  <c r="S22" i="52"/>
  <c r="K22" i="52"/>
  <c r="S20" i="52"/>
  <c r="K20" i="52"/>
  <c r="S19" i="52"/>
  <c r="K19" i="52"/>
  <c r="S18" i="52"/>
  <c r="I18" i="52"/>
  <c r="I16" i="52"/>
  <c r="Q16" i="52" s="1"/>
  <c r="I15" i="52"/>
  <c r="Q15" i="52" s="1"/>
  <c r="I14" i="52"/>
  <c r="Q14" i="52" s="1"/>
  <c r="S32" i="52"/>
  <c r="K32" i="52"/>
  <c r="S31" i="52"/>
  <c r="K31" i="52"/>
  <c r="S30" i="52"/>
  <c r="K30" i="52"/>
  <c r="S28" i="52"/>
  <c r="K28" i="52"/>
  <c r="S27" i="52"/>
  <c r="K27" i="52"/>
  <c r="S26" i="52"/>
  <c r="K26" i="52"/>
  <c r="S24" i="52"/>
  <c r="K24" i="52"/>
  <c r="S23" i="52"/>
  <c r="J23" i="52"/>
  <c r="R22" i="52"/>
  <c r="J22" i="52"/>
  <c r="R20" i="52"/>
  <c r="J20" i="52"/>
  <c r="R19" i="52"/>
  <c r="J19" i="52"/>
  <c r="P19" i="52"/>
  <c r="P27" i="52"/>
  <c r="P24" i="52"/>
  <c r="G23" i="52"/>
  <c r="Q23" i="52" s="1"/>
  <c r="G20" i="52"/>
  <c r="Q20" i="52" s="1"/>
  <c r="R32" i="52"/>
  <c r="R31" i="52"/>
  <c r="R30" i="52"/>
  <c r="R28" i="52"/>
  <c r="R27" i="52"/>
  <c r="R26" i="52"/>
  <c r="R24" i="52"/>
  <c r="R23" i="52"/>
  <c r="G18" i="52"/>
  <c r="J18" i="52"/>
  <c r="T19" i="47"/>
  <c r="Q19" i="51"/>
  <c r="Q11" i="51"/>
  <c r="N12" i="47"/>
  <c r="Q21" i="51"/>
  <c r="Q13" i="51"/>
  <c r="F11" i="47"/>
  <c r="T20" i="47"/>
  <c r="T15" i="47"/>
  <c r="T12" i="47"/>
  <c r="T11" i="47"/>
  <c r="Q37" i="51"/>
  <c r="Q20" i="51"/>
  <c r="Q12" i="51"/>
  <c r="Q22" i="51"/>
  <c r="O32" i="51"/>
  <c r="K29" i="51"/>
  <c r="U45" i="51"/>
  <c r="K25" i="51"/>
  <c r="U41" i="51"/>
  <c r="Q33" i="51"/>
  <c r="Q25" i="51"/>
  <c r="Q16" i="51"/>
  <c r="U40" i="51"/>
  <c r="Q26" i="51"/>
  <c r="Q17" i="51"/>
  <c r="Q9" i="51"/>
  <c r="Q14" i="51"/>
  <c r="U47" i="51"/>
  <c r="U50" i="51"/>
  <c r="U48" i="51"/>
  <c r="U44" i="51"/>
  <c r="O27" i="51"/>
  <c r="I26" i="51"/>
  <c r="Q15" i="51"/>
  <c r="K33" i="51"/>
  <c r="K31" i="51"/>
  <c r="U43" i="51"/>
  <c r="Q10" i="51"/>
  <c r="U46" i="51"/>
  <c r="U51" i="51"/>
  <c r="U49" i="51"/>
  <c r="Q18" i="51"/>
  <c r="U52" i="51"/>
  <c r="U42" i="51"/>
  <c r="O29" i="51"/>
  <c r="K37" i="51"/>
  <c r="K35" i="51"/>
  <c r="I28" i="51"/>
  <c r="O36" i="51"/>
  <c r="K27" i="51"/>
  <c r="K36" i="51"/>
  <c r="I36" i="51"/>
  <c r="I34" i="51"/>
  <c r="I32" i="51"/>
  <c r="I30" i="51"/>
  <c r="K34" i="51"/>
  <c r="K32" i="51"/>
  <c r="I29" i="51"/>
  <c r="O25" i="51"/>
  <c r="I31" i="51"/>
  <c r="O26" i="51"/>
  <c r="I33" i="51"/>
  <c r="I37" i="51"/>
  <c r="I35" i="51"/>
  <c r="O30" i="51"/>
  <c r="Q27" i="51"/>
  <c r="O33" i="51"/>
  <c r="O31" i="51"/>
  <c r="Q30" i="51"/>
  <c r="Q28" i="51"/>
  <c r="K26" i="51"/>
  <c r="O37" i="51"/>
  <c r="O34" i="51"/>
  <c r="Q31" i="51"/>
  <c r="O35" i="51"/>
  <c r="Q34" i="51"/>
  <c r="Q32" i="51"/>
  <c r="K30" i="51"/>
  <c r="K28" i="51"/>
  <c r="I25" i="51"/>
  <c r="Q36" i="51"/>
  <c r="Q35" i="51"/>
  <c r="I27" i="51"/>
  <c r="O19" i="51"/>
  <c r="K20" i="51"/>
  <c r="I21" i="51"/>
  <c r="I15" i="51"/>
  <c r="B40" i="48"/>
  <c r="C40" i="48"/>
  <c r="D40" i="48" s="1"/>
  <c r="E40" i="48"/>
  <c r="F40" i="48"/>
  <c r="G40" i="48"/>
  <c r="H40" i="48"/>
  <c r="J40" i="48"/>
  <c r="K40" i="48"/>
  <c r="M40" i="48"/>
  <c r="O40" i="48"/>
  <c r="P40" i="48"/>
  <c r="Q40" i="48"/>
  <c r="B42" i="48"/>
  <c r="C42" i="48"/>
  <c r="D42" i="48" s="1"/>
  <c r="E42" i="48"/>
  <c r="F42" i="48"/>
  <c r="G42" i="48"/>
  <c r="H42" i="48"/>
  <c r="J42" i="48"/>
  <c r="K42" i="48"/>
  <c r="M42" i="48"/>
  <c r="O42" i="48"/>
  <c r="P42" i="48"/>
  <c r="Q42" i="48"/>
  <c r="B43" i="48"/>
  <c r="C43" i="48"/>
  <c r="D43" i="48" s="1"/>
  <c r="E43" i="48"/>
  <c r="F43" i="48"/>
  <c r="G43" i="48"/>
  <c r="H43" i="48"/>
  <c r="J43" i="48"/>
  <c r="K43" i="48"/>
  <c r="M43" i="48"/>
  <c r="O43" i="48"/>
  <c r="P43" i="48"/>
  <c r="Q43" i="48"/>
  <c r="B44" i="48"/>
  <c r="C44" i="48"/>
  <c r="D44" i="48" s="1"/>
  <c r="E44" i="48"/>
  <c r="F44" i="48"/>
  <c r="G44" i="48"/>
  <c r="H44" i="48"/>
  <c r="J44" i="48"/>
  <c r="K44" i="48"/>
  <c r="M44" i="48"/>
  <c r="O44" i="48"/>
  <c r="P44" i="48"/>
  <c r="Q44" i="48"/>
  <c r="B32" i="48"/>
  <c r="C32" i="48"/>
  <c r="D32" i="48" s="1"/>
  <c r="E32" i="48"/>
  <c r="F32" i="48"/>
  <c r="G32" i="48"/>
  <c r="H32" i="48"/>
  <c r="J32" i="48"/>
  <c r="K32" i="48"/>
  <c r="M32" i="48"/>
  <c r="O32" i="48"/>
  <c r="P32" i="48"/>
  <c r="Q32" i="48"/>
  <c r="B28" i="48"/>
  <c r="C28" i="48"/>
  <c r="D28" i="48" s="1"/>
  <c r="E28" i="48"/>
  <c r="F28" i="48"/>
  <c r="G28" i="48"/>
  <c r="H28" i="48"/>
  <c r="J28" i="48"/>
  <c r="K28" i="48"/>
  <c r="M28" i="48"/>
  <c r="O28" i="48"/>
  <c r="P28" i="48"/>
  <c r="Q28" i="48"/>
  <c r="B30" i="48"/>
  <c r="C30" i="48"/>
  <c r="D30" i="48" s="1"/>
  <c r="E30" i="48"/>
  <c r="F30" i="48"/>
  <c r="G30" i="48"/>
  <c r="H30" i="48"/>
  <c r="J30" i="48"/>
  <c r="K30" i="48"/>
  <c r="M30" i="48"/>
  <c r="O30" i="48"/>
  <c r="P30" i="48"/>
  <c r="Q30" i="48"/>
  <c r="B31" i="48"/>
  <c r="C31" i="48"/>
  <c r="D31" i="48" s="1"/>
  <c r="E31" i="48"/>
  <c r="F31" i="48"/>
  <c r="G31" i="48"/>
  <c r="H31" i="48"/>
  <c r="J31" i="48"/>
  <c r="K31" i="48"/>
  <c r="M31" i="48"/>
  <c r="O31" i="48"/>
  <c r="P31" i="48"/>
  <c r="Q31" i="48"/>
  <c r="B18" i="48"/>
  <c r="C18" i="48"/>
  <c r="D18" i="48" s="1"/>
  <c r="E18" i="48"/>
  <c r="F18" i="48"/>
  <c r="J18" i="48" s="1"/>
  <c r="B19" i="48"/>
  <c r="C19" i="48"/>
  <c r="D19" i="48" s="1"/>
  <c r="E19" i="48"/>
  <c r="F19" i="48"/>
  <c r="I19" i="48" s="1"/>
  <c r="B20" i="48"/>
  <c r="C20" i="48"/>
  <c r="D20" i="48" s="1"/>
  <c r="E20" i="48"/>
  <c r="F20" i="48"/>
  <c r="B30" i="51"/>
  <c r="C30" i="51"/>
  <c r="D30" i="51" s="1"/>
  <c r="E30" i="51"/>
  <c r="F30" i="51"/>
  <c r="G30" i="51" s="1"/>
  <c r="K15" i="51"/>
  <c r="O15" i="51"/>
  <c r="R30" i="51"/>
  <c r="S30" i="51"/>
  <c r="T30" i="51"/>
  <c r="V30" i="51"/>
  <c r="W30" i="51"/>
  <c r="B31" i="51"/>
  <c r="C31" i="51"/>
  <c r="D31" i="51" s="1"/>
  <c r="E31" i="51"/>
  <c r="F31" i="51"/>
  <c r="G31" i="51" s="1"/>
  <c r="I16" i="51"/>
  <c r="K16" i="51"/>
  <c r="O16" i="51"/>
  <c r="R31" i="51"/>
  <c r="S31" i="51"/>
  <c r="T31" i="51"/>
  <c r="V31" i="51"/>
  <c r="W31" i="51"/>
  <c r="B32" i="51"/>
  <c r="C32" i="51"/>
  <c r="D32" i="51" s="1"/>
  <c r="E32" i="51"/>
  <c r="F32" i="51"/>
  <c r="G32" i="51" s="1"/>
  <c r="I17" i="51"/>
  <c r="K17" i="51"/>
  <c r="O17" i="51"/>
  <c r="R32" i="51"/>
  <c r="S32" i="51"/>
  <c r="T32" i="51"/>
  <c r="V32" i="51"/>
  <c r="W32" i="51"/>
  <c r="B33" i="51"/>
  <c r="C33" i="51"/>
  <c r="D33" i="51" s="1"/>
  <c r="E33" i="51"/>
  <c r="F33" i="51"/>
  <c r="G33" i="51" s="1"/>
  <c r="I18" i="51"/>
  <c r="K18" i="51"/>
  <c r="O18" i="51"/>
  <c r="R33" i="51"/>
  <c r="S33" i="51"/>
  <c r="T33" i="51"/>
  <c r="V33" i="51"/>
  <c r="W33" i="51"/>
  <c r="B34" i="51"/>
  <c r="C34" i="51"/>
  <c r="D34" i="51" s="1"/>
  <c r="E34" i="51"/>
  <c r="F34" i="51"/>
  <c r="G34" i="51" s="1"/>
  <c r="I19" i="51"/>
  <c r="K19" i="51"/>
  <c r="R34" i="51"/>
  <c r="S34" i="51"/>
  <c r="T34" i="51"/>
  <c r="V34" i="51"/>
  <c r="W34" i="51"/>
  <c r="B35" i="51"/>
  <c r="C35" i="51"/>
  <c r="D35" i="51" s="1"/>
  <c r="E35" i="51"/>
  <c r="F35" i="51"/>
  <c r="G35" i="51" s="1"/>
  <c r="I20" i="51"/>
  <c r="O20" i="51"/>
  <c r="R35" i="51"/>
  <c r="S35" i="51"/>
  <c r="T35" i="51"/>
  <c r="V35" i="51"/>
  <c r="W35" i="51"/>
  <c r="B36" i="51"/>
  <c r="C36" i="51"/>
  <c r="D36" i="51" s="1"/>
  <c r="E36" i="51"/>
  <c r="F36" i="51"/>
  <c r="G36" i="51" s="1"/>
  <c r="K21" i="51"/>
  <c r="O21" i="51"/>
  <c r="R36" i="51"/>
  <c r="S36" i="51"/>
  <c r="T36" i="51"/>
  <c r="V36" i="51"/>
  <c r="W36" i="51"/>
  <c r="B37" i="51"/>
  <c r="C37" i="51"/>
  <c r="D37" i="51" s="1"/>
  <c r="E37" i="51"/>
  <c r="F37" i="51"/>
  <c r="G37" i="51" s="1"/>
  <c r="R37" i="51"/>
  <c r="S37" i="51"/>
  <c r="T37" i="51"/>
  <c r="V37" i="51"/>
  <c r="W37" i="51"/>
  <c r="B34" i="48"/>
  <c r="C34" i="48"/>
  <c r="D34" i="48" s="1"/>
  <c r="E34" i="48"/>
  <c r="F34" i="48"/>
  <c r="G34" i="48"/>
  <c r="H34" i="48"/>
  <c r="J34" i="48"/>
  <c r="K34" i="48"/>
  <c r="M34" i="48"/>
  <c r="O34" i="48"/>
  <c r="P34" i="48"/>
  <c r="Q34" i="48"/>
  <c r="B35" i="48"/>
  <c r="C35" i="48"/>
  <c r="D35" i="48" s="1"/>
  <c r="E35" i="48"/>
  <c r="F35" i="48"/>
  <c r="G35" i="48"/>
  <c r="H35" i="48"/>
  <c r="J35" i="48"/>
  <c r="K35" i="48"/>
  <c r="M35" i="48"/>
  <c r="O35" i="48"/>
  <c r="P35" i="48"/>
  <c r="Q35" i="48"/>
  <c r="B22" i="48"/>
  <c r="C22" i="48"/>
  <c r="D22" i="48" s="1"/>
  <c r="E22" i="48"/>
  <c r="F22" i="48"/>
  <c r="G22" i="48"/>
  <c r="H22" i="48"/>
  <c r="J22" i="48"/>
  <c r="K22" i="48"/>
  <c r="M22" i="48"/>
  <c r="O22" i="48"/>
  <c r="P22" i="48"/>
  <c r="Q22" i="48"/>
  <c r="B23" i="48"/>
  <c r="C23" i="48"/>
  <c r="D23" i="48" s="1"/>
  <c r="E23" i="48"/>
  <c r="F23" i="48"/>
  <c r="G23" i="48"/>
  <c r="H23" i="48"/>
  <c r="J23" i="48"/>
  <c r="K23" i="48"/>
  <c r="M23" i="48"/>
  <c r="O23" i="48"/>
  <c r="P23" i="48"/>
  <c r="Q23" i="48"/>
  <c r="B15" i="48"/>
  <c r="C15" i="48"/>
  <c r="D15" i="48" s="1"/>
  <c r="E15" i="48"/>
  <c r="F15" i="48"/>
  <c r="G15" i="48" s="1"/>
  <c r="B16" i="48"/>
  <c r="C16" i="48"/>
  <c r="D16" i="48" s="1"/>
  <c r="E16" i="48"/>
  <c r="F16" i="48"/>
  <c r="G16" i="48" s="1"/>
  <c r="C9" i="51"/>
  <c r="D9" i="51" s="1"/>
  <c r="E9" i="51"/>
  <c r="F9" i="51"/>
  <c r="H9" i="51"/>
  <c r="J9" i="51"/>
  <c r="L9" i="51"/>
  <c r="N9" i="51"/>
  <c r="R9" i="51"/>
  <c r="S9" i="51"/>
  <c r="T9" i="51"/>
  <c r="V9" i="51"/>
  <c r="W9" i="51"/>
  <c r="B10" i="51"/>
  <c r="C10" i="51"/>
  <c r="D10" i="51" s="1"/>
  <c r="E10" i="51"/>
  <c r="F10" i="51"/>
  <c r="R10" i="51"/>
  <c r="S10" i="51"/>
  <c r="T10" i="51"/>
  <c r="V10" i="51"/>
  <c r="W10" i="51"/>
  <c r="B16" i="51"/>
  <c r="C16" i="51"/>
  <c r="D16" i="51" s="1"/>
  <c r="E16" i="51"/>
  <c r="F16" i="51"/>
  <c r="R16" i="51"/>
  <c r="S16" i="51"/>
  <c r="T16" i="51"/>
  <c r="V16" i="51"/>
  <c r="W16" i="51"/>
  <c r="B17" i="51"/>
  <c r="C17" i="51"/>
  <c r="D17" i="51" s="1"/>
  <c r="E17" i="51"/>
  <c r="F17" i="51"/>
  <c r="R17" i="51"/>
  <c r="S17" i="51"/>
  <c r="T17" i="51"/>
  <c r="V17" i="51"/>
  <c r="W17" i="51"/>
  <c r="B18" i="51"/>
  <c r="C18" i="51"/>
  <c r="D18" i="51" s="1"/>
  <c r="E18" i="51"/>
  <c r="F18" i="51"/>
  <c r="R18" i="51"/>
  <c r="S18" i="51"/>
  <c r="T18" i="51"/>
  <c r="V18" i="51"/>
  <c r="W18" i="51"/>
  <c r="B19" i="51"/>
  <c r="C19" i="51"/>
  <c r="D19" i="51" s="1"/>
  <c r="E19" i="51"/>
  <c r="F19" i="51"/>
  <c r="R19" i="51"/>
  <c r="S19" i="51"/>
  <c r="T19" i="51"/>
  <c r="V19" i="51"/>
  <c r="W19" i="51"/>
  <c r="B20" i="51"/>
  <c r="C20" i="51"/>
  <c r="D20" i="51" s="1"/>
  <c r="E20" i="51"/>
  <c r="F20" i="51"/>
  <c r="R20" i="51"/>
  <c r="S20" i="51"/>
  <c r="T20" i="51"/>
  <c r="V20" i="51"/>
  <c r="W20" i="51"/>
  <c r="B21" i="51"/>
  <c r="C21" i="51"/>
  <c r="D21" i="51" s="1"/>
  <c r="E21" i="51"/>
  <c r="F21" i="51"/>
  <c r="R21" i="51"/>
  <c r="S21" i="51"/>
  <c r="T21" i="51"/>
  <c r="V21" i="51"/>
  <c r="W21" i="51"/>
  <c r="B22" i="51"/>
  <c r="C22" i="51"/>
  <c r="D22" i="51" s="1"/>
  <c r="E22" i="51"/>
  <c r="F22" i="51"/>
  <c r="R22" i="51"/>
  <c r="S22" i="51"/>
  <c r="T22" i="51"/>
  <c r="V22" i="51"/>
  <c r="W22" i="51"/>
  <c r="Q27" i="52" l="1"/>
  <c r="Q31" i="52"/>
  <c r="Q24" i="52"/>
  <c r="Q26" i="52"/>
  <c r="Q30" i="52"/>
  <c r="Q32" i="52"/>
  <c r="Q28" i="52"/>
  <c r="Q18" i="52"/>
  <c r="Q11" i="52"/>
  <c r="R44" i="48"/>
  <c r="R42" i="48"/>
  <c r="K15" i="48"/>
  <c r="R40" i="48"/>
  <c r="H20" i="48"/>
  <c r="I20" i="48" s="1"/>
  <c r="J16" i="48"/>
  <c r="R43" i="48"/>
  <c r="G19" i="51"/>
  <c r="G21" i="51"/>
  <c r="G17" i="51"/>
  <c r="G22" i="51"/>
  <c r="G16" i="51"/>
  <c r="O22" i="51"/>
  <c r="K22" i="51"/>
  <c r="G20" i="51"/>
  <c r="I22" i="51"/>
  <c r="G18" i="51"/>
  <c r="M15" i="48"/>
  <c r="M16" i="48"/>
  <c r="N16" i="48" s="1"/>
  <c r="J15" i="48"/>
  <c r="R32" i="48"/>
  <c r="K16" i="48"/>
  <c r="L16" i="48" s="1"/>
  <c r="R18" i="48"/>
  <c r="R28" i="48"/>
  <c r="M18" i="48"/>
  <c r="K18" i="48"/>
  <c r="Q18" i="48"/>
  <c r="R20" i="48"/>
  <c r="Q20" i="48"/>
  <c r="P18" i="48"/>
  <c r="P20" i="48"/>
  <c r="O18" i="48"/>
  <c r="O20" i="48"/>
  <c r="N18" i="48"/>
  <c r="R31" i="48"/>
  <c r="M20" i="48"/>
  <c r="N20" i="48" s="1"/>
  <c r="R30" i="48"/>
  <c r="J20" i="48"/>
  <c r="K20" i="48"/>
  <c r="L20" i="48" s="1"/>
  <c r="R19" i="48"/>
  <c r="L18" i="48"/>
  <c r="G20" i="48"/>
  <c r="N19" i="48"/>
  <c r="I18" i="48"/>
  <c r="K19" i="48"/>
  <c r="P19" i="48"/>
  <c r="J19" i="48"/>
  <c r="H19" i="48"/>
  <c r="O19" i="48"/>
  <c r="G19" i="48"/>
  <c r="H18" i="48"/>
  <c r="G18" i="48"/>
  <c r="M19" i="48"/>
  <c r="L19" i="48"/>
  <c r="Q19" i="48"/>
  <c r="U33" i="51"/>
  <c r="U35" i="51"/>
  <c r="U34" i="51"/>
  <c r="U30" i="51"/>
  <c r="U36" i="51"/>
  <c r="R34" i="48"/>
  <c r="U32" i="51"/>
  <c r="U31" i="51"/>
  <c r="U37" i="51"/>
  <c r="U19" i="51"/>
  <c r="U16" i="51"/>
  <c r="U9" i="51"/>
  <c r="R35" i="48"/>
  <c r="R23" i="48"/>
  <c r="U21" i="51"/>
  <c r="R15" i="48"/>
  <c r="R16" i="48"/>
  <c r="R22" i="48"/>
  <c r="Q16" i="48"/>
  <c r="Q15" i="48"/>
  <c r="P16" i="48"/>
  <c r="H16" i="48"/>
  <c r="I16" i="48" s="1"/>
  <c r="P15" i="48"/>
  <c r="H15" i="48"/>
  <c r="O16" i="48"/>
  <c r="O15" i="48"/>
  <c r="U10" i="51"/>
  <c r="U20" i="51"/>
  <c r="U22" i="51"/>
  <c r="U17" i="51"/>
  <c r="U18" i="51"/>
  <c r="B34" i="2"/>
  <c r="F34" i="2"/>
  <c r="H34" i="2"/>
  <c r="J34" i="2"/>
  <c r="L34" i="2"/>
  <c r="N34" i="2"/>
  <c r="O34" i="2"/>
  <c r="P34" i="2"/>
  <c r="B35" i="2"/>
  <c r="F35" i="2"/>
  <c r="H35" i="2"/>
  <c r="J35" i="2"/>
  <c r="L35" i="2"/>
  <c r="N35" i="2"/>
  <c r="O35" i="2"/>
  <c r="P35" i="2"/>
  <c r="Q35" i="2" l="1"/>
  <c r="U35" i="2"/>
  <c r="R35" i="2"/>
  <c r="S35" i="2"/>
  <c r="G35" i="2"/>
  <c r="I35" i="2"/>
  <c r="S34" i="2"/>
  <c r="R34" i="2"/>
  <c r="M35" i="2"/>
  <c r="C35" i="2"/>
  <c r="E35" i="2"/>
  <c r="U34" i="2"/>
  <c r="T35" i="2" l="1"/>
  <c r="A31" i="46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30" i="46"/>
  <c r="B49" i="46" l="1"/>
  <c r="C49" i="46"/>
  <c r="D49" i="46"/>
  <c r="E49" i="46" s="1"/>
  <c r="F49" i="46"/>
  <c r="G49" i="46"/>
  <c r="H49" i="46"/>
  <c r="I49" i="46"/>
  <c r="J49" i="46"/>
  <c r="L49" i="46"/>
  <c r="O49" i="46"/>
  <c r="Q49" i="46"/>
  <c r="R49" i="46"/>
  <c r="S49" i="46"/>
  <c r="U49" i="46"/>
  <c r="B50" i="46"/>
  <c r="C50" i="46"/>
  <c r="D50" i="46"/>
  <c r="E50" i="46" s="1"/>
  <c r="F50" i="46"/>
  <c r="G50" i="46"/>
  <c r="H50" i="46"/>
  <c r="I50" i="46"/>
  <c r="J50" i="46"/>
  <c r="L50" i="46"/>
  <c r="O50" i="46"/>
  <c r="Q50" i="46"/>
  <c r="R50" i="46"/>
  <c r="S50" i="46"/>
  <c r="U50" i="46"/>
  <c r="B51" i="46"/>
  <c r="C51" i="46"/>
  <c r="D51" i="46"/>
  <c r="E51" i="46" s="1"/>
  <c r="F51" i="46"/>
  <c r="G51" i="46"/>
  <c r="H51" i="46"/>
  <c r="I51" i="46"/>
  <c r="J51" i="46"/>
  <c r="L51" i="46"/>
  <c r="O51" i="46"/>
  <c r="Q51" i="46"/>
  <c r="R51" i="46"/>
  <c r="S51" i="46"/>
  <c r="U51" i="46"/>
  <c r="B52" i="46"/>
  <c r="C52" i="46"/>
  <c r="D52" i="46"/>
  <c r="E52" i="46" s="1"/>
  <c r="F52" i="46"/>
  <c r="G52" i="46"/>
  <c r="H52" i="46"/>
  <c r="I52" i="46"/>
  <c r="J52" i="46"/>
  <c r="L52" i="46"/>
  <c r="O52" i="46"/>
  <c r="Q52" i="46"/>
  <c r="R52" i="46"/>
  <c r="S52" i="46"/>
  <c r="U52" i="46"/>
  <c r="B53" i="46"/>
  <c r="C53" i="46"/>
  <c r="D53" i="46"/>
  <c r="E53" i="46" s="1"/>
  <c r="F53" i="46"/>
  <c r="G53" i="46"/>
  <c r="H53" i="46"/>
  <c r="I53" i="46"/>
  <c r="J53" i="46"/>
  <c r="L53" i="46"/>
  <c r="O53" i="46"/>
  <c r="Q53" i="46"/>
  <c r="R53" i="46"/>
  <c r="S53" i="46"/>
  <c r="U53" i="46"/>
  <c r="B54" i="46"/>
  <c r="C54" i="46"/>
  <c r="D54" i="46"/>
  <c r="E54" i="46" s="1"/>
  <c r="F54" i="46"/>
  <c r="G54" i="46"/>
  <c r="H54" i="46"/>
  <c r="I54" i="46"/>
  <c r="J54" i="46"/>
  <c r="L54" i="46"/>
  <c r="O54" i="46"/>
  <c r="Q54" i="46"/>
  <c r="R54" i="46"/>
  <c r="S54" i="46"/>
  <c r="U54" i="46"/>
  <c r="B55" i="46"/>
  <c r="C55" i="46"/>
  <c r="D55" i="46"/>
  <c r="E55" i="46" s="1"/>
  <c r="F55" i="46"/>
  <c r="G55" i="46"/>
  <c r="H55" i="46"/>
  <c r="I55" i="46"/>
  <c r="J55" i="46"/>
  <c r="L55" i="46"/>
  <c r="O55" i="46"/>
  <c r="Q55" i="46"/>
  <c r="R55" i="46"/>
  <c r="S55" i="46"/>
  <c r="U55" i="46"/>
  <c r="B56" i="46"/>
  <c r="C56" i="46"/>
  <c r="D56" i="46"/>
  <c r="E56" i="46" s="1"/>
  <c r="F56" i="46"/>
  <c r="G56" i="46"/>
  <c r="H56" i="46"/>
  <c r="I56" i="46"/>
  <c r="J56" i="46"/>
  <c r="L56" i="46"/>
  <c r="O56" i="46"/>
  <c r="Q56" i="46"/>
  <c r="R56" i="46"/>
  <c r="S56" i="46"/>
  <c r="U56" i="46"/>
  <c r="B57" i="46"/>
  <c r="C57" i="46"/>
  <c r="D57" i="46"/>
  <c r="E57" i="46" s="1"/>
  <c r="F57" i="46"/>
  <c r="G57" i="46"/>
  <c r="H57" i="46"/>
  <c r="I57" i="46"/>
  <c r="J57" i="46"/>
  <c r="L57" i="46"/>
  <c r="O57" i="46"/>
  <c r="Q57" i="46"/>
  <c r="R57" i="46"/>
  <c r="S57" i="46"/>
  <c r="U57" i="46"/>
  <c r="B58" i="46"/>
  <c r="C58" i="46"/>
  <c r="D58" i="46"/>
  <c r="E58" i="46" s="1"/>
  <c r="F58" i="46"/>
  <c r="G58" i="46"/>
  <c r="H58" i="46"/>
  <c r="I58" i="46"/>
  <c r="J58" i="46"/>
  <c r="L58" i="46"/>
  <c r="O58" i="46"/>
  <c r="Q58" i="46"/>
  <c r="R58" i="46"/>
  <c r="S58" i="46"/>
  <c r="U58" i="46"/>
  <c r="B59" i="46"/>
  <c r="C59" i="46"/>
  <c r="D59" i="46"/>
  <c r="E59" i="46" s="1"/>
  <c r="F59" i="46"/>
  <c r="G59" i="46"/>
  <c r="H59" i="46"/>
  <c r="I59" i="46"/>
  <c r="J59" i="46"/>
  <c r="L59" i="46"/>
  <c r="O59" i="46"/>
  <c r="Q59" i="46"/>
  <c r="R59" i="46"/>
  <c r="S59" i="46"/>
  <c r="U59" i="46"/>
  <c r="B60" i="46"/>
  <c r="C60" i="46"/>
  <c r="D60" i="46"/>
  <c r="E60" i="46" s="1"/>
  <c r="F60" i="46"/>
  <c r="G60" i="46"/>
  <c r="H60" i="46"/>
  <c r="I60" i="46"/>
  <c r="J60" i="46"/>
  <c r="L60" i="46"/>
  <c r="O60" i="46"/>
  <c r="Q60" i="46"/>
  <c r="R60" i="46"/>
  <c r="S60" i="46"/>
  <c r="U60" i="46"/>
  <c r="B61" i="46"/>
  <c r="C61" i="46"/>
  <c r="D61" i="46"/>
  <c r="E61" i="46" s="1"/>
  <c r="F61" i="46"/>
  <c r="G61" i="46"/>
  <c r="H61" i="46"/>
  <c r="I61" i="46"/>
  <c r="J61" i="46"/>
  <c r="L61" i="46"/>
  <c r="O61" i="46"/>
  <c r="Q61" i="46"/>
  <c r="R61" i="46"/>
  <c r="S61" i="46"/>
  <c r="U61" i="46"/>
  <c r="B62" i="46"/>
  <c r="C62" i="46"/>
  <c r="D62" i="46"/>
  <c r="E62" i="46" s="1"/>
  <c r="F62" i="46"/>
  <c r="G62" i="46"/>
  <c r="H62" i="46"/>
  <c r="I62" i="46"/>
  <c r="J62" i="46"/>
  <c r="L62" i="46"/>
  <c r="O62" i="46"/>
  <c r="Q62" i="46"/>
  <c r="R62" i="46"/>
  <c r="S62" i="46"/>
  <c r="U62" i="46"/>
  <c r="B63" i="46"/>
  <c r="C63" i="46"/>
  <c r="D63" i="46"/>
  <c r="E63" i="46" s="1"/>
  <c r="F63" i="46"/>
  <c r="G63" i="46"/>
  <c r="H63" i="46"/>
  <c r="I63" i="46"/>
  <c r="J63" i="46"/>
  <c r="L63" i="46"/>
  <c r="O63" i="46"/>
  <c r="Q63" i="46"/>
  <c r="R63" i="46"/>
  <c r="S63" i="46"/>
  <c r="U63" i="46"/>
  <c r="B64" i="46"/>
  <c r="C64" i="46"/>
  <c r="D64" i="46"/>
  <c r="E64" i="46" s="1"/>
  <c r="F64" i="46"/>
  <c r="G64" i="46"/>
  <c r="H64" i="46"/>
  <c r="I64" i="46"/>
  <c r="J64" i="46"/>
  <c r="L64" i="46"/>
  <c r="O64" i="46"/>
  <c r="Q64" i="46"/>
  <c r="R64" i="46"/>
  <c r="S64" i="46"/>
  <c r="U64" i="46"/>
  <c r="B65" i="46"/>
  <c r="C65" i="46"/>
  <c r="D65" i="46"/>
  <c r="E65" i="46" s="1"/>
  <c r="F65" i="46"/>
  <c r="G65" i="46"/>
  <c r="H65" i="46"/>
  <c r="I65" i="46"/>
  <c r="J65" i="46"/>
  <c r="L65" i="46"/>
  <c r="O65" i="46"/>
  <c r="Q65" i="46"/>
  <c r="R65" i="46"/>
  <c r="S65" i="46"/>
  <c r="U65" i="46"/>
  <c r="B29" i="46"/>
  <c r="C29" i="46"/>
  <c r="D29" i="46"/>
  <c r="E29" i="46" s="1"/>
  <c r="F29" i="46"/>
  <c r="G29" i="46"/>
  <c r="H29" i="46"/>
  <c r="I29" i="46"/>
  <c r="J29" i="46"/>
  <c r="L29" i="46"/>
  <c r="O29" i="46"/>
  <c r="Q29" i="46"/>
  <c r="R29" i="46"/>
  <c r="S29" i="46"/>
  <c r="U29" i="46"/>
  <c r="B30" i="46"/>
  <c r="C30" i="46"/>
  <c r="D30" i="46"/>
  <c r="E30" i="46" s="1"/>
  <c r="F30" i="46"/>
  <c r="G30" i="46"/>
  <c r="H30" i="46"/>
  <c r="I30" i="46"/>
  <c r="J30" i="46"/>
  <c r="L30" i="46"/>
  <c r="O30" i="46"/>
  <c r="Q30" i="46"/>
  <c r="R30" i="46"/>
  <c r="S30" i="46"/>
  <c r="U30" i="46"/>
  <c r="S12" i="16"/>
  <c r="R12" i="16"/>
  <c r="P12" i="16"/>
  <c r="O12" i="16"/>
  <c r="N12" i="16"/>
  <c r="M12" i="16"/>
  <c r="L12" i="16"/>
  <c r="K12" i="16"/>
  <c r="I12" i="16"/>
  <c r="H12" i="16"/>
  <c r="F12" i="16"/>
  <c r="E12" i="16"/>
  <c r="C12" i="16"/>
  <c r="B12" i="16"/>
  <c r="B71" i="16"/>
  <c r="C71" i="16"/>
  <c r="E71" i="16"/>
  <c r="F71" i="16"/>
  <c r="H71" i="16"/>
  <c r="I71" i="16"/>
  <c r="K71" i="16"/>
  <c r="L71" i="16"/>
  <c r="M71" i="16"/>
  <c r="N71" i="16"/>
  <c r="O71" i="16"/>
  <c r="P71" i="16"/>
  <c r="R71" i="16"/>
  <c r="S71" i="16"/>
  <c r="B72" i="16"/>
  <c r="C72" i="16"/>
  <c r="E72" i="16"/>
  <c r="F72" i="16"/>
  <c r="H72" i="16"/>
  <c r="I72" i="16"/>
  <c r="K72" i="16"/>
  <c r="L72" i="16"/>
  <c r="M72" i="16"/>
  <c r="N72" i="16"/>
  <c r="O72" i="16"/>
  <c r="P72" i="16"/>
  <c r="R72" i="16"/>
  <c r="S72" i="16"/>
  <c r="B73" i="16"/>
  <c r="C73" i="16"/>
  <c r="E73" i="16"/>
  <c r="F73" i="16"/>
  <c r="H73" i="16"/>
  <c r="I73" i="16"/>
  <c r="K73" i="16"/>
  <c r="L73" i="16"/>
  <c r="M73" i="16"/>
  <c r="N73" i="16"/>
  <c r="O73" i="16"/>
  <c r="P73" i="16"/>
  <c r="R73" i="16"/>
  <c r="S73" i="16"/>
  <c r="B74" i="16"/>
  <c r="C74" i="16"/>
  <c r="E74" i="16"/>
  <c r="F74" i="16"/>
  <c r="H74" i="16"/>
  <c r="I74" i="16"/>
  <c r="K74" i="16"/>
  <c r="L74" i="16"/>
  <c r="M74" i="16"/>
  <c r="N74" i="16"/>
  <c r="O74" i="16"/>
  <c r="P74" i="16"/>
  <c r="R74" i="16"/>
  <c r="S74" i="16"/>
  <c r="S11" i="16"/>
  <c r="R11" i="16"/>
  <c r="P11" i="16"/>
  <c r="O11" i="16"/>
  <c r="N11" i="16"/>
  <c r="M11" i="16"/>
  <c r="L11" i="16"/>
  <c r="K11" i="16"/>
  <c r="I11" i="16"/>
  <c r="H11" i="16"/>
  <c r="F11" i="16"/>
  <c r="E11" i="16"/>
  <c r="C11" i="16"/>
  <c r="B11" i="16"/>
  <c r="B44" i="16"/>
  <c r="C44" i="16"/>
  <c r="E44" i="16"/>
  <c r="F44" i="16"/>
  <c r="H44" i="16"/>
  <c r="I44" i="16"/>
  <c r="K44" i="16"/>
  <c r="L44" i="16"/>
  <c r="M44" i="16"/>
  <c r="N44" i="16"/>
  <c r="O44" i="16"/>
  <c r="P44" i="16"/>
  <c r="R44" i="16"/>
  <c r="S44" i="16"/>
  <c r="B45" i="16"/>
  <c r="C45" i="16"/>
  <c r="E45" i="16"/>
  <c r="F45" i="16"/>
  <c r="H45" i="16"/>
  <c r="I45" i="16"/>
  <c r="K45" i="16"/>
  <c r="L45" i="16"/>
  <c r="M45" i="16"/>
  <c r="N45" i="16"/>
  <c r="O45" i="16"/>
  <c r="P45" i="16"/>
  <c r="R45" i="16"/>
  <c r="S45" i="16"/>
  <c r="B33" i="2"/>
  <c r="F33" i="2"/>
  <c r="G34" i="2" s="1"/>
  <c r="H33" i="2"/>
  <c r="I34" i="2" s="1"/>
  <c r="J33" i="2"/>
  <c r="L33" i="2"/>
  <c r="M34" i="2" s="1"/>
  <c r="N33" i="2"/>
  <c r="O33" i="2"/>
  <c r="P33" i="2"/>
  <c r="Q34" i="2" s="1"/>
  <c r="E34" i="2" l="1"/>
  <c r="C34" i="2"/>
  <c r="J74" i="16"/>
  <c r="J12" i="16" s="1"/>
  <c r="J45" i="16"/>
  <c r="J11" i="16" s="1"/>
  <c r="T49" i="46"/>
  <c r="T64" i="46"/>
  <c r="G72" i="16"/>
  <c r="R33" i="2"/>
  <c r="G74" i="16"/>
  <c r="T58" i="46"/>
  <c r="T59" i="46"/>
  <c r="T53" i="46"/>
  <c r="T61" i="46"/>
  <c r="T50" i="46"/>
  <c r="T63" i="46"/>
  <c r="T55" i="46"/>
  <c r="T56" i="46"/>
  <c r="T62" i="46"/>
  <c r="T54" i="46"/>
  <c r="U33" i="2"/>
  <c r="Q71" i="16"/>
  <c r="T65" i="46"/>
  <c r="T57" i="46"/>
  <c r="T51" i="46"/>
  <c r="G73" i="16"/>
  <c r="T30" i="46"/>
  <c r="T60" i="46"/>
  <c r="T52" i="46"/>
  <c r="Q72" i="16"/>
  <c r="G45" i="16"/>
  <c r="Q73" i="16"/>
  <c r="T29" i="46"/>
  <c r="Q74" i="16"/>
  <c r="Q45" i="16"/>
  <c r="Q44" i="16"/>
  <c r="S33" i="2"/>
  <c r="T34" i="2" s="1"/>
  <c r="G14" i="35"/>
  <c r="E14" i="35" s="1"/>
  <c r="S14" i="35"/>
  <c r="U14" i="35" l="1"/>
  <c r="T14" i="35"/>
  <c r="J14" i="35"/>
  <c r="I14" i="35"/>
  <c r="M14" i="35"/>
  <c r="K14" i="35"/>
  <c r="R14" i="35"/>
  <c r="Q14" i="35"/>
  <c r="O14" i="35"/>
  <c r="B69" i="16"/>
  <c r="C69" i="16"/>
  <c r="E69" i="16"/>
  <c r="F69" i="16"/>
  <c r="H69" i="16"/>
  <c r="I69" i="16"/>
  <c r="K69" i="16"/>
  <c r="L69" i="16"/>
  <c r="M69" i="16"/>
  <c r="N69" i="16"/>
  <c r="O69" i="16"/>
  <c r="P69" i="16"/>
  <c r="R69" i="16"/>
  <c r="S69" i="16"/>
  <c r="B70" i="16"/>
  <c r="C70" i="16"/>
  <c r="E70" i="16"/>
  <c r="F70" i="16"/>
  <c r="G71" i="16" s="1"/>
  <c r="H70" i="16"/>
  <c r="I70" i="16"/>
  <c r="K70" i="16"/>
  <c r="L70" i="16"/>
  <c r="M70" i="16"/>
  <c r="N70" i="16"/>
  <c r="O70" i="16"/>
  <c r="P70" i="16"/>
  <c r="R70" i="16"/>
  <c r="S70" i="16"/>
  <c r="B43" i="16"/>
  <c r="C43" i="16"/>
  <c r="E43" i="16"/>
  <c r="F43" i="16"/>
  <c r="G44" i="16" s="1"/>
  <c r="H43" i="16"/>
  <c r="I43" i="16"/>
  <c r="K43" i="16"/>
  <c r="L43" i="16"/>
  <c r="M43" i="16"/>
  <c r="N43" i="16"/>
  <c r="O43" i="16"/>
  <c r="P43" i="16"/>
  <c r="R43" i="16"/>
  <c r="S43" i="16"/>
  <c r="B32" i="2"/>
  <c r="F32" i="2"/>
  <c r="G33" i="2" s="1"/>
  <c r="H32" i="2"/>
  <c r="I33" i="2" s="1"/>
  <c r="J32" i="2"/>
  <c r="L32" i="2"/>
  <c r="M33" i="2" s="1"/>
  <c r="N32" i="2"/>
  <c r="O32" i="2"/>
  <c r="P32" i="2"/>
  <c r="Q33" i="2" l="1"/>
  <c r="E33" i="2"/>
  <c r="C33" i="2"/>
  <c r="U32" i="2"/>
  <c r="G70" i="16"/>
  <c r="Q43" i="16"/>
  <c r="R32" i="2"/>
  <c r="S32" i="2"/>
  <c r="T33" i="2" s="1"/>
  <c r="Q70" i="16"/>
  <c r="Q69" i="16"/>
  <c r="H4" i="68" l="1"/>
  <c r="S2" i="68" l="1"/>
  <c r="W216" i="68"/>
  <c r="H216" i="68"/>
  <c r="T216" i="68" s="1"/>
  <c r="G216" i="68"/>
  <c r="E216" i="68"/>
  <c r="C216" i="68"/>
  <c r="B216" i="68"/>
  <c r="W215" i="68"/>
  <c r="H215" i="68"/>
  <c r="G215" i="68"/>
  <c r="E215" i="68"/>
  <c r="C215" i="68"/>
  <c r="B215" i="68"/>
  <c r="W214" i="68"/>
  <c r="H214" i="68"/>
  <c r="G214" i="68"/>
  <c r="E214" i="68"/>
  <c r="C214" i="68"/>
  <c r="B214" i="68"/>
  <c r="W213" i="68"/>
  <c r="H213" i="68"/>
  <c r="G213" i="68"/>
  <c r="E213" i="68"/>
  <c r="C213" i="68"/>
  <c r="B213" i="68"/>
  <c r="W212" i="68"/>
  <c r="H212" i="68"/>
  <c r="P212" i="68" s="1"/>
  <c r="G212" i="68"/>
  <c r="E212" i="68"/>
  <c r="C212" i="68"/>
  <c r="B212" i="68"/>
  <c r="W211" i="68"/>
  <c r="H211" i="68"/>
  <c r="G211" i="68"/>
  <c r="E211" i="68"/>
  <c r="C211" i="68"/>
  <c r="B211" i="68"/>
  <c r="W210" i="68"/>
  <c r="H210" i="68"/>
  <c r="G210" i="68"/>
  <c r="E210" i="68"/>
  <c r="C210" i="68"/>
  <c r="B210" i="68"/>
  <c r="W209" i="68"/>
  <c r="H209" i="68"/>
  <c r="O209" i="68" s="1"/>
  <c r="G209" i="68"/>
  <c r="E209" i="68"/>
  <c r="C209" i="68"/>
  <c r="B209" i="68"/>
  <c r="W208" i="68"/>
  <c r="H208" i="68"/>
  <c r="T208" i="68" s="1"/>
  <c r="G208" i="68"/>
  <c r="E208" i="68"/>
  <c r="C208" i="68"/>
  <c r="B208" i="68"/>
  <c r="W207" i="68"/>
  <c r="H207" i="68"/>
  <c r="M207" i="68" s="1"/>
  <c r="G207" i="68"/>
  <c r="E207" i="68"/>
  <c r="C207" i="68"/>
  <c r="B207" i="68"/>
  <c r="W206" i="68"/>
  <c r="H206" i="68"/>
  <c r="S206" i="68" s="1"/>
  <c r="G206" i="68"/>
  <c r="E206" i="68"/>
  <c r="C206" i="68"/>
  <c r="B206" i="68"/>
  <c r="W205" i="68"/>
  <c r="H205" i="68"/>
  <c r="T205" i="68" s="1"/>
  <c r="G205" i="68"/>
  <c r="E205" i="68"/>
  <c r="C205" i="68"/>
  <c r="B205" i="68"/>
  <c r="W203" i="68"/>
  <c r="H203" i="68"/>
  <c r="S203" i="68" s="1"/>
  <c r="G203" i="68"/>
  <c r="E203" i="68"/>
  <c r="C203" i="68"/>
  <c r="B203" i="68"/>
  <c r="W202" i="68"/>
  <c r="H202" i="68"/>
  <c r="G202" i="68"/>
  <c r="E202" i="68"/>
  <c r="C202" i="68"/>
  <c r="B202" i="68"/>
  <c r="W201" i="68"/>
  <c r="H201" i="68"/>
  <c r="R201" i="68" s="1"/>
  <c r="G201" i="68"/>
  <c r="E201" i="68"/>
  <c r="C201" i="68"/>
  <c r="B201" i="68"/>
  <c r="W200" i="68"/>
  <c r="H200" i="68"/>
  <c r="G200" i="68"/>
  <c r="E200" i="68"/>
  <c r="C200" i="68"/>
  <c r="B200" i="68"/>
  <c r="W199" i="68"/>
  <c r="H199" i="68"/>
  <c r="G199" i="68"/>
  <c r="E199" i="68"/>
  <c r="C199" i="68"/>
  <c r="B199" i="68"/>
  <c r="W198" i="68"/>
  <c r="H198" i="68"/>
  <c r="G198" i="68"/>
  <c r="E198" i="68"/>
  <c r="C198" i="68"/>
  <c r="B198" i="68"/>
  <c r="W197" i="68"/>
  <c r="H197" i="68"/>
  <c r="S197" i="68" s="1"/>
  <c r="G197" i="68"/>
  <c r="E197" i="68"/>
  <c r="C197" i="68"/>
  <c r="B197" i="68"/>
  <c r="W196" i="68"/>
  <c r="H196" i="68"/>
  <c r="T196" i="68" s="1"/>
  <c r="G196" i="68"/>
  <c r="E196" i="68"/>
  <c r="C196" i="68"/>
  <c r="B196" i="68"/>
  <c r="W195" i="68"/>
  <c r="H195" i="68"/>
  <c r="G195" i="68"/>
  <c r="E195" i="68"/>
  <c r="C195" i="68"/>
  <c r="B195" i="68"/>
  <c r="W194" i="68"/>
  <c r="H194" i="68"/>
  <c r="T194" i="68" s="1"/>
  <c r="G194" i="68"/>
  <c r="E194" i="68"/>
  <c r="C194" i="68"/>
  <c r="B194" i="68"/>
  <c r="W193" i="68"/>
  <c r="H193" i="68"/>
  <c r="S193" i="68" s="1"/>
  <c r="G193" i="68"/>
  <c r="E193" i="68"/>
  <c r="C193" i="68"/>
  <c r="B193" i="68"/>
  <c r="W192" i="68"/>
  <c r="H192" i="68"/>
  <c r="G192" i="68"/>
  <c r="E192" i="68"/>
  <c r="C192" i="68"/>
  <c r="B192" i="68"/>
  <c r="W190" i="68"/>
  <c r="H190" i="68"/>
  <c r="G190" i="68"/>
  <c r="E190" i="68"/>
  <c r="C190" i="68"/>
  <c r="B190" i="68"/>
  <c r="W189" i="68"/>
  <c r="H189" i="68"/>
  <c r="M189" i="68" s="1"/>
  <c r="G189" i="68"/>
  <c r="E189" i="68"/>
  <c r="C189" i="68"/>
  <c r="B189" i="68"/>
  <c r="W188" i="68"/>
  <c r="H188" i="68"/>
  <c r="S188" i="68" s="1"/>
  <c r="G188" i="68"/>
  <c r="E188" i="68"/>
  <c r="C188" i="68"/>
  <c r="B188" i="68"/>
  <c r="W187" i="68"/>
  <c r="H187" i="68"/>
  <c r="T187" i="68" s="1"/>
  <c r="G187" i="68"/>
  <c r="E187" i="68"/>
  <c r="C187" i="68"/>
  <c r="B187" i="68"/>
  <c r="W186" i="68"/>
  <c r="H186" i="68"/>
  <c r="S186" i="68" s="1"/>
  <c r="G186" i="68"/>
  <c r="E186" i="68"/>
  <c r="C186" i="68"/>
  <c r="B186" i="68"/>
  <c r="W185" i="68"/>
  <c r="H185" i="68"/>
  <c r="S185" i="68" s="1"/>
  <c r="G185" i="68"/>
  <c r="E185" i="68"/>
  <c r="C185" i="68"/>
  <c r="B185" i="68"/>
  <c r="W184" i="68"/>
  <c r="H184" i="68"/>
  <c r="S184" i="68" s="1"/>
  <c r="G184" i="68"/>
  <c r="E184" i="68"/>
  <c r="C184" i="68"/>
  <c r="B184" i="68"/>
  <c r="W183" i="68"/>
  <c r="H183" i="68"/>
  <c r="O183" i="68" s="1"/>
  <c r="G183" i="68"/>
  <c r="E183" i="68"/>
  <c r="C183" i="68"/>
  <c r="B183" i="68"/>
  <c r="W182" i="68"/>
  <c r="H182" i="68"/>
  <c r="S182" i="68" s="1"/>
  <c r="G182" i="68"/>
  <c r="E182" i="68"/>
  <c r="C182" i="68"/>
  <c r="B182" i="68"/>
  <c r="W181" i="68"/>
  <c r="H181" i="68"/>
  <c r="M181" i="68" s="1"/>
  <c r="G181" i="68"/>
  <c r="E181" i="68"/>
  <c r="C181" i="68"/>
  <c r="B181" i="68"/>
  <c r="W180" i="68"/>
  <c r="H180" i="68"/>
  <c r="G180" i="68"/>
  <c r="E180" i="68"/>
  <c r="C180" i="68"/>
  <c r="B180" i="68"/>
  <c r="W179" i="68"/>
  <c r="H179" i="68"/>
  <c r="T179" i="68" s="1"/>
  <c r="G179" i="68"/>
  <c r="E179" i="68"/>
  <c r="C179" i="68"/>
  <c r="B179" i="68"/>
  <c r="W177" i="68"/>
  <c r="H177" i="68"/>
  <c r="S177" i="68" s="1"/>
  <c r="G177" i="68"/>
  <c r="E177" i="68"/>
  <c r="C177" i="68"/>
  <c r="B177" i="68"/>
  <c r="W176" i="68"/>
  <c r="H176" i="68"/>
  <c r="I176" i="68" s="1"/>
  <c r="N176" i="68" s="1"/>
  <c r="G176" i="68"/>
  <c r="E176" i="68"/>
  <c r="C176" i="68"/>
  <c r="B176" i="68"/>
  <c r="W175" i="68"/>
  <c r="H175" i="68"/>
  <c r="R175" i="68" s="1"/>
  <c r="G175" i="68"/>
  <c r="E175" i="68"/>
  <c r="C175" i="68"/>
  <c r="B175" i="68"/>
  <c r="W174" i="68"/>
  <c r="H174" i="68"/>
  <c r="G174" i="68"/>
  <c r="E174" i="68"/>
  <c r="C174" i="68"/>
  <c r="B174" i="68"/>
  <c r="W173" i="68"/>
  <c r="H173" i="68"/>
  <c r="S173" i="68" s="1"/>
  <c r="G173" i="68"/>
  <c r="E173" i="68"/>
  <c r="C173" i="68"/>
  <c r="B173" i="68"/>
  <c r="W172" i="68"/>
  <c r="H172" i="68"/>
  <c r="M172" i="68" s="1"/>
  <c r="G172" i="68"/>
  <c r="E172" i="68"/>
  <c r="C172" i="68"/>
  <c r="B172" i="68"/>
  <c r="W171" i="68"/>
  <c r="H171" i="68"/>
  <c r="S171" i="68" s="1"/>
  <c r="G171" i="68"/>
  <c r="E171" i="68"/>
  <c r="C171" i="68"/>
  <c r="B171" i="68"/>
  <c r="W170" i="68"/>
  <c r="H170" i="68"/>
  <c r="T170" i="68" s="1"/>
  <c r="G170" i="68"/>
  <c r="E170" i="68"/>
  <c r="C170" i="68"/>
  <c r="B170" i="68"/>
  <c r="W169" i="68"/>
  <c r="H169" i="68"/>
  <c r="S169" i="68" s="1"/>
  <c r="G169" i="68"/>
  <c r="E169" i="68"/>
  <c r="C169" i="68"/>
  <c r="B169" i="68"/>
  <c r="W168" i="68"/>
  <c r="H168" i="68"/>
  <c r="S168" i="68" s="1"/>
  <c r="G168" i="68"/>
  <c r="E168" i="68"/>
  <c r="C168" i="68"/>
  <c r="B168" i="68"/>
  <c r="W167" i="68"/>
  <c r="H167" i="68"/>
  <c r="S167" i="68" s="1"/>
  <c r="G167" i="68"/>
  <c r="E167" i="68"/>
  <c r="C167" i="68"/>
  <c r="B167" i="68"/>
  <c r="W166" i="68"/>
  <c r="H166" i="68"/>
  <c r="O166" i="68" s="1"/>
  <c r="G166" i="68"/>
  <c r="E166" i="68"/>
  <c r="C166" i="68"/>
  <c r="B166" i="68"/>
  <c r="W164" i="68"/>
  <c r="H164" i="68"/>
  <c r="G164" i="68"/>
  <c r="E164" i="68"/>
  <c r="C164" i="68"/>
  <c r="B164" i="68"/>
  <c r="W163" i="68"/>
  <c r="H163" i="68"/>
  <c r="G163" i="68"/>
  <c r="E163" i="68"/>
  <c r="C163" i="68"/>
  <c r="B163" i="68"/>
  <c r="W162" i="68"/>
  <c r="H162" i="68"/>
  <c r="G162" i="68"/>
  <c r="E162" i="68"/>
  <c r="C162" i="68"/>
  <c r="B162" i="68"/>
  <c r="W161" i="68"/>
  <c r="H161" i="68"/>
  <c r="T161" i="68" s="1"/>
  <c r="G161" i="68"/>
  <c r="E161" i="68"/>
  <c r="C161" i="68"/>
  <c r="B161" i="68"/>
  <c r="W160" i="68"/>
  <c r="H160" i="68"/>
  <c r="S160" i="68" s="1"/>
  <c r="G160" i="68"/>
  <c r="E160" i="68"/>
  <c r="C160" i="68"/>
  <c r="B160" i="68"/>
  <c r="W159" i="68"/>
  <c r="H159" i="68"/>
  <c r="I159" i="68" s="1"/>
  <c r="N159" i="68" s="1"/>
  <c r="G159" i="68"/>
  <c r="E159" i="68"/>
  <c r="C159" i="68"/>
  <c r="B159" i="68"/>
  <c r="W158" i="68"/>
  <c r="H158" i="68"/>
  <c r="G158" i="68"/>
  <c r="E158" i="68"/>
  <c r="C158" i="68"/>
  <c r="B158" i="68"/>
  <c r="W157" i="68"/>
  <c r="H157" i="68"/>
  <c r="P157" i="68" s="1"/>
  <c r="G157" i="68"/>
  <c r="E157" i="68"/>
  <c r="C157" i="68"/>
  <c r="B157" i="68"/>
  <c r="W156" i="68"/>
  <c r="H156" i="68"/>
  <c r="S156" i="68" s="1"/>
  <c r="G156" i="68"/>
  <c r="E156" i="68"/>
  <c r="C156" i="68"/>
  <c r="B156" i="68"/>
  <c r="W155" i="68"/>
  <c r="H155" i="68"/>
  <c r="M155" i="68" s="1"/>
  <c r="G155" i="68"/>
  <c r="E155" i="68"/>
  <c r="C155" i="68"/>
  <c r="B155" i="68"/>
  <c r="W154" i="68"/>
  <c r="H154" i="68"/>
  <c r="S154" i="68" s="1"/>
  <c r="G154" i="68"/>
  <c r="E154" i="68"/>
  <c r="C154" i="68"/>
  <c r="B154" i="68"/>
  <c r="W153" i="68"/>
  <c r="H153" i="68"/>
  <c r="S153" i="68" s="1"/>
  <c r="G153" i="68"/>
  <c r="E153" i="68"/>
  <c r="C153" i="68"/>
  <c r="B153" i="68"/>
  <c r="W151" i="68"/>
  <c r="H151" i="68"/>
  <c r="G151" i="68"/>
  <c r="E151" i="68"/>
  <c r="C151" i="68"/>
  <c r="B151" i="68"/>
  <c r="W150" i="68"/>
  <c r="H150" i="68"/>
  <c r="T150" i="68" s="1"/>
  <c r="G150" i="68"/>
  <c r="E150" i="68"/>
  <c r="C150" i="68"/>
  <c r="B150" i="68"/>
  <c r="W149" i="68"/>
  <c r="H149" i="68"/>
  <c r="G149" i="68"/>
  <c r="E149" i="68"/>
  <c r="C149" i="68"/>
  <c r="B149" i="68"/>
  <c r="W148" i="68"/>
  <c r="H148" i="68"/>
  <c r="S148" i="68" s="1"/>
  <c r="G148" i="68"/>
  <c r="E148" i="68"/>
  <c r="C148" i="68"/>
  <c r="B148" i="68"/>
  <c r="W147" i="68"/>
  <c r="H147" i="68"/>
  <c r="G147" i="68"/>
  <c r="E147" i="68"/>
  <c r="C147" i="68"/>
  <c r="B147" i="68"/>
  <c r="W146" i="68"/>
  <c r="H146" i="68"/>
  <c r="O146" i="68" s="1"/>
  <c r="G146" i="68"/>
  <c r="E146" i="68"/>
  <c r="C146" i="68"/>
  <c r="B146" i="68"/>
  <c r="W145" i="68"/>
  <c r="H145" i="68"/>
  <c r="P145" i="68" s="1"/>
  <c r="G145" i="68"/>
  <c r="E145" i="68"/>
  <c r="C145" i="68"/>
  <c r="B145" i="68"/>
  <c r="W144" i="68"/>
  <c r="H144" i="68"/>
  <c r="S144" i="68" s="1"/>
  <c r="G144" i="68"/>
  <c r="E144" i="68"/>
  <c r="C144" i="68"/>
  <c r="B144" i="68"/>
  <c r="W143" i="68"/>
  <c r="H143" i="68"/>
  <c r="G143" i="68"/>
  <c r="E143" i="68"/>
  <c r="C143" i="68"/>
  <c r="B143" i="68"/>
  <c r="W142" i="68"/>
  <c r="H142" i="68"/>
  <c r="G142" i="68"/>
  <c r="E142" i="68"/>
  <c r="C142" i="68"/>
  <c r="B142" i="68"/>
  <c r="W141" i="68"/>
  <c r="H141" i="68"/>
  <c r="G141" i="68"/>
  <c r="E141" i="68"/>
  <c r="C141" i="68"/>
  <c r="B141" i="68"/>
  <c r="W140" i="68"/>
  <c r="H140" i="68"/>
  <c r="G140" i="68"/>
  <c r="E140" i="68"/>
  <c r="C140" i="68"/>
  <c r="B140" i="68"/>
  <c r="W138" i="68"/>
  <c r="H138" i="68"/>
  <c r="T138" i="68" s="1"/>
  <c r="G138" i="68"/>
  <c r="E138" i="68"/>
  <c r="C138" i="68"/>
  <c r="B138" i="68"/>
  <c r="W137" i="68"/>
  <c r="H137" i="68"/>
  <c r="T137" i="68" s="1"/>
  <c r="G137" i="68"/>
  <c r="E137" i="68"/>
  <c r="C137" i="68"/>
  <c r="B137" i="68"/>
  <c r="W136" i="68"/>
  <c r="H136" i="68"/>
  <c r="G136" i="68"/>
  <c r="E136" i="68"/>
  <c r="C136" i="68"/>
  <c r="B136" i="68"/>
  <c r="W135" i="68"/>
  <c r="H135" i="68"/>
  <c r="G135" i="68"/>
  <c r="E135" i="68"/>
  <c r="C135" i="68"/>
  <c r="B135" i="68"/>
  <c r="W134" i="68"/>
  <c r="H134" i="68"/>
  <c r="G134" i="68"/>
  <c r="E134" i="68"/>
  <c r="C134" i="68"/>
  <c r="B134" i="68"/>
  <c r="W133" i="68"/>
  <c r="H133" i="68"/>
  <c r="G133" i="68"/>
  <c r="E133" i="68"/>
  <c r="C133" i="68"/>
  <c r="B133" i="68"/>
  <c r="W132" i="68"/>
  <c r="H132" i="68"/>
  <c r="G132" i="68"/>
  <c r="E132" i="68"/>
  <c r="C132" i="68"/>
  <c r="B132" i="68"/>
  <c r="W131" i="68"/>
  <c r="H131" i="68"/>
  <c r="I131" i="68" s="1"/>
  <c r="N131" i="68" s="1"/>
  <c r="G131" i="68"/>
  <c r="E131" i="68"/>
  <c r="C131" i="68"/>
  <c r="B131" i="68"/>
  <c r="W130" i="68"/>
  <c r="H130" i="68"/>
  <c r="T130" i="68" s="1"/>
  <c r="G130" i="68"/>
  <c r="E130" i="68"/>
  <c r="C130" i="68"/>
  <c r="B130" i="68"/>
  <c r="W129" i="68"/>
  <c r="H129" i="68"/>
  <c r="T129" i="68" s="1"/>
  <c r="G129" i="68"/>
  <c r="E129" i="68"/>
  <c r="C129" i="68"/>
  <c r="B129" i="68"/>
  <c r="W128" i="68"/>
  <c r="H128" i="68"/>
  <c r="G128" i="68"/>
  <c r="E128" i="68"/>
  <c r="C128" i="68"/>
  <c r="B128" i="68"/>
  <c r="W127" i="68"/>
  <c r="H127" i="68"/>
  <c r="S127" i="68" s="1"/>
  <c r="G127" i="68"/>
  <c r="E127" i="68"/>
  <c r="C127" i="68"/>
  <c r="B127" i="68"/>
  <c r="W125" i="68"/>
  <c r="H125" i="68"/>
  <c r="S125" i="68" s="1"/>
  <c r="G125" i="68"/>
  <c r="E125" i="68"/>
  <c r="C125" i="68"/>
  <c r="B125" i="68"/>
  <c r="W124" i="68"/>
  <c r="H124" i="68"/>
  <c r="T124" i="68" s="1"/>
  <c r="G124" i="68"/>
  <c r="E124" i="68"/>
  <c r="C124" i="68"/>
  <c r="B124" i="68"/>
  <c r="W123" i="68"/>
  <c r="H123" i="68"/>
  <c r="S123" i="68" s="1"/>
  <c r="G123" i="68"/>
  <c r="E123" i="68"/>
  <c r="C123" i="68"/>
  <c r="B123" i="68"/>
  <c r="W122" i="68"/>
  <c r="H122" i="68"/>
  <c r="M122" i="68" s="1"/>
  <c r="G122" i="68"/>
  <c r="E122" i="68"/>
  <c r="C122" i="68"/>
  <c r="B122" i="68"/>
  <c r="W121" i="68"/>
  <c r="H121" i="68"/>
  <c r="T121" i="68" s="1"/>
  <c r="G121" i="68"/>
  <c r="E121" i="68"/>
  <c r="C121" i="68"/>
  <c r="B121" i="68"/>
  <c r="W120" i="68"/>
  <c r="H120" i="68"/>
  <c r="T120" i="68" s="1"/>
  <c r="G120" i="68"/>
  <c r="E120" i="68"/>
  <c r="C120" i="68"/>
  <c r="B120" i="68"/>
  <c r="W119" i="68"/>
  <c r="H119" i="68"/>
  <c r="S119" i="68" s="1"/>
  <c r="G119" i="68"/>
  <c r="E119" i="68"/>
  <c r="C119" i="68"/>
  <c r="B119" i="68"/>
  <c r="W118" i="68"/>
  <c r="H118" i="68"/>
  <c r="S118" i="68" s="1"/>
  <c r="G118" i="68"/>
  <c r="E118" i="68"/>
  <c r="C118" i="68"/>
  <c r="B118" i="68"/>
  <c r="W117" i="68"/>
  <c r="H117" i="68"/>
  <c r="S117" i="68" s="1"/>
  <c r="G117" i="68"/>
  <c r="E117" i="68"/>
  <c r="C117" i="68"/>
  <c r="B117" i="68"/>
  <c r="W116" i="68"/>
  <c r="H116" i="68"/>
  <c r="T116" i="68" s="1"/>
  <c r="G116" i="68"/>
  <c r="E116" i="68"/>
  <c r="C116" i="68"/>
  <c r="B116" i="68"/>
  <c r="W115" i="68"/>
  <c r="H115" i="68"/>
  <c r="M115" i="68" s="1"/>
  <c r="G115" i="68"/>
  <c r="E115" i="68"/>
  <c r="C115" i="68"/>
  <c r="B115" i="68"/>
  <c r="W114" i="68"/>
  <c r="H114" i="68"/>
  <c r="M114" i="68" s="1"/>
  <c r="G114" i="68"/>
  <c r="E114" i="68"/>
  <c r="C114" i="68"/>
  <c r="B114" i="68"/>
  <c r="W112" i="68"/>
  <c r="H112" i="68"/>
  <c r="T112" i="68" s="1"/>
  <c r="G112" i="68"/>
  <c r="E112" i="68"/>
  <c r="C112" i="68"/>
  <c r="B112" i="68"/>
  <c r="W111" i="68"/>
  <c r="H111" i="68"/>
  <c r="G111" i="68"/>
  <c r="E111" i="68"/>
  <c r="C111" i="68"/>
  <c r="B111" i="68"/>
  <c r="W110" i="68"/>
  <c r="H110" i="68"/>
  <c r="S110" i="68" s="1"/>
  <c r="G110" i="68"/>
  <c r="E110" i="68"/>
  <c r="C110" i="68"/>
  <c r="B110" i="68"/>
  <c r="W109" i="68"/>
  <c r="H109" i="68"/>
  <c r="G109" i="68"/>
  <c r="E109" i="68"/>
  <c r="C109" i="68"/>
  <c r="B109" i="68"/>
  <c r="W108" i="68"/>
  <c r="H108" i="68"/>
  <c r="S108" i="68" s="1"/>
  <c r="G108" i="68"/>
  <c r="E108" i="68"/>
  <c r="C108" i="68"/>
  <c r="B108" i="68"/>
  <c r="W107" i="68"/>
  <c r="H107" i="68"/>
  <c r="G107" i="68"/>
  <c r="E107" i="68"/>
  <c r="C107" i="68"/>
  <c r="B107" i="68"/>
  <c r="W106" i="68"/>
  <c r="H106" i="68"/>
  <c r="S106" i="68" s="1"/>
  <c r="G106" i="68"/>
  <c r="E106" i="68"/>
  <c r="C106" i="68"/>
  <c r="B106" i="68"/>
  <c r="W105" i="68"/>
  <c r="H105" i="68"/>
  <c r="M105" i="68" s="1"/>
  <c r="G105" i="68"/>
  <c r="E105" i="68"/>
  <c r="C105" i="68"/>
  <c r="B105" i="68"/>
  <c r="W104" i="68"/>
  <c r="H104" i="68"/>
  <c r="T104" i="68" s="1"/>
  <c r="G104" i="68"/>
  <c r="E104" i="68"/>
  <c r="C104" i="68"/>
  <c r="B104" i="68"/>
  <c r="W103" i="68"/>
  <c r="H103" i="68"/>
  <c r="T103" i="68" s="1"/>
  <c r="G103" i="68"/>
  <c r="E103" i="68"/>
  <c r="C103" i="68"/>
  <c r="B103" i="68"/>
  <c r="W102" i="68"/>
  <c r="H102" i="68"/>
  <c r="S102" i="68" s="1"/>
  <c r="G102" i="68"/>
  <c r="E102" i="68"/>
  <c r="C102" i="68"/>
  <c r="B102" i="68"/>
  <c r="W101" i="68"/>
  <c r="H101" i="68"/>
  <c r="S101" i="68" s="1"/>
  <c r="G101" i="68"/>
  <c r="E101" i="68"/>
  <c r="C101" i="68"/>
  <c r="B101" i="68"/>
  <c r="W99" i="68"/>
  <c r="H99" i="68"/>
  <c r="S99" i="68" s="1"/>
  <c r="G99" i="68"/>
  <c r="E99" i="68"/>
  <c r="C99" i="68"/>
  <c r="B99" i="68"/>
  <c r="W98" i="68"/>
  <c r="H98" i="68"/>
  <c r="G98" i="68"/>
  <c r="E98" i="68"/>
  <c r="C98" i="68"/>
  <c r="B98" i="68"/>
  <c r="W97" i="68"/>
  <c r="H97" i="68"/>
  <c r="M97" i="68" s="1"/>
  <c r="G97" i="68"/>
  <c r="E97" i="68"/>
  <c r="C97" i="68"/>
  <c r="B97" i="68"/>
  <c r="W96" i="68"/>
  <c r="H96" i="68"/>
  <c r="G96" i="68"/>
  <c r="E96" i="68"/>
  <c r="C96" i="68"/>
  <c r="B96" i="68"/>
  <c r="W95" i="68"/>
  <c r="H95" i="68"/>
  <c r="T95" i="68" s="1"/>
  <c r="G95" i="68"/>
  <c r="E95" i="68"/>
  <c r="C95" i="68"/>
  <c r="B95" i="68"/>
  <c r="W94" i="68"/>
  <c r="H94" i="68"/>
  <c r="T94" i="68" s="1"/>
  <c r="G94" i="68"/>
  <c r="E94" i="68"/>
  <c r="C94" i="68"/>
  <c r="B94" i="68"/>
  <c r="W93" i="68"/>
  <c r="H93" i="68"/>
  <c r="S93" i="68" s="1"/>
  <c r="G93" i="68"/>
  <c r="E93" i="68"/>
  <c r="C93" i="68"/>
  <c r="B93" i="68"/>
  <c r="W92" i="68"/>
  <c r="H92" i="68"/>
  <c r="S92" i="68" s="1"/>
  <c r="G92" i="68"/>
  <c r="E92" i="68"/>
  <c r="C92" i="68"/>
  <c r="B92" i="68"/>
  <c r="W91" i="68"/>
  <c r="H91" i="68"/>
  <c r="S91" i="68" s="1"/>
  <c r="G91" i="68"/>
  <c r="E91" i="68"/>
  <c r="C91" i="68"/>
  <c r="B91" i="68"/>
  <c r="W90" i="68"/>
  <c r="H90" i="68"/>
  <c r="T90" i="68" s="1"/>
  <c r="G90" i="68"/>
  <c r="E90" i="68"/>
  <c r="C90" i="68"/>
  <c r="B90" i="68"/>
  <c r="W89" i="68"/>
  <c r="H89" i="68"/>
  <c r="S89" i="68" s="1"/>
  <c r="G89" i="68"/>
  <c r="E89" i="68"/>
  <c r="C89" i="68"/>
  <c r="B89" i="68"/>
  <c r="W88" i="68"/>
  <c r="H88" i="68"/>
  <c r="G88" i="68"/>
  <c r="E88" i="68"/>
  <c r="C88" i="68"/>
  <c r="B88" i="68"/>
  <c r="W86" i="68"/>
  <c r="H86" i="68"/>
  <c r="T86" i="68" s="1"/>
  <c r="G86" i="68"/>
  <c r="E86" i="68"/>
  <c r="C86" i="68"/>
  <c r="B86" i="68"/>
  <c r="W85" i="68"/>
  <c r="H85" i="68"/>
  <c r="T85" i="68" s="1"/>
  <c r="G85" i="68"/>
  <c r="E85" i="68"/>
  <c r="C85" i="68"/>
  <c r="B85" i="68"/>
  <c r="W84" i="68"/>
  <c r="H84" i="68"/>
  <c r="G84" i="68"/>
  <c r="E84" i="68"/>
  <c r="C84" i="68"/>
  <c r="B84" i="68"/>
  <c r="W83" i="68"/>
  <c r="H83" i="68"/>
  <c r="S83" i="68" s="1"/>
  <c r="G83" i="68"/>
  <c r="E83" i="68"/>
  <c r="C83" i="68"/>
  <c r="B83" i="68"/>
  <c r="W82" i="68"/>
  <c r="H82" i="68"/>
  <c r="S82" i="68" s="1"/>
  <c r="G82" i="68"/>
  <c r="E82" i="68"/>
  <c r="C82" i="68"/>
  <c r="B82" i="68"/>
  <c r="W81" i="68"/>
  <c r="H81" i="68"/>
  <c r="O81" i="68" s="1"/>
  <c r="G81" i="68"/>
  <c r="E81" i="68"/>
  <c r="C81" i="68"/>
  <c r="B81" i="68"/>
  <c r="W80" i="68"/>
  <c r="H80" i="68"/>
  <c r="S80" i="68" s="1"/>
  <c r="G80" i="68"/>
  <c r="E80" i="68"/>
  <c r="C80" i="68"/>
  <c r="B80" i="68"/>
  <c r="W79" i="68"/>
  <c r="H79" i="68"/>
  <c r="M79" i="68" s="1"/>
  <c r="G79" i="68"/>
  <c r="E79" i="68"/>
  <c r="C79" i="68"/>
  <c r="B79" i="68"/>
  <c r="W78" i="68"/>
  <c r="H78" i="68"/>
  <c r="T78" i="68" s="1"/>
  <c r="G78" i="68"/>
  <c r="E78" i="68"/>
  <c r="C78" i="68"/>
  <c r="B78" i="68"/>
  <c r="W77" i="68"/>
  <c r="H77" i="68"/>
  <c r="T77" i="68" s="1"/>
  <c r="G77" i="68"/>
  <c r="E77" i="68"/>
  <c r="C77" i="68"/>
  <c r="B77" i="68"/>
  <c r="W76" i="68"/>
  <c r="H76" i="68"/>
  <c r="S76" i="68" s="1"/>
  <c r="G76" i="68"/>
  <c r="E76" i="68"/>
  <c r="C76" i="68"/>
  <c r="B76" i="68"/>
  <c r="W75" i="68"/>
  <c r="H75" i="68"/>
  <c r="S75" i="68" s="1"/>
  <c r="G75" i="68"/>
  <c r="E75" i="68"/>
  <c r="C75" i="68"/>
  <c r="B75" i="68"/>
  <c r="W73" i="68"/>
  <c r="H73" i="68"/>
  <c r="S73" i="68" s="1"/>
  <c r="G73" i="68"/>
  <c r="E73" i="68"/>
  <c r="C73" i="68"/>
  <c r="B73" i="68"/>
  <c r="W72" i="68"/>
  <c r="H72" i="68"/>
  <c r="M72" i="68" s="1"/>
  <c r="G72" i="68"/>
  <c r="E72" i="68"/>
  <c r="C72" i="68"/>
  <c r="B72" i="68"/>
  <c r="W71" i="68"/>
  <c r="H71" i="68"/>
  <c r="S71" i="68" s="1"/>
  <c r="G71" i="68"/>
  <c r="E71" i="68"/>
  <c r="C71" i="68"/>
  <c r="B71" i="68"/>
  <c r="W70" i="68"/>
  <c r="H70" i="68"/>
  <c r="G70" i="68"/>
  <c r="E70" i="68"/>
  <c r="C70" i="68"/>
  <c r="B70" i="68"/>
  <c r="W69" i="68"/>
  <c r="H69" i="68"/>
  <c r="G69" i="68"/>
  <c r="E69" i="68"/>
  <c r="C69" i="68"/>
  <c r="B69" i="68"/>
  <c r="W68" i="68"/>
  <c r="H68" i="68"/>
  <c r="G68" i="68"/>
  <c r="E68" i="68"/>
  <c r="C68" i="68"/>
  <c r="B68" i="68"/>
  <c r="W67" i="68"/>
  <c r="H67" i="68"/>
  <c r="G67" i="68"/>
  <c r="E67" i="68"/>
  <c r="C67" i="68"/>
  <c r="B67" i="68"/>
  <c r="W66" i="68"/>
  <c r="H66" i="68"/>
  <c r="S66" i="68" s="1"/>
  <c r="G66" i="68"/>
  <c r="E66" i="68"/>
  <c r="C66" i="68"/>
  <c r="B66" i="68"/>
  <c r="W65" i="68"/>
  <c r="H65" i="68"/>
  <c r="S65" i="68" s="1"/>
  <c r="G65" i="68"/>
  <c r="E65" i="68"/>
  <c r="C65" i="68"/>
  <c r="B65" i="68"/>
  <c r="W64" i="68"/>
  <c r="H64" i="68"/>
  <c r="O64" i="68" s="1"/>
  <c r="G64" i="68"/>
  <c r="E64" i="68"/>
  <c r="C64" i="68"/>
  <c r="B64" i="68"/>
  <c r="W63" i="68"/>
  <c r="H63" i="68"/>
  <c r="S63" i="68" s="1"/>
  <c r="G63" i="68"/>
  <c r="E63" i="68"/>
  <c r="C63" i="68"/>
  <c r="B63" i="68"/>
  <c r="W62" i="68"/>
  <c r="H62" i="68"/>
  <c r="M62" i="68" s="1"/>
  <c r="G62" i="68"/>
  <c r="E62" i="68"/>
  <c r="C62" i="68"/>
  <c r="B62" i="68"/>
  <c r="W60" i="68"/>
  <c r="H60" i="68"/>
  <c r="G60" i="68"/>
  <c r="E60" i="68"/>
  <c r="C60" i="68"/>
  <c r="B60" i="68"/>
  <c r="W59" i="68"/>
  <c r="H59" i="68"/>
  <c r="T59" i="68" s="1"/>
  <c r="G59" i="68"/>
  <c r="E59" i="68"/>
  <c r="C59" i="68"/>
  <c r="B59" i="68"/>
  <c r="W58" i="68"/>
  <c r="H58" i="68"/>
  <c r="R58" i="68" s="1"/>
  <c r="G58" i="68"/>
  <c r="E58" i="68"/>
  <c r="C58" i="68"/>
  <c r="B58" i="68"/>
  <c r="W57" i="68"/>
  <c r="H57" i="68"/>
  <c r="S57" i="68" s="1"/>
  <c r="G57" i="68"/>
  <c r="E57" i="68"/>
  <c r="C57" i="68"/>
  <c r="B57" i="68"/>
  <c r="W56" i="68"/>
  <c r="H56" i="68"/>
  <c r="S56" i="68" s="1"/>
  <c r="G56" i="68"/>
  <c r="E56" i="68"/>
  <c r="C56" i="68"/>
  <c r="B56" i="68"/>
  <c r="W55" i="68"/>
  <c r="H55" i="68"/>
  <c r="M55" i="68" s="1"/>
  <c r="G55" i="68"/>
  <c r="E55" i="68"/>
  <c r="C55" i="68"/>
  <c r="B55" i="68"/>
  <c r="W54" i="68"/>
  <c r="H54" i="68"/>
  <c r="S54" i="68" s="1"/>
  <c r="G54" i="68"/>
  <c r="E54" i="68"/>
  <c r="C54" i="68"/>
  <c r="B54" i="68"/>
  <c r="W53" i="68"/>
  <c r="H53" i="68"/>
  <c r="G53" i="68"/>
  <c r="E53" i="68"/>
  <c r="C53" i="68"/>
  <c r="B53" i="68"/>
  <c r="W52" i="68"/>
  <c r="H52" i="68"/>
  <c r="G52" i="68"/>
  <c r="E52" i="68"/>
  <c r="C52" i="68"/>
  <c r="B52" i="68"/>
  <c r="W51" i="68"/>
  <c r="H51" i="68"/>
  <c r="G51" i="68"/>
  <c r="E51" i="68"/>
  <c r="C51" i="68"/>
  <c r="B51" i="68"/>
  <c r="W50" i="68"/>
  <c r="H50" i="68"/>
  <c r="G50" i="68"/>
  <c r="E50" i="68"/>
  <c r="C50" i="68"/>
  <c r="B50" i="68"/>
  <c r="W49" i="68"/>
  <c r="H49" i="68"/>
  <c r="I49" i="68" s="1"/>
  <c r="N49" i="68" s="1"/>
  <c r="G49" i="68"/>
  <c r="E49" i="68"/>
  <c r="C49" i="68"/>
  <c r="B49" i="68"/>
  <c r="W47" i="68"/>
  <c r="H47" i="68"/>
  <c r="R47" i="68" s="1"/>
  <c r="G47" i="68"/>
  <c r="E47" i="68"/>
  <c r="C47" i="68"/>
  <c r="B47" i="68"/>
  <c r="W46" i="68"/>
  <c r="H46" i="68"/>
  <c r="R46" i="68" s="1"/>
  <c r="G46" i="68"/>
  <c r="E46" i="68"/>
  <c r="C46" i="68"/>
  <c r="B46" i="68"/>
  <c r="W45" i="68"/>
  <c r="H45" i="68"/>
  <c r="S45" i="68" s="1"/>
  <c r="G45" i="68"/>
  <c r="E45" i="68"/>
  <c r="C45" i="68"/>
  <c r="B45" i="68"/>
  <c r="W44" i="68"/>
  <c r="H44" i="68"/>
  <c r="P44" i="68" s="1"/>
  <c r="G44" i="68"/>
  <c r="E44" i="68"/>
  <c r="C44" i="68"/>
  <c r="B44" i="68"/>
  <c r="W43" i="68"/>
  <c r="H43" i="68"/>
  <c r="G43" i="68"/>
  <c r="E43" i="68"/>
  <c r="C43" i="68"/>
  <c r="B43" i="68"/>
  <c r="W42" i="68"/>
  <c r="H42" i="68"/>
  <c r="T42" i="68" s="1"/>
  <c r="G42" i="68"/>
  <c r="E42" i="68"/>
  <c r="C42" i="68"/>
  <c r="B42" i="68"/>
  <c r="W41" i="68"/>
  <c r="H41" i="68"/>
  <c r="P41" i="68" s="1"/>
  <c r="G41" i="68"/>
  <c r="E41" i="68"/>
  <c r="C41" i="68"/>
  <c r="B41" i="68"/>
  <c r="W40" i="68"/>
  <c r="H40" i="68"/>
  <c r="O40" i="68" s="1"/>
  <c r="G40" i="68"/>
  <c r="E40" i="68"/>
  <c r="C40" i="68"/>
  <c r="B40" i="68"/>
  <c r="W39" i="68"/>
  <c r="H39" i="68"/>
  <c r="M39" i="68" s="1"/>
  <c r="G39" i="68"/>
  <c r="E39" i="68"/>
  <c r="C39" i="68"/>
  <c r="B39" i="68"/>
  <c r="W38" i="68"/>
  <c r="H38" i="68"/>
  <c r="M38" i="68" s="1"/>
  <c r="G38" i="68"/>
  <c r="E38" i="68"/>
  <c r="C38" i="68"/>
  <c r="B38" i="68"/>
  <c r="W37" i="68"/>
  <c r="H37" i="68"/>
  <c r="S37" i="68" s="1"/>
  <c r="G37" i="68"/>
  <c r="E37" i="68"/>
  <c r="C37" i="68"/>
  <c r="B37" i="68"/>
  <c r="W36" i="68"/>
  <c r="H36" i="68"/>
  <c r="S36" i="68" s="1"/>
  <c r="G36" i="68"/>
  <c r="E36" i="68"/>
  <c r="C36" i="68"/>
  <c r="B36" i="68"/>
  <c r="W34" i="68"/>
  <c r="H34" i="68"/>
  <c r="G34" i="68"/>
  <c r="E34" i="68"/>
  <c r="C34" i="68"/>
  <c r="B34" i="68"/>
  <c r="W33" i="68"/>
  <c r="H33" i="68"/>
  <c r="R33" i="68" s="1"/>
  <c r="G33" i="68"/>
  <c r="E33" i="68"/>
  <c r="C33" i="68"/>
  <c r="B33" i="68"/>
  <c r="W32" i="68"/>
  <c r="H32" i="68"/>
  <c r="P32" i="68" s="1"/>
  <c r="G32" i="68"/>
  <c r="E32" i="68"/>
  <c r="C32" i="68"/>
  <c r="B32" i="68"/>
  <c r="W31" i="68"/>
  <c r="H31" i="68"/>
  <c r="O31" i="68" s="1"/>
  <c r="G31" i="68"/>
  <c r="E31" i="68"/>
  <c r="C31" i="68"/>
  <c r="B31" i="68"/>
  <c r="W30" i="68"/>
  <c r="H30" i="68"/>
  <c r="M30" i="68" s="1"/>
  <c r="G30" i="68"/>
  <c r="E30" i="68"/>
  <c r="C30" i="68"/>
  <c r="B30" i="68"/>
  <c r="W29" i="68"/>
  <c r="H29" i="68"/>
  <c r="G29" i="68"/>
  <c r="E29" i="68"/>
  <c r="C29" i="68"/>
  <c r="B29" i="68"/>
  <c r="W28" i="68"/>
  <c r="H28" i="68"/>
  <c r="S28" i="68" s="1"/>
  <c r="G28" i="68"/>
  <c r="E28" i="68"/>
  <c r="C28" i="68"/>
  <c r="B28" i="68"/>
  <c r="W27" i="68"/>
  <c r="H27" i="68"/>
  <c r="S27" i="68" s="1"/>
  <c r="G27" i="68"/>
  <c r="E27" i="68"/>
  <c r="C27" i="68"/>
  <c r="B27" i="68"/>
  <c r="W26" i="68"/>
  <c r="H26" i="68"/>
  <c r="S26" i="68" s="1"/>
  <c r="G26" i="68"/>
  <c r="E26" i="68"/>
  <c r="C26" i="68"/>
  <c r="B26" i="68"/>
  <c r="W25" i="68"/>
  <c r="H25" i="68"/>
  <c r="R25" i="68" s="1"/>
  <c r="G25" i="68"/>
  <c r="E25" i="68"/>
  <c r="C25" i="68"/>
  <c r="B25" i="68"/>
  <c r="W24" i="68"/>
  <c r="H24" i="68"/>
  <c r="P24" i="68" s="1"/>
  <c r="G24" i="68"/>
  <c r="E24" i="68"/>
  <c r="C24" i="68"/>
  <c r="B24" i="68"/>
  <c r="W23" i="68"/>
  <c r="H23" i="68"/>
  <c r="O23" i="68" s="1"/>
  <c r="G23" i="68"/>
  <c r="E23" i="68"/>
  <c r="C23" i="68"/>
  <c r="B23" i="68"/>
  <c r="W21" i="68"/>
  <c r="H21" i="68"/>
  <c r="M21" i="68" s="1"/>
  <c r="G21" i="68"/>
  <c r="E21" i="68"/>
  <c r="C21" i="68"/>
  <c r="B21" i="68"/>
  <c r="W20" i="68"/>
  <c r="H20" i="68"/>
  <c r="M20" i="68" s="1"/>
  <c r="G20" i="68"/>
  <c r="E20" i="68"/>
  <c r="C20" i="68"/>
  <c r="B20" i="68"/>
  <c r="W19" i="68"/>
  <c r="H19" i="68"/>
  <c r="S19" i="68" s="1"/>
  <c r="G19" i="68"/>
  <c r="E19" i="68"/>
  <c r="C19" i="68"/>
  <c r="B19" i="68"/>
  <c r="W18" i="68"/>
  <c r="H18" i="68"/>
  <c r="S18" i="68" s="1"/>
  <c r="G18" i="68"/>
  <c r="E18" i="68"/>
  <c r="C18" i="68"/>
  <c r="B18" i="68"/>
  <c r="W17" i="68"/>
  <c r="H17" i="68"/>
  <c r="S17" i="68" s="1"/>
  <c r="G17" i="68"/>
  <c r="E17" i="68"/>
  <c r="C17" i="68"/>
  <c r="B17" i="68"/>
  <c r="W16" i="68"/>
  <c r="H16" i="68"/>
  <c r="R16" i="68" s="1"/>
  <c r="G16" i="68"/>
  <c r="E16" i="68"/>
  <c r="C16" i="68"/>
  <c r="B16" i="68"/>
  <c r="W15" i="68"/>
  <c r="H15" i="68"/>
  <c r="P15" i="68" s="1"/>
  <c r="G15" i="68"/>
  <c r="E15" i="68"/>
  <c r="C15" i="68"/>
  <c r="B15" i="68"/>
  <c r="W14" i="68"/>
  <c r="H14" i="68"/>
  <c r="O14" i="68" s="1"/>
  <c r="G14" i="68"/>
  <c r="E14" i="68"/>
  <c r="C14" i="68"/>
  <c r="B14" i="68"/>
  <c r="W13" i="68"/>
  <c r="H13" i="68"/>
  <c r="M13" i="68" s="1"/>
  <c r="G13" i="68"/>
  <c r="E13" i="68"/>
  <c r="C13" i="68"/>
  <c r="B13" i="68"/>
  <c r="W12" i="68"/>
  <c r="H12" i="68"/>
  <c r="M12" i="68" s="1"/>
  <c r="G12" i="68"/>
  <c r="E12" i="68"/>
  <c r="C12" i="68"/>
  <c r="B12" i="68"/>
  <c r="W11" i="68"/>
  <c r="H11" i="68"/>
  <c r="T11" i="68" s="1"/>
  <c r="G11" i="68"/>
  <c r="E11" i="68"/>
  <c r="C11" i="68"/>
  <c r="B11" i="68"/>
  <c r="W10" i="68"/>
  <c r="H10" i="68"/>
  <c r="S10" i="68" s="1"/>
  <c r="G10" i="68"/>
  <c r="E10" i="68"/>
  <c r="C10" i="68"/>
  <c r="B10" i="68"/>
  <c r="D167" i="68"/>
  <c r="D168" i="68" s="1"/>
  <c r="D169" i="68" s="1"/>
  <c r="D170" i="68" s="1"/>
  <c r="D171" i="68" s="1"/>
  <c r="D172" i="68" s="1"/>
  <c r="D173" i="68" s="1"/>
  <c r="D174" i="68" s="1"/>
  <c r="D175" i="68" s="1"/>
  <c r="D176" i="68" s="1"/>
  <c r="D177" i="68" s="1"/>
  <c r="D154" i="68"/>
  <c r="D155" i="68" s="1"/>
  <c r="D156" i="68" s="1"/>
  <c r="D157" i="68" s="1"/>
  <c r="D158" i="68" s="1"/>
  <c r="D159" i="68" s="1"/>
  <c r="D160" i="68" s="1"/>
  <c r="D161" i="68" s="1"/>
  <c r="D162" i="68" s="1"/>
  <c r="D163" i="68" s="1"/>
  <c r="D164" i="68" s="1"/>
  <c r="D141" i="68"/>
  <c r="D142" i="68" s="1"/>
  <c r="D143" i="68" s="1"/>
  <c r="D144" i="68" s="1"/>
  <c r="D145" i="68" s="1"/>
  <c r="D146" i="68" s="1"/>
  <c r="D147" i="68" s="1"/>
  <c r="D148" i="68" s="1"/>
  <c r="D149" i="68" s="1"/>
  <c r="D150" i="68" s="1"/>
  <c r="D151" i="68" s="1"/>
  <c r="D128" i="68"/>
  <c r="D129" i="68" s="1"/>
  <c r="D130" i="68" s="1"/>
  <c r="D131" i="68" s="1"/>
  <c r="D132" i="68" s="1"/>
  <c r="D133" i="68" s="1"/>
  <c r="D134" i="68" s="1"/>
  <c r="D135" i="68" s="1"/>
  <c r="D136" i="68" s="1"/>
  <c r="D137" i="68" s="1"/>
  <c r="D138" i="68" s="1"/>
  <c r="D115" i="68"/>
  <c r="D116" i="68" s="1"/>
  <c r="D117" i="68" s="1"/>
  <c r="D118" i="68" s="1"/>
  <c r="D119" i="68" s="1"/>
  <c r="D120" i="68" s="1"/>
  <c r="D121" i="68" s="1"/>
  <c r="D122" i="68" s="1"/>
  <c r="D123" i="68" s="1"/>
  <c r="D124" i="68" s="1"/>
  <c r="D125" i="68" s="1"/>
  <c r="D102" i="68"/>
  <c r="D103" i="68" s="1"/>
  <c r="D104" i="68" s="1"/>
  <c r="D105" i="68" s="1"/>
  <c r="D106" i="68" s="1"/>
  <c r="D107" i="68" s="1"/>
  <c r="D108" i="68" s="1"/>
  <c r="D109" i="68" s="1"/>
  <c r="D110" i="68" s="1"/>
  <c r="D111" i="68" s="1"/>
  <c r="D112" i="68" s="1"/>
  <c r="D89" i="68"/>
  <c r="D90" i="68" s="1"/>
  <c r="D91" i="68" s="1"/>
  <c r="D92" i="68" s="1"/>
  <c r="D93" i="68" s="1"/>
  <c r="D94" i="68" s="1"/>
  <c r="D95" i="68" s="1"/>
  <c r="D96" i="68" s="1"/>
  <c r="D97" i="68" s="1"/>
  <c r="D98" i="68" s="1"/>
  <c r="D99" i="68" s="1"/>
  <c r="D76" i="68"/>
  <c r="D77" i="68" s="1"/>
  <c r="D78" i="68" s="1"/>
  <c r="D79" i="68" s="1"/>
  <c r="D80" i="68" s="1"/>
  <c r="D81" i="68" s="1"/>
  <c r="D82" i="68" s="1"/>
  <c r="D83" i="68" s="1"/>
  <c r="D84" i="68" s="1"/>
  <c r="D85" i="68" s="1"/>
  <c r="D86" i="68" s="1"/>
  <c r="D63" i="68"/>
  <c r="D64" i="68" s="1"/>
  <c r="D65" i="68" s="1"/>
  <c r="D66" i="68" s="1"/>
  <c r="D67" i="68" s="1"/>
  <c r="D68" i="68" s="1"/>
  <c r="D69" i="68" s="1"/>
  <c r="D70" i="68" s="1"/>
  <c r="D71" i="68" s="1"/>
  <c r="D72" i="68" s="1"/>
  <c r="D73" i="68" s="1"/>
  <c r="D50" i="68"/>
  <c r="D51" i="68" s="1"/>
  <c r="D52" i="68" s="1"/>
  <c r="D53" i="68" s="1"/>
  <c r="D54" i="68" s="1"/>
  <c r="D55" i="68" s="1"/>
  <c r="D56" i="68" s="1"/>
  <c r="D57" i="68" s="1"/>
  <c r="D58" i="68" s="1"/>
  <c r="D59" i="68" s="1"/>
  <c r="D60" i="68" s="1"/>
  <c r="D37" i="68"/>
  <c r="D38" i="68" s="1"/>
  <c r="D39" i="68" s="1"/>
  <c r="D40" i="68" s="1"/>
  <c r="D41" i="68" s="1"/>
  <c r="D42" i="68" s="1"/>
  <c r="D43" i="68" s="1"/>
  <c r="D44" i="68" s="1"/>
  <c r="D45" i="68" s="1"/>
  <c r="D46" i="68" s="1"/>
  <c r="D47" i="68" s="1"/>
  <c r="D24" i="68"/>
  <c r="D25" i="68" s="1"/>
  <c r="D26" i="68" s="1"/>
  <c r="D27" i="68" s="1"/>
  <c r="D28" i="68" s="1"/>
  <c r="D29" i="68" s="1"/>
  <c r="D30" i="68" s="1"/>
  <c r="D31" i="68" s="1"/>
  <c r="D32" i="68" s="1"/>
  <c r="D33" i="68" s="1"/>
  <c r="D34" i="68" s="1"/>
  <c r="D11" i="68"/>
  <c r="D12" i="68" s="1"/>
  <c r="D13" i="68" s="1"/>
  <c r="D14" i="68" s="1"/>
  <c r="D15" i="68" s="1"/>
  <c r="D16" i="68" s="1"/>
  <c r="D17" i="68" s="1"/>
  <c r="D18" i="68" s="1"/>
  <c r="D19" i="68" s="1"/>
  <c r="D20" i="68" s="1"/>
  <c r="M208" i="68" l="1"/>
  <c r="M120" i="68"/>
  <c r="O119" i="68"/>
  <c r="O182" i="68"/>
  <c r="P119" i="68"/>
  <c r="R184" i="68"/>
  <c r="P110" i="68"/>
  <c r="O105" i="68"/>
  <c r="I106" i="68"/>
  <c r="N106" i="68" s="1"/>
  <c r="R119" i="68"/>
  <c r="M156" i="68"/>
  <c r="T105" i="68"/>
  <c r="O106" i="68"/>
  <c r="M116" i="68"/>
  <c r="O156" i="68"/>
  <c r="P156" i="68"/>
  <c r="V49" i="68"/>
  <c r="O63" i="68"/>
  <c r="R94" i="68"/>
  <c r="T154" i="68"/>
  <c r="P183" i="68"/>
  <c r="P63" i="68"/>
  <c r="I119" i="68"/>
  <c r="N119" i="68" s="1"/>
  <c r="T63" i="68"/>
  <c r="I185" i="68"/>
  <c r="N185" i="68" s="1"/>
  <c r="O173" i="68"/>
  <c r="T185" i="68"/>
  <c r="M14" i="68"/>
  <c r="T76" i="68"/>
  <c r="M90" i="68"/>
  <c r="O90" i="68"/>
  <c r="M121" i="68"/>
  <c r="O122" i="68"/>
  <c r="I123" i="68"/>
  <c r="N123" i="68" s="1"/>
  <c r="R182" i="68"/>
  <c r="I194" i="68"/>
  <c r="N194" i="68" s="1"/>
  <c r="M203" i="68"/>
  <c r="P209" i="68"/>
  <c r="T122" i="68"/>
  <c r="O123" i="68"/>
  <c r="M171" i="68"/>
  <c r="R209" i="68"/>
  <c r="M26" i="68"/>
  <c r="M27" i="68"/>
  <c r="T79" i="68"/>
  <c r="P116" i="68"/>
  <c r="T119" i="68"/>
  <c r="P123" i="68"/>
  <c r="O26" i="68"/>
  <c r="O145" i="68"/>
  <c r="I114" i="68"/>
  <c r="N114" i="68" s="1"/>
  <c r="R137" i="68"/>
  <c r="R193" i="68"/>
  <c r="M10" i="68"/>
  <c r="O39" i="68"/>
  <c r="O54" i="68"/>
  <c r="I102" i="68"/>
  <c r="N102" i="68" s="1"/>
  <c r="P106" i="68"/>
  <c r="T114" i="68"/>
  <c r="S176" i="68"/>
  <c r="I177" i="68"/>
  <c r="N177" i="68" s="1"/>
  <c r="P216" i="68"/>
  <c r="I10" i="68"/>
  <c r="N10" i="68" s="1"/>
  <c r="O10" i="68"/>
  <c r="I26" i="68"/>
  <c r="N26" i="68" s="1"/>
  <c r="P54" i="68"/>
  <c r="M71" i="68"/>
  <c r="O80" i="68"/>
  <c r="O102" i="68"/>
  <c r="R106" i="68"/>
  <c r="T176" i="68"/>
  <c r="M28" i="68"/>
  <c r="R54" i="68"/>
  <c r="P71" i="68"/>
  <c r="T80" i="68"/>
  <c r="R102" i="68"/>
  <c r="I110" i="68"/>
  <c r="N110" i="68" s="1"/>
  <c r="O177" i="68"/>
  <c r="I188" i="68"/>
  <c r="N188" i="68" s="1"/>
  <c r="T54" i="68"/>
  <c r="R71" i="68"/>
  <c r="M78" i="68"/>
  <c r="T102" i="68"/>
  <c r="S145" i="68"/>
  <c r="M173" i="68"/>
  <c r="M196" i="68"/>
  <c r="P208" i="68"/>
  <c r="I13" i="68"/>
  <c r="N13" i="68" s="1"/>
  <c r="P14" i="68"/>
  <c r="M19" i="68"/>
  <c r="P26" i="68"/>
  <c r="R90" i="68"/>
  <c r="T145" i="68"/>
  <c r="O188" i="68"/>
  <c r="I206" i="68"/>
  <c r="R18" i="68"/>
  <c r="I36" i="68"/>
  <c r="N36" i="68" s="1"/>
  <c r="I45" i="68"/>
  <c r="N45" i="68" s="1"/>
  <c r="I154" i="68"/>
  <c r="N154" i="68" s="1"/>
  <c r="P155" i="68"/>
  <c r="P166" i="68"/>
  <c r="I171" i="68"/>
  <c r="N171" i="68" s="1"/>
  <c r="P173" i="68"/>
  <c r="T182" i="68"/>
  <c r="R183" i="68"/>
  <c r="T188" i="68"/>
  <c r="T206" i="68"/>
  <c r="S141" i="68"/>
  <c r="R141" i="68"/>
  <c r="I141" i="68"/>
  <c r="N141" i="68" s="1"/>
  <c r="S164" i="68"/>
  <c r="T164" i="68"/>
  <c r="R164" i="68"/>
  <c r="P164" i="68"/>
  <c r="O164" i="68"/>
  <c r="M164" i="68"/>
  <c r="S190" i="68"/>
  <c r="R190" i="68"/>
  <c r="P190" i="68"/>
  <c r="O55" i="68"/>
  <c r="P55" i="68"/>
  <c r="R56" i="68"/>
  <c r="S67" i="68"/>
  <c r="R67" i="68"/>
  <c r="P67" i="68"/>
  <c r="M67" i="68"/>
  <c r="I67" i="68"/>
  <c r="N67" i="68" s="1"/>
  <c r="S151" i="68"/>
  <c r="T151" i="68"/>
  <c r="R151" i="68"/>
  <c r="P151" i="68"/>
  <c r="O151" i="68"/>
  <c r="M151" i="68"/>
  <c r="I151" i="68"/>
  <c r="N151" i="68" s="1"/>
  <c r="I164" i="68"/>
  <c r="N164" i="68" s="1"/>
  <c r="I186" i="68"/>
  <c r="N186" i="68" s="1"/>
  <c r="I189" i="68"/>
  <c r="N189" i="68" s="1"/>
  <c r="M190" i="68"/>
  <c r="M144" i="68"/>
  <c r="I146" i="68"/>
  <c r="N146" i="68" s="1"/>
  <c r="S162" i="68"/>
  <c r="O162" i="68"/>
  <c r="I96" i="68"/>
  <c r="N96" i="68" s="1"/>
  <c r="S84" i="68"/>
  <c r="T84" i="68"/>
  <c r="R84" i="68"/>
  <c r="O84" i="68"/>
  <c r="M103" i="68"/>
  <c r="S128" i="68"/>
  <c r="T128" i="68"/>
  <c r="R128" i="68"/>
  <c r="P128" i="68"/>
  <c r="O128" i="68"/>
  <c r="T133" i="68"/>
  <c r="P133" i="68"/>
  <c r="O133" i="68"/>
  <c r="I162" i="68"/>
  <c r="S199" i="68"/>
  <c r="T199" i="68"/>
  <c r="R199" i="68"/>
  <c r="P199" i="68"/>
  <c r="O199" i="68"/>
  <c r="M199" i="68"/>
  <c r="T213" i="68"/>
  <c r="M213" i="68"/>
  <c r="M214" i="68"/>
  <c r="M140" i="68"/>
  <c r="O140" i="68"/>
  <c r="I140" i="68"/>
  <c r="N140" i="68" s="1"/>
  <c r="M163" i="68"/>
  <c r="I163" i="68"/>
  <c r="N163" i="68" s="1"/>
  <c r="S180" i="68"/>
  <c r="T180" i="68"/>
  <c r="O180" i="68"/>
  <c r="M180" i="68"/>
  <c r="S34" i="68"/>
  <c r="T34" i="68"/>
  <c r="I34" i="68"/>
  <c r="N34" i="68" s="1"/>
  <c r="I128" i="68"/>
  <c r="N128" i="68" s="1"/>
  <c r="M133" i="68"/>
  <c r="S175" i="68"/>
  <c r="I199" i="68"/>
  <c r="S212" i="68"/>
  <c r="T212" i="68"/>
  <c r="M96" i="68"/>
  <c r="T96" i="68"/>
  <c r="T107" i="68"/>
  <c r="R107" i="68"/>
  <c r="O107" i="68"/>
  <c r="M107" i="68"/>
  <c r="M29" i="68"/>
  <c r="T29" i="68"/>
  <c r="O29" i="68"/>
  <c r="P43" i="68"/>
  <c r="M43" i="68"/>
  <c r="R43" i="68"/>
  <c r="O43" i="68"/>
  <c r="I43" i="68"/>
  <c r="N43" i="68" s="1"/>
  <c r="S50" i="68"/>
  <c r="P50" i="68"/>
  <c r="R50" i="68"/>
  <c r="M50" i="68"/>
  <c r="M88" i="68"/>
  <c r="T88" i="68"/>
  <c r="O88" i="68"/>
  <c r="I88" i="68"/>
  <c r="N88" i="68" s="1"/>
  <c r="T111" i="68"/>
  <c r="R111" i="68"/>
  <c r="S132" i="68"/>
  <c r="M132" i="68"/>
  <c r="T142" i="68"/>
  <c r="R142" i="68"/>
  <c r="P142" i="68"/>
  <c r="M142" i="68"/>
  <c r="O174" i="68"/>
  <c r="R174" i="68"/>
  <c r="I50" i="68"/>
  <c r="N50" i="68" s="1"/>
  <c r="T98" i="68"/>
  <c r="P98" i="68"/>
  <c r="M98" i="68"/>
  <c r="S109" i="68"/>
  <c r="M131" i="68"/>
  <c r="T131" i="68"/>
  <c r="O192" i="68"/>
  <c r="P192" i="68"/>
  <c r="I211" i="68"/>
  <c r="N211" i="68" s="1"/>
  <c r="I62" i="68"/>
  <c r="N62" i="68" s="1"/>
  <c r="M86" i="68"/>
  <c r="I89" i="68"/>
  <c r="I93" i="68"/>
  <c r="N93" i="68" s="1"/>
  <c r="T106" i="68"/>
  <c r="R110" i="68"/>
  <c r="R123" i="68"/>
  <c r="M124" i="68"/>
  <c r="S150" i="68"/>
  <c r="I160" i="68"/>
  <c r="N160" i="68" s="1"/>
  <c r="M169" i="68"/>
  <c r="T171" i="68"/>
  <c r="T173" i="68"/>
  <c r="P177" i="68"/>
  <c r="M179" i="68"/>
  <c r="I181" i="68"/>
  <c r="N181" i="68" s="1"/>
  <c r="T12" i="68"/>
  <c r="O13" i="68"/>
  <c r="M23" i="68"/>
  <c r="T26" i="68"/>
  <c r="R27" i="68"/>
  <c r="M36" i="68"/>
  <c r="I38" i="68"/>
  <c r="V38" i="68" s="1"/>
  <c r="P39" i="68"/>
  <c r="S44" i="68"/>
  <c r="O62" i="68"/>
  <c r="I63" i="68"/>
  <c r="N63" i="68" s="1"/>
  <c r="I76" i="68"/>
  <c r="N76" i="68" s="1"/>
  <c r="O79" i="68"/>
  <c r="I80" i="68"/>
  <c r="N80" i="68" s="1"/>
  <c r="M85" i="68"/>
  <c r="O89" i="68"/>
  <c r="P93" i="68"/>
  <c r="T123" i="68"/>
  <c r="O124" i="68"/>
  <c r="R129" i="68"/>
  <c r="S159" i="68"/>
  <c r="T168" i="68"/>
  <c r="T177" i="68"/>
  <c r="M197" i="68"/>
  <c r="P13" i="68"/>
  <c r="R21" i="68"/>
  <c r="P23" i="68"/>
  <c r="R39" i="68"/>
  <c r="P40" i="68"/>
  <c r="R41" i="68"/>
  <c r="M45" i="68"/>
  <c r="I54" i="68"/>
  <c r="N54" i="68" s="1"/>
  <c r="T62" i="68"/>
  <c r="O76" i="68"/>
  <c r="P89" i="68"/>
  <c r="R93" i="68"/>
  <c r="R124" i="68"/>
  <c r="O181" i="68"/>
  <c r="R13" i="68"/>
  <c r="O20" i="68"/>
  <c r="O36" i="68"/>
  <c r="T39" i="68"/>
  <c r="R40" i="68"/>
  <c r="O45" i="68"/>
  <c r="M54" i="68"/>
  <c r="I58" i="68"/>
  <c r="N58" i="68" s="1"/>
  <c r="R59" i="68"/>
  <c r="P64" i="68"/>
  <c r="I71" i="68"/>
  <c r="N71" i="68" s="1"/>
  <c r="P76" i="68"/>
  <c r="M77" i="68"/>
  <c r="P80" i="68"/>
  <c r="P81" i="68"/>
  <c r="R89" i="68"/>
  <c r="I105" i="68"/>
  <c r="I122" i="68"/>
  <c r="N122" i="68" s="1"/>
  <c r="P148" i="68"/>
  <c r="M154" i="68"/>
  <c r="O155" i="68"/>
  <c r="I156" i="68"/>
  <c r="N156" i="68" s="1"/>
  <c r="R166" i="68"/>
  <c r="P181" i="68"/>
  <c r="I182" i="68"/>
  <c r="N182" i="68" s="1"/>
  <c r="O216" i="68"/>
  <c r="T13" i="68"/>
  <c r="P36" i="68"/>
  <c r="P45" i="68"/>
  <c r="T89" i="68"/>
  <c r="T181" i="68"/>
  <c r="I17" i="68"/>
  <c r="N17" i="68" s="1"/>
  <c r="O18" i="68"/>
  <c r="T21" i="68"/>
  <c r="R24" i="68"/>
  <c r="T27" i="68"/>
  <c r="I30" i="68"/>
  <c r="N30" i="68" s="1"/>
  <c r="T44" i="68"/>
  <c r="T51" i="68"/>
  <c r="R51" i="68"/>
  <c r="M51" i="68"/>
  <c r="I57" i="68"/>
  <c r="N57" i="68" s="1"/>
  <c r="S147" i="68"/>
  <c r="T147" i="68"/>
  <c r="R147" i="68"/>
  <c r="P147" i="68"/>
  <c r="O147" i="68"/>
  <c r="M147" i="68"/>
  <c r="I147" i="68"/>
  <c r="S195" i="68"/>
  <c r="T195" i="68"/>
  <c r="R195" i="68"/>
  <c r="P195" i="68"/>
  <c r="O195" i="68"/>
  <c r="M195" i="68"/>
  <c r="I195" i="68"/>
  <c r="N195" i="68" s="1"/>
  <c r="P18" i="68"/>
  <c r="I20" i="68"/>
  <c r="R23" i="68"/>
  <c r="I27" i="68"/>
  <c r="N27" i="68" s="1"/>
  <c r="M40" i="68"/>
  <c r="M17" i="68"/>
  <c r="O30" i="68"/>
  <c r="O200" i="68"/>
  <c r="R200" i="68"/>
  <c r="P200" i="68"/>
  <c r="R15" i="68"/>
  <c r="O17" i="68"/>
  <c r="T18" i="68"/>
  <c r="I21" i="68"/>
  <c r="N21" i="68" s="1"/>
  <c r="P30" i="68"/>
  <c r="M70" i="68"/>
  <c r="T70" i="68"/>
  <c r="O70" i="68"/>
  <c r="T52" i="68"/>
  <c r="M52" i="68"/>
  <c r="P10" i="68"/>
  <c r="I12" i="68"/>
  <c r="R14" i="68"/>
  <c r="P17" i="68"/>
  <c r="I18" i="68"/>
  <c r="T20" i="68"/>
  <c r="R30" i="68"/>
  <c r="M31" i="68"/>
  <c r="M34" i="68"/>
  <c r="R36" i="68"/>
  <c r="M37" i="68"/>
  <c r="S43" i="68"/>
  <c r="I44" i="68"/>
  <c r="N44" i="68" s="1"/>
  <c r="R45" i="68"/>
  <c r="P46" i="68"/>
  <c r="I70" i="68"/>
  <c r="O72" i="68"/>
  <c r="R72" i="68"/>
  <c r="P72" i="68"/>
  <c r="S97" i="68"/>
  <c r="I97" i="68"/>
  <c r="N97" i="68" s="1"/>
  <c r="T97" i="68"/>
  <c r="R97" i="68"/>
  <c r="P97" i="68"/>
  <c r="O97" i="68"/>
  <c r="M104" i="68"/>
  <c r="S215" i="68"/>
  <c r="T215" i="68"/>
  <c r="P215" i="68"/>
  <c r="O215" i="68"/>
  <c r="M215" i="68"/>
  <c r="I215" i="68"/>
  <c r="N215" i="68" s="1"/>
  <c r="R10" i="68"/>
  <c r="M11" i="68"/>
  <c r="T17" i="68"/>
  <c r="O21" i="68"/>
  <c r="O27" i="68"/>
  <c r="T30" i="68"/>
  <c r="P31" i="68"/>
  <c r="R32" i="68"/>
  <c r="O34" i="68"/>
  <c r="T36" i="68"/>
  <c r="O38" i="68"/>
  <c r="I39" i="68"/>
  <c r="T43" i="68"/>
  <c r="T45" i="68"/>
  <c r="M53" i="68"/>
  <c r="T53" i="68"/>
  <c r="O53" i="68"/>
  <c r="T69" i="68"/>
  <c r="M69" i="68"/>
  <c r="S136" i="68"/>
  <c r="T136" i="68"/>
  <c r="R136" i="68"/>
  <c r="P136" i="68"/>
  <c r="O136" i="68"/>
  <c r="I136" i="68"/>
  <c r="M198" i="68"/>
  <c r="T198" i="68"/>
  <c r="P198" i="68"/>
  <c r="O198" i="68"/>
  <c r="I198" i="68"/>
  <c r="N198" i="68" s="1"/>
  <c r="T10" i="68"/>
  <c r="O12" i="68"/>
  <c r="M18" i="68"/>
  <c r="P21" i="68"/>
  <c r="P27" i="68"/>
  <c r="I29" i="68"/>
  <c r="R31" i="68"/>
  <c r="P34" i="68"/>
  <c r="T38" i="68"/>
  <c r="I53" i="68"/>
  <c r="S58" i="68"/>
  <c r="T58" i="68"/>
  <c r="P58" i="68"/>
  <c r="O58" i="68"/>
  <c r="M58" i="68"/>
  <c r="T60" i="68"/>
  <c r="M60" i="68"/>
  <c r="T68" i="68"/>
  <c r="R68" i="68"/>
  <c r="M68" i="68"/>
  <c r="S115" i="68"/>
  <c r="I115" i="68"/>
  <c r="N115" i="68" s="1"/>
  <c r="T115" i="68"/>
  <c r="R115" i="68"/>
  <c r="P115" i="68"/>
  <c r="O115" i="68"/>
  <c r="T50" i="68"/>
  <c r="R55" i="68"/>
  <c r="M63" i="68"/>
  <c r="T67" i="68"/>
  <c r="T71" i="68"/>
  <c r="M76" i="68"/>
  <c r="M80" i="68"/>
  <c r="R85" i="68"/>
  <c r="P90" i="68"/>
  <c r="O93" i="68"/>
  <c r="R103" i="68"/>
  <c r="P107" i="68"/>
  <c r="O110" i="68"/>
  <c r="R120" i="68"/>
  <c r="P124" i="68"/>
  <c r="O132" i="68"/>
  <c r="T140" i="68"/>
  <c r="P146" i="68"/>
  <c r="R156" i="68"/>
  <c r="T159" i="68"/>
  <c r="T162" i="68"/>
  <c r="O169" i="68"/>
  <c r="O172" i="68"/>
  <c r="M177" i="68"/>
  <c r="T190" i="68"/>
  <c r="R192" i="68"/>
  <c r="S194" i="68"/>
  <c r="O197" i="68"/>
  <c r="O203" i="68"/>
  <c r="O207" i="68"/>
  <c r="O214" i="68"/>
  <c r="R216" i="68"/>
  <c r="P132" i="68"/>
  <c r="M141" i="68"/>
  <c r="S146" i="68"/>
  <c r="O154" i="68"/>
  <c r="I155" i="68"/>
  <c r="N155" i="68" s="1"/>
  <c r="T156" i="68"/>
  <c r="M160" i="68"/>
  <c r="P169" i="68"/>
  <c r="P172" i="68"/>
  <c r="I173" i="68"/>
  <c r="M186" i="68"/>
  <c r="T197" i="68"/>
  <c r="P203" i="68"/>
  <c r="P207" i="68"/>
  <c r="I208" i="68"/>
  <c r="I212" i="68"/>
  <c r="T214" i="68"/>
  <c r="I84" i="68"/>
  <c r="N84" i="68" s="1"/>
  <c r="R132" i="68"/>
  <c r="O141" i="68"/>
  <c r="O160" i="68"/>
  <c r="O163" i="68"/>
  <c r="R169" i="68"/>
  <c r="T172" i="68"/>
  <c r="O186" i="68"/>
  <c r="O189" i="68"/>
  <c r="R203" i="68"/>
  <c r="T207" i="68"/>
  <c r="R63" i="68"/>
  <c r="M64" i="68"/>
  <c r="R76" i="68"/>
  <c r="I79" i="68"/>
  <c r="N79" i="68" s="1"/>
  <c r="R80" i="68"/>
  <c r="M81" i="68"/>
  <c r="M89" i="68"/>
  <c r="T93" i="68"/>
  <c r="M94" i="68"/>
  <c r="M95" i="68"/>
  <c r="O98" i="68"/>
  <c r="M106" i="68"/>
  <c r="T110" i="68"/>
  <c r="M111" i="68"/>
  <c r="M112" i="68"/>
  <c r="O116" i="68"/>
  <c r="M123" i="68"/>
  <c r="M129" i="68"/>
  <c r="M130" i="68"/>
  <c r="T132" i="68"/>
  <c r="P141" i="68"/>
  <c r="M145" i="68"/>
  <c r="P160" i="68"/>
  <c r="P163" i="68"/>
  <c r="T169" i="68"/>
  <c r="M170" i="68"/>
  <c r="R177" i="68"/>
  <c r="I180" i="68"/>
  <c r="N180" i="68" s="1"/>
  <c r="M182" i="68"/>
  <c r="P186" i="68"/>
  <c r="P189" i="68"/>
  <c r="I190" i="68"/>
  <c r="N190" i="68" s="1"/>
  <c r="T203" i="68"/>
  <c r="M205" i="68"/>
  <c r="M206" i="68"/>
  <c r="O208" i="68"/>
  <c r="M212" i="68"/>
  <c r="R160" i="68"/>
  <c r="R186" i="68"/>
  <c r="T189" i="68"/>
  <c r="O50" i="68"/>
  <c r="M59" i="68"/>
  <c r="R64" i="68"/>
  <c r="O67" i="68"/>
  <c r="O71" i="68"/>
  <c r="R77" i="68"/>
  <c r="R81" i="68"/>
  <c r="P84" i="68"/>
  <c r="O96" i="68"/>
  <c r="R98" i="68"/>
  <c r="P102" i="68"/>
  <c r="O114" i="68"/>
  <c r="R116" i="68"/>
  <c r="O131" i="68"/>
  <c r="I132" i="68"/>
  <c r="R133" i="68"/>
  <c r="M137" i="68"/>
  <c r="M138" i="68"/>
  <c r="T141" i="68"/>
  <c r="O142" i="68"/>
  <c r="R145" i="68"/>
  <c r="T160" i="68"/>
  <c r="M161" i="68"/>
  <c r="M162" i="68"/>
  <c r="I169" i="68"/>
  <c r="N169" i="68" s="1"/>
  <c r="O171" i="68"/>
  <c r="I172" i="68"/>
  <c r="R173" i="68"/>
  <c r="P174" i="68"/>
  <c r="P182" i="68"/>
  <c r="T186" i="68"/>
  <c r="M187" i="68"/>
  <c r="M188" i="68"/>
  <c r="O190" i="68"/>
  <c r="I197" i="68"/>
  <c r="N197" i="68" s="1"/>
  <c r="I203" i="68"/>
  <c r="N203" i="68" s="1"/>
  <c r="O206" i="68"/>
  <c r="I207" i="68"/>
  <c r="R208" i="68"/>
  <c r="R212" i="68"/>
  <c r="I214" i="68"/>
  <c r="N214" i="68" s="1"/>
  <c r="M216" i="68"/>
  <c r="S15" i="68"/>
  <c r="I25" i="68"/>
  <c r="N25" i="68" s="1"/>
  <c r="S32" i="68"/>
  <c r="S41" i="68"/>
  <c r="O11" i="68"/>
  <c r="P12" i="68"/>
  <c r="S14" i="68"/>
  <c r="I15" i="68"/>
  <c r="N15" i="68" s="1"/>
  <c r="T15" i="68"/>
  <c r="O19" i="68"/>
  <c r="P20" i="68"/>
  <c r="S23" i="68"/>
  <c r="I24" i="68"/>
  <c r="N24" i="68" s="1"/>
  <c r="T24" i="68"/>
  <c r="O28" i="68"/>
  <c r="P29" i="68"/>
  <c r="S31" i="68"/>
  <c r="I32" i="68"/>
  <c r="N32" i="68" s="1"/>
  <c r="T32" i="68"/>
  <c r="O37" i="68"/>
  <c r="P38" i="68"/>
  <c r="S40" i="68"/>
  <c r="I41" i="68"/>
  <c r="N41" i="68" s="1"/>
  <c r="T41" i="68"/>
  <c r="P65" i="68"/>
  <c r="O65" i="68"/>
  <c r="M65" i="68"/>
  <c r="T65" i="68"/>
  <c r="I65" i="68"/>
  <c r="N65" i="68" s="1"/>
  <c r="R66" i="68"/>
  <c r="P66" i="68"/>
  <c r="O66" i="68"/>
  <c r="M66" i="68"/>
  <c r="P73" i="68"/>
  <c r="O73" i="68"/>
  <c r="M73" i="68"/>
  <c r="T73" i="68"/>
  <c r="I73" i="68"/>
  <c r="N73" i="68" s="1"/>
  <c r="R75" i="68"/>
  <c r="P75" i="68"/>
  <c r="O75" i="68"/>
  <c r="M75" i="68"/>
  <c r="P82" i="68"/>
  <c r="O82" i="68"/>
  <c r="M82" i="68"/>
  <c r="T82" i="68"/>
  <c r="I82" i="68"/>
  <c r="N82" i="68" s="1"/>
  <c r="R83" i="68"/>
  <c r="P83" i="68"/>
  <c r="O83" i="68"/>
  <c r="M83" i="68"/>
  <c r="P91" i="68"/>
  <c r="O91" i="68"/>
  <c r="M91" i="68"/>
  <c r="T91" i="68"/>
  <c r="I91" i="68"/>
  <c r="R92" i="68"/>
  <c r="P92" i="68"/>
  <c r="O92" i="68"/>
  <c r="M92" i="68"/>
  <c r="P99" i="68"/>
  <c r="O99" i="68"/>
  <c r="M99" i="68"/>
  <c r="T99" i="68"/>
  <c r="I99" i="68"/>
  <c r="R101" i="68"/>
  <c r="P101" i="68"/>
  <c r="O101" i="68"/>
  <c r="M101" i="68"/>
  <c r="P108" i="68"/>
  <c r="O108" i="68"/>
  <c r="M108" i="68"/>
  <c r="T108" i="68"/>
  <c r="I108" i="68"/>
  <c r="R109" i="68"/>
  <c r="P109" i="68"/>
  <c r="O109" i="68"/>
  <c r="M109" i="68"/>
  <c r="P117" i="68"/>
  <c r="O117" i="68"/>
  <c r="M117" i="68"/>
  <c r="T117" i="68"/>
  <c r="I117" i="68"/>
  <c r="N117" i="68" s="1"/>
  <c r="R118" i="68"/>
  <c r="P118" i="68"/>
  <c r="O118" i="68"/>
  <c r="M118" i="68"/>
  <c r="P125" i="68"/>
  <c r="O125" i="68"/>
  <c r="M125" i="68"/>
  <c r="T125" i="68"/>
  <c r="I125" i="68"/>
  <c r="R127" i="68"/>
  <c r="P127" i="68"/>
  <c r="O127" i="68"/>
  <c r="M127" i="68"/>
  <c r="P134" i="68"/>
  <c r="O134" i="68"/>
  <c r="M134" i="68"/>
  <c r="T134" i="68"/>
  <c r="I134" i="68"/>
  <c r="N134" i="68" s="1"/>
  <c r="R135" i="68"/>
  <c r="P135" i="68"/>
  <c r="O135" i="68"/>
  <c r="M135" i="68"/>
  <c r="S143" i="68"/>
  <c r="R143" i="68"/>
  <c r="P143" i="68"/>
  <c r="O143" i="68"/>
  <c r="M143" i="68"/>
  <c r="I143" i="68"/>
  <c r="P149" i="68"/>
  <c r="M149" i="68"/>
  <c r="T149" i="68"/>
  <c r="S149" i="68"/>
  <c r="R149" i="68"/>
  <c r="O149" i="68"/>
  <c r="I149" i="68"/>
  <c r="N149" i="68" s="1"/>
  <c r="S25" i="68"/>
  <c r="T16" i="68"/>
  <c r="S24" i="68"/>
  <c r="P11" i="68"/>
  <c r="R12" i="68"/>
  <c r="S13" i="68"/>
  <c r="I14" i="68"/>
  <c r="T14" i="68"/>
  <c r="M16" i="68"/>
  <c r="P19" i="68"/>
  <c r="R20" i="68"/>
  <c r="S21" i="68"/>
  <c r="I23" i="68"/>
  <c r="T23" i="68"/>
  <c r="M25" i="68"/>
  <c r="P28" i="68"/>
  <c r="R29" i="68"/>
  <c r="S30" i="68"/>
  <c r="I31" i="68"/>
  <c r="T31" i="68"/>
  <c r="M33" i="68"/>
  <c r="P37" i="68"/>
  <c r="R38" i="68"/>
  <c r="S39" i="68"/>
  <c r="I40" i="68"/>
  <c r="N40" i="68" s="1"/>
  <c r="T40" i="68"/>
  <c r="M42" i="68"/>
  <c r="R44" i="68"/>
  <c r="M44" i="68"/>
  <c r="P56" i="68"/>
  <c r="O56" i="68"/>
  <c r="M56" i="68"/>
  <c r="T56" i="68"/>
  <c r="I56" i="68"/>
  <c r="N56" i="68" s="1"/>
  <c r="R57" i="68"/>
  <c r="P57" i="68"/>
  <c r="O57" i="68"/>
  <c r="M57" i="68"/>
  <c r="R65" i="68"/>
  <c r="I66" i="68"/>
  <c r="N66" i="68" s="1"/>
  <c r="R73" i="68"/>
  <c r="I75" i="68"/>
  <c r="N75" i="68" s="1"/>
  <c r="R82" i="68"/>
  <c r="I83" i="68"/>
  <c r="N83" i="68" s="1"/>
  <c r="R91" i="68"/>
  <c r="I92" i="68"/>
  <c r="N92" i="68" s="1"/>
  <c r="R99" i="68"/>
  <c r="I101" i="68"/>
  <c r="R108" i="68"/>
  <c r="I109" i="68"/>
  <c r="N109" i="68" s="1"/>
  <c r="R117" i="68"/>
  <c r="I118" i="68"/>
  <c r="R125" i="68"/>
  <c r="I127" i="68"/>
  <c r="N127" i="68" s="1"/>
  <c r="R134" i="68"/>
  <c r="I135" i="68"/>
  <c r="T143" i="68"/>
  <c r="R211" i="68"/>
  <c r="P211" i="68"/>
  <c r="O211" i="68"/>
  <c r="M211" i="68"/>
  <c r="T211" i="68"/>
  <c r="S211" i="68"/>
  <c r="S42" i="68"/>
  <c r="T47" i="68"/>
  <c r="I47" i="68"/>
  <c r="P47" i="68"/>
  <c r="O47" i="68"/>
  <c r="R11" i="68"/>
  <c r="S12" i="68"/>
  <c r="M15" i="68"/>
  <c r="R19" i="68"/>
  <c r="S20" i="68"/>
  <c r="M24" i="68"/>
  <c r="R28" i="68"/>
  <c r="S29" i="68"/>
  <c r="M32" i="68"/>
  <c r="R37" i="68"/>
  <c r="S38" i="68"/>
  <c r="M41" i="68"/>
  <c r="S47" i="68"/>
  <c r="R49" i="68"/>
  <c r="P49" i="68"/>
  <c r="O49" i="68"/>
  <c r="M49" i="68"/>
  <c r="S134" i="68"/>
  <c r="S135" i="68"/>
  <c r="P210" i="68"/>
  <c r="O210" i="68"/>
  <c r="M210" i="68"/>
  <c r="T210" i="68"/>
  <c r="I210" i="68"/>
  <c r="S210" i="68"/>
  <c r="T66" i="68"/>
  <c r="T75" i="68"/>
  <c r="T83" i="68"/>
  <c r="T92" i="68"/>
  <c r="T101" i="68"/>
  <c r="T109" i="68"/>
  <c r="T118" i="68"/>
  <c r="T127" i="68"/>
  <c r="T135" i="68"/>
  <c r="R210" i="68"/>
  <c r="S33" i="68"/>
  <c r="T25" i="68"/>
  <c r="I33" i="68"/>
  <c r="I42" i="68"/>
  <c r="N42" i="68" s="1"/>
  <c r="M47" i="68"/>
  <c r="S11" i="68"/>
  <c r="O16" i="68"/>
  <c r="O33" i="68"/>
  <c r="O42" i="68"/>
  <c r="I11" i="68"/>
  <c r="N11" i="68" s="1"/>
  <c r="O15" i="68"/>
  <c r="P16" i="68"/>
  <c r="R17" i="68"/>
  <c r="I19" i="68"/>
  <c r="N19" i="68" s="1"/>
  <c r="T19" i="68"/>
  <c r="O24" i="68"/>
  <c r="P25" i="68"/>
  <c r="R26" i="68"/>
  <c r="I28" i="68"/>
  <c r="N28" i="68" s="1"/>
  <c r="T28" i="68"/>
  <c r="O32" i="68"/>
  <c r="P33" i="68"/>
  <c r="R34" i="68"/>
  <c r="I37" i="68"/>
  <c r="N37" i="68" s="1"/>
  <c r="T37" i="68"/>
  <c r="O41" i="68"/>
  <c r="P42" i="68"/>
  <c r="S49" i="68"/>
  <c r="T57" i="68"/>
  <c r="P158" i="68"/>
  <c r="O158" i="68"/>
  <c r="M158" i="68"/>
  <c r="T158" i="68"/>
  <c r="S158" i="68"/>
  <c r="R158" i="68"/>
  <c r="I158" i="68"/>
  <c r="N158" i="68" s="1"/>
  <c r="R202" i="68"/>
  <c r="P202" i="68"/>
  <c r="O202" i="68"/>
  <c r="M202" i="68"/>
  <c r="T202" i="68"/>
  <c r="S202" i="68"/>
  <c r="S16" i="68"/>
  <c r="I16" i="68"/>
  <c r="N16" i="68" s="1"/>
  <c r="T33" i="68"/>
  <c r="O25" i="68"/>
  <c r="T46" i="68"/>
  <c r="I46" i="68"/>
  <c r="N46" i="68" s="1"/>
  <c r="S46" i="68"/>
  <c r="O46" i="68"/>
  <c r="R42" i="68"/>
  <c r="O44" i="68"/>
  <c r="M46" i="68"/>
  <c r="T49" i="68"/>
  <c r="O157" i="68"/>
  <c r="M157" i="68"/>
  <c r="T157" i="68"/>
  <c r="I157" i="68"/>
  <c r="N157" i="68" s="1"/>
  <c r="S157" i="68"/>
  <c r="R157" i="68"/>
  <c r="P201" i="68"/>
  <c r="O201" i="68"/>
  <c r="M201" i="68"/>
  <c r="T201" i="68"/>
  <c r="I201" i="68"/>
  <c r="S201" i="68"/>
  <c r="I202" i="68"/>
  <c r="O52" i="68"/>
  <c r="P53" i="68"/>
  <c r="S55" i="68"/>
  <c r="O60" i="68"/>
  <c r="P62" i="68"/>
  <c r="S64" i="68"/>
  <c r="O69" i="68"/>
  <c r="P70" i="68"/>
  <c r="S72" i="68"/>
  <c r="O78" i="68"/>
  <c r="P79" i="68"/>
  <c r="S81" i="68"/>
  <c r="M84" i="68"/>
  <c r="O86" i="68"/>
  <c r="P88" i="68"/>
  <c r="S90" i="68"/>
  <c r="M93" i="68"/>
  <c r="O95" i="68"/>
  <c r="P96" i="68"/>
  <c r="S98" i="68"/>
  <c r="M102" i="68"/>
  <c r="O104" i="68"/>
  <c r="P105" i="68"/>
  <c r="S107" i="68"/>
  <c r="M110" i="68"/>
  <c r="O112" i="68"/>
  <c r="P114" i="68"/>
  <c r="S116" i="68"/>
  <c r="M119" i="68"/>
  <c r="O121" i="68"/>
  <c r="P122" i="68"/>
  <c r="S124" i="68"/>
  <c r="M128" i="68"/>
  <c r="O130" i="68"/>
  <c r="P131" i="68"/>
  <c r="S133" i="68"/>
  <c r="M136" i="68"/>
  <c r="O138" i="68"/>
  <c r="P140" i="68"/>
  <c r="S142" i="68"/>
  <c r="P144" i="68"/>
  <c r="R148" i="68"/>
  <c r="O51" i="68"/>
  <c r="P52" i="68"/>
  <c r="R53" i="68"/>
  <c r="I55" i="68"/>
  <c r="N55" i="68" s="1"/>
  <c r="T55" i="68"/>
  <c r="O59" i="68"/>
  <c r="P60" i="68"/>
  <c r="R62" i="68"/>
  <c r="I64" i="68"/>
  <c r="N64" i="68" s="1"/>
  <c r="T64" i="68"/>
  <c r="O68" i="68"/>
  <c r="P69" i="68"/>
  <c r="R70" i="68"/>
  <c r="I72" i="68"/>
  <c r="N72" i="68" s="1"/>
  <c r="T72" i="68"/>
  <c r="O77" i="68"/>
  <c r="P78" i="68"/>
  <c r="R79" i="68"/>
  <c r="I81" i="68"/>
  <c r="N81" i="68" s="1"/>
  <c r="T81" i="68"/>
  <c r="O85" i="68"/>
  <c r="P86" i="68"/>
  <c r="R88" i="68"/>
  <c r="I90" i="68"/>
  <c r="O94" i="68"/>
  <c r="P95" i="68"/>
  <c r="R96" i="68"/>
  <c r="I98" i="68"/>
  <c r="O103" i="68"/>
  <c r="P104" i="68"/>
  <c r="R105" i="68"/>
  <c r="I107" i="68"/>
  <c r="N107" i="68" s="1"/>
  <c r="O111" i="68"/>
  <c r="P112" i="68"/>
  <c r="R114" i="68"/>
  <c r="I116" i="68"/>
  <c r="O120" i="68"/>
  <c r="P121" i="68"/>
  <c r="R122" i="68"/>
  <c r="I124" i="68"/>
  <c r="O129" i="68"/>
  <c r="P130" i="68"/>
  <c r="R131" i="68"/>
  <c r="I133" i="68"/>
  <c r="N133" i="68" s="1"/>
  <c r="O137" i="68"/>
  <c r="P138" i="68"/>
  <c r="R140" i="68"/>
  <c r="I142" i="68"/>
  <c r="N142" i="68" s="1"/>
  <c r="R144" i="68"/>
  <c r="I145" i="68"/>
  <c r="R159" i="68"/>
  <c r="P159" i="68"/>
  <c r="O159" i="68"/>
  <c r="M159" i="68"/>
  <c r="P51" i="68"/>
  <c r="R52" i="68"/>
  <c r="S53" i="68"/>
  <c r="P59" i="68"/>
  <c r="R60" i="68"/>
  <c r="S62" i="68"/>
  <c r="P68" i="68"/>
  <c r="R69" i="68"/>
  <c r="S70" i="68"/>
  <c r="P77" i="68"/>
  <c r="R78" i="68"/>
  <c r="S79" i="68"/>
  <c r="P85" i="68"/>
  <c r="R86" i="68"/>
  <c r="S88" i="68"/>
  <c r="P94" i="68"/>
  <c r="R95" i="68"/>
  <c r="S96" i="68"/>
  <c r="P103" i="68"/>
  <c r="R104" i="68"/>
  <c r="S105" i="68"/>
  <c r="P111" i="68"/>
  <c r="R112" i="68"/>
  <c r="S114" i="68"/>
  <c r="P120" i="68"/>
  <c r="R121" i="68"/>
  <c r="S122" i="68"/>
  <c r="P129" i="68"/>
  <c r="R130" i="68"/>
  <c r="S131" i="68"/>
  <c r="P137" i="68"/>
  <c r="R138" i="68"/>
  <c r="S140" i="68"/>
  <c r="R150" i="68"/>
  <c r="O150" i="68"/>
  <c r="M150" i="68"/>
  <c r="T153" i="68"/>
  <c r="I153" i="68"/>
  <c r="R153" i="68"/>
  <c r="P153" i="68"/>
  <c r="O153" i="68"/>
  <c r="P167" i="68"/>
  <c r="O167" i="68"/>
  <c r="M167" i="68"/>
  <c r="T167" i="68"/>
  <c r="I167" i="68"/>
  <c r="N167" i="68" s="1"/>
  <c r="R168" i="68"/>
  <c r="P168" i="68"/>
  <c r="O168" i="68"/>
  <c r="M168" i="68"/>
  <c r="S52" i="68"/>
  <c r="S60" i="68"/>
  <c r="S69" i="68"/>
  <c r="S78" i="68"/>
  <c r="S86" i="68"/>
  <c r="S95" i="68"/>
  <c r="S104" i="68"/>
  <c r="S112" i="68"/>
  <c r="S121" i="68"/>
  <c r="S130" i="68"/>
  <c r="S138" i="68"/>
  <c r="I150" i="68"/>
  <c r="R167" i="68"/>
  <c r="I168" i="68"/>
  <c r="N168" i="68" s="1"/>
  <c r="P175" i="68"/>
  <c r="O175" i="68"/>
  <c r="M175" i="68"/>
  <c r="T175" i="68"/>
  <c r="I175" i="68"/>
  <c r="N175" i="68" s="1"/>
  <c r="R176" i="68"/>
  <c r="P176" i="68"/>
  <c r="O176" i="68"/>
  <c r="M176" i="68"/>
  <c r="S51" i="68"/>
  <c r="I52" i="68"/>
  <c r="S59" i="68"/>
  <c r="I60" i="68"/>
  <c r="S68" i="68"/>
  <c r="I69" i="68"/>
  <c r="S77" i="68"/>
  <c r="I78" i="68"/>
  <c r="N78" i="68" s="1"/>
  <c r="S85" i="68"/>
  <c r="I86" i="68"/>
  <c r="S94" i="68"/>
  <c r="I95" i="68"/>
  <c r="S103" i="68"/>
  <c r="I104" i="68"/>
  <c r="N104" i="68" s="1"/>
  <c r="S111" i="68"/>
  <c r="I112" i="68"/>
  <c r="N112" i="68" s="1"/>
  <c r="S120" i="68"/>
  <c r="I121" i="68"/>
  <c r="S129" i="68"/>
  <c r="I130" i="68"/>
  <c r="N130" i="68" s="1"/>
  <c r="S137" i="68"/>
  <c r="I138" i="68"/>
  <c r="N138" i="68" s="1"/>
  <c r="T144" i="68"/>
  <c r="I144" i="68"/>
  <c r="O144" i="68"/>
  <c r="M153" i="68"/>
  <c r="P184" i="68"/>
  <c r="O184" i="68"/>
  <c r="M184" i="68"/>
  <c r="T184" i="68"/>
  <c r="I184" i="68"/>
  <c r="N184" i="68" s="1"/>
  <c r="R185" i="68"/>
  <c r="P185" i="68"/>
  <c r="O185" i="68"/>
  <c r="M185" i="68"/>
  <c r="I51" i="68"/>
  <c r="I59" i="68"/>
  <c r="I68" i="68"/>
  <c r="N68" i="68" s="1"/>
  <c r="I77" i="68"/>
  <c r="I85" i="68"/>
  <c r="I94" i="68"/>
  <c r="N94" i="68" s="1"/>
  <c r="I103" i="68"/>
  <c r="N103" i="68" s="1"/>
  <c r="I111" i="68"/>
  <c r="N111" i="68" s="1"/>
  <c r="I120" i="68"/>
  <c r="N120" i="68" s="1"/>
  <c r="I129" i="68"/>
  <c r="I137" i="68"/>
  <c r="N137" i="68" s="1"/>
  <c r="M146" i="68"/>
  <c r="T146" i="68"/>
  <c r="R146" i="68"/>
  <c r="O148" i="68"/>
  <c r="M148" i="68"/>
  <c r="T148" i="68"/>
  <c r="I148" i="68"/>
  <c r="N148" i="68" s="1"/>
  <c r="P150" i="68"/>
  <c r="P193" i="68"/>
  <c r="O193" i="68"/>
  <c r="M193" i="68"/>
  <c r="T193" i="68"/>
  <c r="I193" i="68"/>
  <c r="N193" i="68" s="1"/>
  <c r="R194" i="68"/>
  <c r="P194" i="68"/>
  <c r="O194" i="68"/>
  <c r="M194" i="68"/>
  <c r="S166" i="68"/>
  <c r="S174" i="68"/>
  <c r="S183" i="68"/>
  <c r="S192" i="68"/>
  <c r="S200" i="68"/>
  <c r="S209" i="68"/>
  <c r="P154" i="68"/>
  <c r="R155" i="68"/>
  <c r="O161" i="68"/>
  <c r="P162" i="68"/>
  <c r="R163" i="68"/>
  <c r="I166" i="68"/>
  <c r="T166" i="68"/>
  <c r="O170" i="68"/>
  <c r="P171" i="68"/>
  <c r="R172" i="68"/>
  <c r="I174" i="68"/>
  <c r="T174" i="68"/>
  <c r="O179" i="68"/>
  <c r="P180" i="68"/>
  <c r="R181" i="68"/>
  <c r="I183" i="68"/>
  <c r="N183" i="68" s="1"/>
  <c r="T183" i="68"/>
  <c r="O187" i="68"/>
  <c r="P188" i="68"/>
  <c r="R189" i="68"/>
  <c r="I192" i="68"/>
  <c r="N192" i="68" s="1"/>
  <c r="T192" i="68"/>
  <c r="O196" i="68"/>
  <c r="P197" i="68"/>
  <c r="R198" i="68"/>
  <c r="I200" i="68"/>
  <c r="T200" i="68"/>
  <c r="O205" i="68"/>
  <c r="P206" i="68"/>
  <c r="R207" i="68"/>
  <c r="S208" i="68"/>
  <c r="I209" i="68"/>
  <c r="T209" i="68"/>
  <c r="O213" i="68"/>
  <c r="P214" i="68"/>
  <c r="R215" i="68"/>
  <c r="S216" i="68"/>
  <c r="R154" i="68"/>
  <c r="S155" i="68"/>
  <c r="P161" i="68"/>
  <c r="R162" i="68"/>
  <c r="S163" i="68"/>
  <c r="P170" i="68"/>
  <c r="R171" i="68"/>
  <c r="S172" i="68"/>
  <c r="P179" i="68"/>
  <c r="R180" i="68"/>
  <c r="S181" i="68"/>
  <c r="P187" i="68"/>
  <c r="R188" i="68"/>
  <c r="S189" i="68"/>
  <c r="P196" i="68"/>
  <c r="R197" i="68"/>
  <c r="S198" i="68"/>
  <c r="P205" i="68"/>
  <c r="R206" i="68"/>
  <c r="S207" i="68"/>
  <c r="O212" i="68"/>
  <c r="P213" i="68"/>
  <c r="R214" i="68"/>
  <c r="I216" i="68"/>
  <c r="T155" i="68"/>
  <c r="R161" i="68"/>
  <c r="T163" i="68"/>
  <c r="M166" i="68"/>
  <c r="R170" i="68"/>
  <c r="M174" i="68"/>
  <c r="R179" i="68"/>
  <c r="M183" i="68"/>
  <c r="R187" i="68"/>
  <c r="M192" i="68"/>
  <c r="R196" i="68"/>
  <c r="M200" i="68"/>
  <c r="R205" i="68"/>
  <c r="M209" i="68"/>
  <c r="R213" i="68"/>
  <c r="S214" i="68"/>
  <c r="S161" i="68"/>
  <c r="S170" i="68"/>
  <c r="S179" i="68"/>
  <c r="S187" i="68"/>
  <c r="S196" i="68"/>
  <c r="S205" i="68"/>
  <c r="S213" i="68"/>
  <c r="I161" i="68"/>
  <c r="I170" i="68"/>
  <c r="I179" i="68"/>
  <c r="N179" i="68" s="1"/>
  <c r="I187" i="68"/>
  <c r="N187" i="68" s="1"/>
  <c r="I196" i="68"/>
  <c r="I205" i="68"/>
  <c r="I213" i="68"/>
  <c r="T4" i="68"/>
  <c r="V131" i="68"/>
  <c r="V176" i="68"/>
  <c r="V188" i="68"/>
  <c r="V181" i="68" l="1"/>
  <c r="V115" i="68"/>
  <c r="V177" i="68"/>
  <c r="V189" i="68"/>
  <c r="V112" i="68"/>
  <c r="V187" i="68"/>
  <c r="V30" i="68"/>
  <c r="V185" i="68"/>
  <c r="V72" i="68"/>
  <c r="V128" i="68"/>
  <c r="V110" i="68"/>
  <c r="V190" i="68"/>
  <c r="V36" i="68"/>
  <c r="V45" i="68"/>
  <c r="V81" i="68"/>
  <c r="V138" i="68"/>
  <c r="V93" i="68"/>
  <c r="V114" i="68"/>
  <c r="V137" i="68"/>
  <c r="V106" i="68"/>
  <c r="V182" i="68"/>
  <c r="V66" i="68"/>
  <c r="V34" i="68"/>
  <c r="V32" i="68"/>
  <c r="V203" i="68"/>
  <c r="V134" i="68"/>
  <c r="V111" i="68"/>
  <c r="V193" i="68"/>
  <c r="V149" i="68"/>
  <c r="V21" i="68"/>
  <c r="V26" i="68"/>
  <c r="V73" i="68"/>
  <c r="V164" i="68"/>
  <c r="V151" i="68"/>
  <c r="V58" i="68"/>
  <c r="V197" i="68"/>
  <c r="V130" i="68"/>
  <c r="V63" i="68"/>
  <c r="V76" i="68"/>
  <c r="V158" i="68"/>
  <c r="V215" i="68"/>
  <c r="V16" i="68"/>
  <c r="V163" i="68"/>
  <c r="V46" i="68"/>
  <c r="V68" i="68"/>
  <c r="V44" i="68"/>
  <c r="V56" i="68"/>
  <c r="V78" i="68"/>
  <c r="V140" i="68"/>
  <c r="V19" i="68"/>
  <c r="V79" i="68"/>
  <c r="V186" i="68"/>
  <c r="V142" i="68"/>
  <c r="V146" i="68"/>
  <c r="V123" i="68"/>
  <c r="V10" i="68"/>
  <c r="V37" i="68"/>
  <c r="V175" i="68"/>
  <c r="V54" i="68"/>
  <c r="V94" i="68"/>
  <c r="V183" i="68"/>
  <c r="V15" i="68"/>
  <c r="V84" i="68"/>
  <c r="V155" i="68"/>
  <c r="V40" i="68"/>
  <c r="V179" i="68"/>
  <c r="V71" i="68"/>
  <c r="V83" i="68"/>
  <c r="V168" i="68"/>
  <c r="V214" i="68"/>
  <c r="N162" i="68"/>
  <c r="V162" i="68"/>
  <c r="V97" i="68"/>
  <c r="N136" i="68"/>
  <c r="V136" i="68"/>
  <c r="V122" i="68"/>
  <c r="V211" i="68"/>
  <c r="V120" i="68"/>
  <c r="N18" i="68"/>
  <c r="V18" i="68"/>
  <c r="V171" i="68"/>
  <c r="V148" i="68"/>
  <c r="V75" i="68"/>
  <c r="N70" i="68"/>
  <c r="V70" i="68"/>
  <c r="V119" i="68"/>
  <c r="V96" i="68"/>
  <c r="V109" i="68"/>
  <c r="V57" i="68"/>
  <c r="V50" i="68"/>
  <c r="V141" i="68"/>
  <c r="V25" i="68"/>
  <c r="V27" i="68"/>
  <c r="V160" i="68"/>
  <c r="V127" i="68"/>
  <c r="N38" i="68"/>
  <c r="V88" i="68"/>
  <c r="V92" i="68"/>
  <c r="V41" i="68"/>
  <c r="N206" i="68"/>
  <c r="V206" i="68"/>
  <c r="N105" i="68"/>
  <c r="V105" i="68"/>
  <c r="N89" i="68"/>
  <c r="V89" i="68"/>
  <c r="V43" i="68"/>
  <c r="V169" i="68"/>
  <c r="N199" i="68"/>
  <c r="V199" i="68"/>
  <c r="N53" i="68"/>
  <c r="V53" i="68"/>
  <c r="N132" i="68"/>
  <c r="V132" i="68"/>
  <c r="N172" i="68"/>
  <c r="V172" i="68"/>
  <c r="N29" i="68"/>
  <c r="V29" i="68"/>
  <c r="N39" i="68"/>
  <c r="V39" i="68"/>
  <c r="N208" i="68"/>
  <c r="V208" i="68"/>
  <c r="V12" i="68"/>
  <c r="N12" i="68"/>
  <c r="V20" i="68"/>
  <c r="N20" i="68"/>
  <c r="N147" i="68"/>
  <c r="V147" i="68"/>
  <c r="V55" i="68"/>
  <c r="N173" i="68"/>
  <c r="V173" i="68"/>
  <c r="V133" i="68"/>
  <c r="V207" i="68"/>
  <c r="N207" i="68"/>
  <c r="N212" i="68"/>
  <c r="V212" i="68"/>
  <c r="V192" i="68"/>
  <c r="N213" i="68"/>
  <c r="V213" i="68"/>
  <c r="V95" i="68"/>
  <c r="N95" i="68"/>
  <c r="N150" i="68"/>
  <c r="V150" i="68"/>
  <c r="N145" i="68"/>
  <c r="V145" i="68"/>
  <c r="V33" i="68"/>
  <c r="N33" i="68"/>
  <c r="N210" i="68"/>
  <c r="V210" i="68"/>
  <c r="N99" i="68"/>
  <c r="V99" i="68"/>
  <c r="N108" i="68"/>
  <c r="V108" i="68"/>
  <c r="N205" i="68"/>
  <c r="V205" i="68"/>
  <c r="N174" i="68"/>
  <c r="V174" i="68"/>
  <c r="N85" i="68"/>
  <c r="V85" i="68"/>
  <c r="V60" i="68"/>
  <c r="N60" i="68"/>
  <c r="N202" i="68"/>
  <c r="V202" i="68"/>
  <c r="N91" i="68"/>
  <c r="V91" i="68"/>
  <c r="V11" i="68"/>
  <c r="N196" i="68"/>
  <c r="V196" i="68"/>
  <c r="N200" i="68"/>
  <c r="V200" i="68"/>
  <c r="N77" i="68"/>
  <c r="V77" i="68"/>
  <c r="N121" i="68"/>
  <c r="V121" i="68"/>
  <c r="N86" i="68"/>
  <c r="V86" i="68"/>
  <c r="N124" i="68"/>
  <c r="V124" i="68"/>
  <c r="N90" i="68"/>
  <c r="V90" i="68"/>
  <c r="N14" i="68"/>
  <c r="V14" i="68"/>
  <c r="N143" i="68"/>
  <c r="V143" i="68"/>
  <c r="V24" i="68"/>
  <c r="N153" i="68"/>
  <c r="V153" i="68"/>
  <c r="N201" i="68"/>
  <c r="V201" i="68"/>
  <c r="N135" i="68"/>
  <c r="V135" i="68"/>
  <c r="N101" i="68"/>
  <c r="V101" i="68"/>
  <c r="V47" i="68"/>
  <c r="N47" i="68"/>
  <c r="N209" i="68"/>
  <c r="V209" i="68"/>
  <c r="N129" i="68"/>
  <c r="V129" i="68"/>
  <c r="N59" i="68"/>
  <c r="V59" i="68"/>
  <c r="V144" i="68"/>
  <c r="N144" i="68"/>
  <c r="N52" i="68"/>
  <c r="V52" i="68"/>
  <c r="N23" i="68"/>
  <c r="V23" i="68"/>
  <c r="N216" i="68"/>
  <c r="V216" i="68"/>
  <c r="N170" i="68"/>
  <c r="V170" i="68"/>
  <c r="N51" i="68"/>
  <c r="V51" i="68"/>
  <c r="N125" i="68"/>
  <c r="V125" i="68"/>
  <c r="N118" i="68"/>
  <c r="V118" i="68"/>
  <c r="N161" i="68"/>
  <c r="V161" i="68"/>
  <c r="N166" i="68"/>
  <c r="V166" i="68"/>
  <c r="N69" i="68"/>
  <c r="V69" i="68"/>
  <c r="N116" i="68"/>
  <c r="V116" i="68"/>
  <c r="N98" i="68"/>
  <c r="V98" i="68"/>
  <c r="V42" i="68"/>
  <c r="N31" i="68"/>
  <c r="V31" i="68"/>
  <c r="V154" i="68"/>
  <c r="V80" i="68"/>
  <c r="V62" i="68"/>
  <c r="V102" i="68"/>
  <c r="V17" i="68"/>
  <c r="V180" i="68"/>
  <c r="V198" i="68"/>
  <c r="V104" i="68"/>
  <c r="V67" i="68"/>
  <c r="V103" i="68"/>
  <c r="V117" i="68"/>
  <c r="V159" i="68"/>
  <c r="V167" i="68"/>
  <c r="V64" i="68"/>
  <c r="V107" i="68"/>
  <c r="V28" i="68"/>
  <c r="V194" i="68"/>
  <c r="V195" i="68"/>
  <c r="V13" i="68"/>
  <c r="V82" i="68"/>
  <c r="V156" i="68"/>
  <c r="V65" i="68"/>
  <c r="V184" i="68"/>
  <c r="V157" i="68"/>
  <c r="D10" i="52" l="1"/>
  <c r="B66" i="16" l="1"/>
  <c r="C66" i="16"/>
  <c r="E66" i="16"/>
  <c r="F66" i="16"/>
  <c r="H66" i="16"/>
  <c r="I66" i="16"/>
  <c r="K66" i="16"/>
  <c r="L66" i="16"/>
  <c r="M66" i="16"/>
  <c r="N66" i="16"/>
  <c r="O66" i="16"/>
  <c r="P66" i="16"/>
  <c r="R66" i="16"/>
  <c r="S66" i="16"/>
  <c r="B67" i="16"/>
  <c r="C67" i="16"/>
  <c r="E67" i="16"/>
  <c r="F67" i="16"/>
  <c r="H67" i="16"/>
  <c r="I67" i="16"/>
  <c r="K67" i="16"/>
  <c r="L67" i="16"/>
  <c r="M67" i="16"/>
  <c r="N67" i="16"/>
  <c r="O67" i="16"/>
  <c r="P67" i="16"/>
  <c r="R67" i="16"/>
  <c r="S67" i="16"/>
  <c r="B68" i="16"/>
  <c r="C68" i="16"/>
  <c r="E68" i="16"/>
  <c r="F68" i="16"/>
  <c r="G69" i="16" s="1"/>
  <c r="H68" i="16"/>
  <c r="I68" i="16"/>
  <c r="K68" i="16"/>
  <c r="L68" i="16"/>
  <c r="M68" i="16"/>
  <c r="N68" i="16"/>
  <c r="O68" i="16"/>
  <c r="P68" i="16"/>
  <c r="R68" i="16"/>
  <c r="S68" i="16"/>
  <c r="B41" i="16"/>
  <c r="C41" i="16"/>
  <c r="E41" i="16"/>
  <c r="F41" i="16"/>
  <c r="H41" i="16"/>
  <c r="I41" i="16"/>
  <c r="K41" i="16"/>
  <c r="L41" i="16"/>
  <c r="M41" i="16"/>
  <c r="N41" i="16"/>
  <c r="O41" i="16"/>
  <c r="P41" i="16"/>
  <c r="R41" i="16"/>
  <c r="S41" i="16"/>
  <c r="B42" i="16"/>
  <c r="C42" i="16"/>
  <c r="E42" i="16"/>
  <c r="F42" i="16"/>
  <c r="G43" i="16" s="1"/>
  <c r="H42" i="16"/>
  <c r="I42" i="16"/>
  <c r="K42" i="16"/>
  <c r="L42" i="16"/>
  <c r="M42" i="16"/>
  <c r="N42" i="16"/>
  <c r="O42" i="16"/>
  <c r="P42" i="16"/>
  <c r="R42" i="16"/>
  <c r="S42" i="16"/>
  <c r="B31" i="2"/>
  <c r="F31" i="2"/>
  <c r="G32" i="2" s="1"/>
  <c r="H31" i="2"/>
  <c r="I32" i="2" s="1"/>
  <c r="J31" i="2"/>
  <c r="L31" i="2"/>
  <c r="M32" i="2" s="1"/>
  <c r="N31" i="2"/>
  <c r="O31" i="2"/>
  <c r="P31" i="2"/>
  <c r="AP7" i="2"/>
  <c r="AP8" i="2" s="1"/>
  <c r="AP9" i="2" s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Q32" i="2" l="1"/>
  <c r="U31" i="2"/>
  <c r="AP32" i="2"/>
  <c r="C32" i="2"/>
  <c r="E32" i="2"/>
  <c r="M5" i="16"/>
  <c r="AQ7" i="2"/>
  <c r="AQ8" i="2" s="1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Q93" i="61"/>
  <c r="G67" i="16"/>
  <c r="AO7" i="2"/>
  <c r="AO8" i="2" s="1"/>
  <c r="AO9" i="2" s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P16" i="54"/>
  <c r="Q42" i="16"/>
  <c r="S31" i="2"/>
  <c r="T32" i="2" s="1"/>
  <c r="R31" i="2"/>
  <c r="Q41" i="16"/>
  <c r="G68" i="16"/>
  <c r="Q68" i="16"/>
  <c r="Q67" i="16"/>
  <c r="Q66" i="16"/>
  <c r="G42" i="16"/>
  <c r="B59" i="1"/>
  <c r="C59" i="1"/>
  <c r="E59" i="1"/>
  <c r="H59" i="1"/>
  <c r="I59" i="1"/>
  <c r="B60" i="1"/>
  <c r="C60" i="1"/>
  <c r="E60" i="1"/>
  <c r="D60" i="1" s="1"/>
  <c r="R60" i="1" s="1"/>
  <c r="H60" i="1"/>
  <c r="I60" i="1"/>
  <c r="AP33" i="2" l="1"/>
  <c r="P76" i="54"/>
  <c r="O60" i="1"/>
  <c r="Q60" i="1"/>
  <c r="G60" i="1"/>
  <c r="S60" i="1"/>
  <c r="M60" i="1"/>
  <c r="P60" i="1"/>
  <c r="K60" i="1"/>
  <c r="Q59" i="1"/>
  <c r="M59" i="1"/>
  <c r="D59" i="1"/>
  <c r="R59" i="1" s="1"/>
  <c r="P59" i="1"/>
  <c r="G59" i="1"/>
  <c r="S59" i="1"/>
  <c r="O59" i="1"/>
  <c r="K59" i="1"/>
  <c r="B53" i="1"/>
  <c r="C53" i="1"/>
  <c r="E53" i="1"/>
  <c r="D53" i="1" s="1"/>
  <c r="R53" i="1" s="1"/>
  <c r="H53" i="1"/>
  <c r="I53" i="1"/>
  <c r="B54" i="1"/>
  <c r="C54" i="1"/>
  <c r="E54" i="1"/>
  <c r="D54" i="1" s="1"/>
  <c r="R54" i="1" s="1"/>
  <c r="H54" i="1"/>
  <c r="I54" i="1"/>
  <c r="B55" i="1"/>
  <c r="C55" i="1"/>
  <c r="E55" i="1"/>
  <c r="H55" i="1"/>
  <c r="I55" i="1"/>
  <c r="B56" i="1"/>
  <c r="C56" i="1"/>
  <c r="E56" i="1"/>
  <c r="G56" i="1" s="1"/>
  <c r="H56" i="1"/>
  <c r="I56" i="1"/>
  <c r="B57" i="1"/>
  <c r="C57" i="1"/>
  <c r="E57" i="1"/>
  <c r="H57" i="1"/>
  <c r="I57" i="1"/>
  <c r="B58" i="1"/>
  <c r="C58" i="1"/>
  <c r="E58" i="1"/>
  <c r="G58" i="1" s="1"/>
  <c r="H58" i="1"/>
  <c r="I58" i="1"/>
  <c r="AP34" i="2" l="1"/>
  <c r="AP35" i="2" s="1"/>
  <c r="O44" i="54" s="1"/>
  <c r="M53" i="1"/>
  <c r="T53" i="1" s="1"/>
  <c r="G53" i="1"/>
  <c r="K53" i="1"/>
  <c r="M56" i="1"/>
  <c r="T56" i="1" s="1"/>
  <c r="M58" i="1"/>
  <c r="T58" i="1" s="1"/>
  <c r="P58" i="1"/>
  <c r="M54" i="1"/>
  <c r="T54" i="1" s="1"/>
  <c r="Q56" i="1"/>
  <c r="S53" i="1"/>
  <c r="P56" i="1"/>
  <c r="Q53" i="1"/>
  <c r="T60" i="1"/>
  <c r="T59" i="1"/>
  <c r="Q54" i="1"/>
  <c r="P53" i="1"/>
  <c r="P54" i="1"/>
  <c r="G54" i="1"/>
  <c r="O53" i="1"/>
  <c r="D58" i="1"/>
  <c r="R58" i="1" s="1"/>
  <c r="Q58" i="1"/>
  <c r="D56" i="1"/>
  <c r="R56" i="1" s="1"/>
  <c r="S58" i="1"/>
  <c r="O58" i="1"/>
  <c r="K58" i="1"/>
  <c r="Q57" i="1"/>
  <c r="M57" i="1"/>
  <c r="D57" i="1"/>
  <c r="R57" i="1" s="1"/>
  <c r="S56" i="1"/>
  <c r="O56" i="1"/>
  <c r="K56" i="1"/>
  <c r="Q55" i="1"/>
  <c r="M55" i="1"/>
  <c r="D55" i="1"/>
  <c r="R55" i="1" s="1"/>
  <c r="S54" i="1"/>
  <c r="O54" i="1"/>
  <c r="K54" i="1"/>
  <c r="P57" i="1"/>
  <c r="G57" i="1"/>
  <c r="P55" i="1"/>
  <c r="G55" i="1"/>
  <c r="S57" i="1"/>
  <c r="O57" i="1"/>
  <c r="K57" i="1"/>
  <c r="S55" i="1"/>
  <c r="O55" i="1"/>
  <c r="K55" i="1"/>
  <c r="B52" i="1"/>
  <c r="C52" i="1"/>
  <c r="E52" i="1"/>
  <c r="H52" i="1"/>
  <c r="I52" i="1"/>
  <c r="T57" i="1" l="1"/>
  <c r="T55" i="1"/>
  <c r="Q52" i="1"/>
  <c r="M52" i="1"/>
  <c r="T52" i="1" s="1"/>
  <c r="D52" i="1"/>
  <c r="R52" i="1" s="1"/>
  <c r="P52" i="1"/>
  <c r="G52" i="1"/>
  <c r="S52" i="1"/>
  <c r="O52" i="1"/>
  <c r="K52" i="1"/>
  <c r="B46" i="1" l="1"/>
  <c r="C46" i="1"/>
  <c r="E46" i="1"/>
  <c r="D46" i="1" s="1"/>
  <c r="R46" i="1" s="1"/>
  <c r="H46" i="1"/>
  <c r="I46" i="1"/>
  <c r="B47" i="1"/>
  <c r="C47" i="1"/>
  <c r="E47" i="1"/>
  <c r="H47" i="1"/>
  <c r="I47" i="1"/>
  <c r="B48" i="1"/>
  <c r="C48" i="1"/>
  <c r="E48" i="1"/>
  <c r="D48" i="1" s="1"/>
  <c r="R48" i="1" s="1"/>
  <c r="H48" i="1"/>
  <c r="I48" i="1"/>
  <c r="B49" i="1"/>
  <c r="C49" i="1"/>
  <c r="E49" i="1"/>
  <c r="H49" i="1"/>
  <c r="I49" i="1"/>
  <c r="B50" i="1"/>
  <c r="C50" i="1"/>
  <c r="E50" i="1"/>
  <c r="S50" i="1" s="1"/>
  <c r="H50" i="1"/>
  <c r="I50" i="1"/>
  <c r="B51" i="1"/>
  <c r="C51" i="1"/>
  <c r="E51" i="1"/>
  <c r="H51" i="1"/>
  <c r="I51" i="1"/>
  <c r="P50" i="1" l="1"/>
  <c r="O50" i="1"/>
  <c r="G50" i="1"/>
  <c r="S46" i="1"/>
  <c r="P48" i="1"/>
  <c r="K46" i="1"/>
  <c r="P46" i="1"/>
  <c r="K51" i="1"/>
  <c r="O48" i="1"/>
  <c r="G48" i="1"/>
  <c r="O46" i="1"/>
  <c r="D50" i="1"/>
  <c r="R50" i="1" s="1"/>
  <c r="K50" i="1"/>
  <c r="S48" i="1"/>
  <c r="K48" i="1"/>
  <c r="G46" i="1"/>
  <c r="Q51" i="1"/>
  <c r="M51" i="1"/>
  <c r="T51" i="1" s="1"/>
  <c r="D51" i="1"/>
  <c r="R51" i="1" s="1"/>
  <c r="Q49" i="1"/>
  <c r="M49" i="1"/>
  <c r="T49" i="1" s="1"/>
  <c r="D49" i="1"/>
  <c r="R49" i="1" s="1"/>
  <c r="Q47" i="1"/>
  <c r="M47" i="1"/>
  <c r="T47" i="1" s="1"/>
  <c r="D47" i="1"/>
  <c r="R47" i="1" s="1"/>
  <c r="P51" i="1"/>
  <c r="G51" i="1"/>
  <c r="P49" i="1"/>
  <c r="G49" i="1"/>
  <c r="P47" i="1"/>
  <c r="G47" i="1"/>
  <c r="S51" i="1"/>
  <c r="O51" i="1"/>
  <c r="Q50" i="1"/>
  <c r="M50" i="1"/>
  <c r="S49" i="1"/>
  <c r="O49" i="1"/>
  <c r="K49" i="1"/>
  <c r="Q48" i="1"/>
  <c r="M48" i="1"/>
  <c r="S47" i="1"/>
  <c r="O47" i="1"/>
  <c r="K47" i="1"/>
  <c r="Q46" i="1"/>
  <c r="M46" i="1"/>
  <c r="B10" i="1"/>
  <c r="C10" i="1"/>
  <c r="E10" i="1"/>
  <c r="D10" i="1" s="1"/>
  <c r="H10" i="1"/>
  <c r="I10" i="1"/>
  <c r="B11" i="1"/>
  <c r="C11" i="1"/>
  <c r="E11" i="1"/>
  <c r="D11" i="1" s="1"/>
  <c r="R11" i="1" s="1"/>
  <c r="H11" i="1"/>
  <c r="I11" i="1"/>
  <c r="B12" i="1"/>
  <c r="C12" i="1"/>
  <c r="E12" i="1"/>
  <c r="D12" i="1" s="1"/>
  <c r="R12" i="1" s="1"/>
  <c r="H12" i="1"/>
  <c r="I12" i="1"/>
  <c r="B13" i="1"/>
  <c r="C13" i="1"/>
  <c r="E13" i="1"/>
  <c r="P13" i="1" s="1"/>
  <c r="H13" i="1"/>
  <c r="I13" i="1"/>
  <c r="B14" i="1"/>
  <c r="C14" i="1"/>
  <c r="E14" i="1"/>
  <c r="Q14" i="1" s="1"/>
  <c r="H14" i="1"/>
  <c r="I14" i="1"/>
  <c r="B15" i="1"/>
  <c r="C15" i="1"/>
  <c r="E15" i="1"/>
  <c r="Q15" i="1" s="1"/>
  <c r="H15" i="1"/>
  <c r="I15" i="1"/>
  <c r="B16" i="1"/>
  <c r="C16" i="1"/>
  <c r="E16" i="1"/>
  <c r="D16" i="1" s="1"/>
  <c r="R16" i="1" s="1"/>
  <c r="H16" i="1"/>
  <c r="I16" i="1"/>
  <c r="B17" i="1"/>
  <c r="C17" i="1"/>
  <c r="E17" i="1"/>
  <c r="D17" i="1" s="1"/>
  <c r="R17" i="1" s="1"/>
  <c r="H17" i="1"/>
  <c r="I17" i="1"/>
  <c r="B18" i="1"/>
  <c r="C18" i="1"/>
  <c r="E18" i="1"/>
  <c r="D18" i="1" s="1"/>
  <c r="H18" i="1"/>
  <c r="I18" i="1"/>
  <c r="B19" i="1"/>
  <c r="C19" i="1"/>
  <c r="E19" i="1"/>
  <c r="D19" i="1" s="1"/>
  <c r="R19" i="1" s="1"/>
  <c r="H19" i="1"/>
  <c r="I19" i="1"/>
  <c r="B20" i="1"/>
  <c r="C20" i="1"/>
  <c r="E20" i="1"/>
  <c r="Q20" i="1" s="1"/>
  <c r="H20" i="1"/>
  <c r="I20" i="1"/>
  <c r="B21" i="1"/>
  <c r="C21" i="1"/>
  <c r="E21" i="1"/>
  <c r="D21" i="1" s="1"/>
  <c r="R21" i="1" s="1"/>
  <c r="H21" i="1"/>
  <c r="I21" i="1"/>
  <c r="B22" i="1"/>
  <c r="C22" i="1"/>
  <c r="E22" i="1"/>
  <c r="Q22" i="1" s="1"/>
  <c r="H22" i="1"/>
  <c r="I22" i="1"/>
  <c r="B23" i="1"/>
  <c r="C23" i="1"/>
  <c r="E23" i="1"/>
  <c r="K23" i="1" s="1"/>
  <c r="H23" i="1"/>
  <c r="I23" i="1"/>
  <c r="B24" i="1"/>
  <c r="C24" i="1"/>
  <c r="E24" i="1"/>
  <c r="G24" i="1" s="1"/>
  <c r="H24" i="1"/>
  <c r="I24" i="1"/>
  <c r="B25" i="1"/>
  <c r="C25" i="1"/>
  <c r="E25" i="1"/>
  <c r="G25" i="1" s="1"/>
  <c r="H25" i="1"/>
  <c r="I25" i="1"/>
  <c r="B26" i="1"/>
  <c r="C26" i="1"/>
  <c r="E26" i="1"/>
  <c r="H26" i="1"/>
  <c r="I26" i="1"/>
  <c r="B27" i="1"/>
  <c r="C27" i="1"/>
  <c r="E27" i="1"/>
  <c r="G27" i="1" s="1"/>
  <c r="H27" i="1"/>
  <c r="I27" i="1"/>
  <c r="B28" i="1"/>
  <c r="C28" i="1"/>
  <c r="E28" i="1"/>
  <c r="G28" i="1" s="1"/>
  <c r="H28" i="1"/>
  <c r="I28" i="1"/>
  <c r="B29" i="1"/>
  <c r="C29" i="1"/>
  <c r="E29" i="1"/>
  <c r="G29" i="1" s="1"/>
  <c r="H29" i="1"/>
  <c r="I29" i="1"/>
  <c r="B30" i="1"/>
  <c r="C30" i="1"/>
  <c r="E30" i="1"/>
  <c r="G30" i="1" s="1"/>
  <c r="H30" i="1"/>
  <c r="I30" i="1"/>
  <c r="B31" i="1"/>
  <c r="C31" i="1"/>
  <c r="E31" i="1"/>
  <c r="P31" i="1" s="1"/>
  <c r="H31" i="1"/>
  <c r="I31" i="1"/>
  <c r="B32" i="1"/>
  <c r="C32" i="1"/>
  <c r="E32" i="1"/>
  <c r="G32" i="1" s="1"/>
  <c r="H32" i="1"/>
  <c r="I32" i="1"/>
  <c r="B33" i="1"/>
  <c r="C33" i="1"/>
  <c r="E33" i="1"/>
  <c r="O33" i="1" s="1"/>
  <c r="H33" i="1"/>
  <c r="I33" i="1"/>
  <c r="B34" i="1"/>
  <c r="C34" i="1"/>
  <c r="E34" i="1"/>
  <c r="Q34" i="1" s="1"/>
  <c r="H34" i="1"/>
  <c r="I34" i="1"/>
  <c r="B35" i="1"/>
  <c r="C35" i="1"/>
  <c r="E35" i="1"/>
  <c r="G35" i="1" s="1"/>
  <c r="H35" i="1"/>
  <c r="I35" i="1"/>
  <c r="B36" i="1"/>
  <c r="C36" i="1"/>
  <c r="E36" i="1"/>
  <c r="G36" i="1" s="1"/>
  <c r="H36" i="1"/>
  <c r="I36" i="1"/>
  <c r="B37" i="1"/>
  <c r="C37" i="1"/>
  <c r="E37" i="1"/>
  <c r="D37" i="1" s="1"/>
  <c r="R37" i="1" s="1"/>
  <c r="H37" i="1"/>
  <c r="I37" i="1"/>
  <c r="B38" i="1"/>
  <c r="C38" i="1"/>
  <c r="E38" i="1"/>
  <c r="G38" i="1" s="1"/>
  <c r="H38" i="1"/>
  <c r="I38" i="1"/>
  <c r="B39" i="1"/>
  <c r="C39" i="1"/>
  <c r="E39" i="1"/>
  <c r="G39" i="1" s="1"/>
  <c r="H39" i="1"/>
  <c r="I39" i="1"/>
  <c r="B40" i="1"/>
  <c r="C40" i="1"/>
  <c r="E40" i="1"/>
  <c r="G40" i="1" s="1"/>
  <c r="H40" i="1"/>
  <c r="I40" i="1"/>
  <c r="O19" i="1" l="1"/>
  <c r="M15" i="1"/>
  <c r="T15" i="1" s="1"/>
  <c r="Q12" i="1"/>
  <c r="M37" i="1"/>
  <c r="T37" i="1" s="1"/>
  <c r="T50" i="1"/>
  <c r="T46" i="1"/>
  <c r="T48" i="1"/>
  <c r="S35" i="1"/>
  <c r="S37" i="1"/>
  <c r="P35" i="1"/>
  <c r="Q37" i="1"/>
  <c r="O27" i="1"/>
  <c r="O37" i="1"/>
  <c r="G37" i="1"/>
  <c r="O29" i="1"/>
  <c r="P23" i="1"/>
  <c r="Q16" i="1"/>
  <c r="M39" i="1"/>
  <c r="T39" i="1" s="1"/>
  <c r="M30" i="1"/>
  <c r="T30" i="1" s="1"/>
  <c r="P21" i="1"/>
  <c r="O40" i="1"/>
  <c r="O15" i="1"/>
  <c r="G15" i="1"/>
  <c r="P29" i="1"/>
  <c r="O38" i="1"/>
  <c r="O31" i="1"/>
  <c r="M24" i="1"/>
  <c r="T24" i="1" s="1"/>
  <c r="P19" i="1"/>
  <c r="G19" i="1"/>
  <c r="S15" i="1"/>
  <c r="D15" i="1"/>
  <c r="R15" i="1" s="1"/>
  <c r="K40" i="1"/>
  <c r="M28" i="1"/>
  <c r="T28" i="1" s="1"/>
  <c r="P27" i="1"/>
  <c r="K38" i="1"/>
  <c r="K31" i="1"/>
  <c r="D28" i="1"/>
  <c r="R28" i="1" s="1"/>
  <c r="O25" i="1"/>
  <c r="K21" i="1"/>
  <c r="M16" i="1"/>
  <c r="T16" i="1" s="1"/>
  <c r="O11" i="1"/>
  <c r="S39" i="1"/>
  <c r="Q39" i="1"/>
  <c r="Q36" i="1"/>
  <c r="K35" i="1"/>
  <c r="Q28" i="1"/>
  <c r="P17" i="1"/>
  <c r="M32" i="1"/>
  <c r="T32" i="1" s="1"/>
  <c r="D39" i="1"/>
  <c r="R39" i="1" s="1"/>
  <c r="O39" i="1"/>
  <c r="Q32" i="1"/>
  <c r="P28" i="1"/>
  <c r="Q24" i="1"/>
  <c r="S21" i="1"/>
  <c r="M36" i="1"/>
  <c r="T36" i="1" s="1"/>
  <c r="P36" i="1"/>
  <c r="D36" i="1"/>
  <c r="R36" i="1" s="1"/>
  <c r="O17" i="1"/>
  <c r="O13" i="1"/>
  <c r="D13" i="1"/>
  <c r="R13" i="1" s="1"/>
  <c r="M12" i="1"/>
  <c r="S11" i="1"/>
  <c r="P39" i="1"/>
  <c r="K39" i="1"/>
  <c r="P37" i="1"/>
  <c r="K37" i="1"/>
  <c r="O36" i="1"/>
  <c r="O35" i="1"/>
  <c r="Q30" i="1"/>
  <c r="K29" i="1"/>
  <c r="S27" i="1"/>
  <c r="K27" i="1"/>
  <c r="O23" i="1"/>
  <c r="O21" i="1"/>
  <c r="S19" i="1"/>
  <c r="K19" i="1"/>
  <c r="G17" i="1"/>
  <c r="P15" i="1"/>
  <c r="K15" i="1"/>
  <c r="S13" i="1"/>
  <c r="M13" i="1"/>
  <c r="G13" i="1"/>
  <c r="Q11" i="1"/>
  <c r="G11" i="1"/>
  <c r="M11" i="1"/>
  <c r="S40" i="1"/>
  <c r="S38" i="1"/>
  <c r="S36" i="1"/>
  <c r="G21" i="1"/>
  <c r="S17" i="1"/>
  <c r="K17" i="1"/>
  <c r="Q13" i="1"/>
  <c r="K13" i="1"/>
  <c r="P11" i="1"/>
  <c r="K11" i="1"/>
  <c r="K34" i="1"/>
  <c r="O34" i="1"/>
  <c r="S34" i="1"/>
  <c r="Q26" i="1"/>
  <c r="P26" i="1"/>
  <c r="D26" i="1"/>
  <c r="R26" i="1" s="1"/>
  <c r="S25" i="1"/>
  <c r="K24" i="1"/>
  <c r="O24" i="1"/>
  <c r="S24" i="1"/>
  <c r="D23" i="1"/>
  <c r="R23" i="1" s="1"/>
  <c r="M23" i="1"/>
  <c r="T23" i="1" s="1"/>
  <c r="Q23" i="1"/>
  <c r="K20" i="1"/>
  <c r="O20" i="1"/>
  <c r="S20" i="1"/>
  <c r="G20" i="1"/>
  <c r="P20" i="1"/>
  <c r="M18" i="1"/>
  <c r="K14" i="1"/>
  <c r="O14" i="1"/>
  <c r="S14" i="1"/>
  <c r="G14" i="1"/>
  <c r="P14" i="1"/>
  <c r="M10" i="1"/>
  <c r="T10" i="1" s="1"/>
  <c r="D33" i="1"/>
  <c r="R33" i="1" s="1"/>
  <c r="M33" i="1"/>
  <c r="T33" i="1" s="1"/>
  <c r="Q33" i="1"/>
  <c r="K18" i="1"/>
  <c r="O18" i="1"/>
  <c r="S18" i="1"/>
  <c r="G18" i="1"/>
  <c r="P18" i="1"/>
  <c r="K10" i="1"/>
  <c r="O10" i="1"/>
  <c r="S10" i="1"/>
  <c r="G10" i="1"/>
  <c r="P10" i="1"/>
  <c r="P34" i="1"/>
  <c r="D34" i="1"/>
  <c r="R34" i="1" s="1"/>
  <c r="S33" i="1"/>
  <c r="K32" i="1"/>
  <c r="O32" i="1"/>
  <c r="S32" i="1"/>
  <c r="D31" i="1"/>
  <c r="R31" i="1" s="1"/>
  <c r="M31" i="1"/>
  <c r="T31" i="1" s="1"/>
  <c r="Q31" i="1"/>
  <c r="Q40" i="1"/>
  <c r="M40" i="1"/>
  <c r="T40" i="1" s="1"/>
  <c r="D40" i="1"/>
  <c r="R40" i="1" s="1"/>
  <c r="G33" i="1"/>
  <c r="P32" i="1"/>
  <c r="D32" i="1"/>
  <c r="R32" i="1" s="1"/>
  <c r="K30" i="1"/>
  <c r="O30" i="1"/>
  <c r="S30" i="1"/>
  <c r="D29" i="1"/>
  <c r="R29" i="1" s="1"/>
  <c r="M29" i="1"/>
  <c r="T29" i="1" s="1"/>
  <c r="Q29" i="1"/>
  <c r="P24" i="1"/>
  <c r="D24" i="1"/>
  <c r="R24" i="1" s="1"/>
  <c r="S23" i="1"/>
  <c r="K22" i="1"/>
  <c r="O22" i="1"/>
  <c r="S22" i="1"/>
  <c r="G22" i="1"/>
  <c r="P22" i="1"/>
  <c r="M20" i="1"/>
  <c r="D20" i="1"/>
  <c r="R20" i="1" s="1"/>
  <c r="R18" i="1"/>
  <c r="M14" i="1"/>
  <c r="D14" i="1"/>
  <c r="R14" i="1" s="1"/>
  <c r="R10" i="1"/>
  <c r="K26" i="1"/>
  <c r="O26" i="1"/>
  <c r="S26" i="1"/>
  <c r="D25" i="1"/>
  <c r="R25" i="1" s="1"/>
  <c r="M25" i="1"/>
  <c r="T25" i="1" s="1"/>
  <c r="Q25" i="1"/>
  <c r="Q38" i="1"/>
  <c r="M38" i="1"/>
  <c r="D38" i="1"/>
  <c r="R38" i="1" s="1"/>
  <c r="S31" i="1"/>
  <c r="P40" i="1"/>
  <c r="P38" i="1"/>
  <c r="K36" i="1"/>
  <c r="D35" i="1"/>
  <c r="R35" i="1" s="1"/>
  <c r="M35" i="1"/>
  <c r="Q35" i="1"/>
  <c r="M34" i="1"/>
  <c r="T34" i="1" s="1"/>
  <c r="G34" i="1"/>
  <c r="P33" i="1"/>
  <c r="K33" i="1"/>
  <c r="G31" i="1"/>
  <c r="P30" i="1"/>
  <c r="D30" i="1"/>
  <c r="R30" i="1" s="1"/>
  <c r="S29" i="1"/>
  <c r="K28" i="1"/>
  <c r="O28" i="1"/>
  <c r="S28" i="1"/>
  <c r="D27" i="1"/>
  <c r="R27" i="1" s="1"/>
  <c r="M27" i="1"/>
  <c r="Q27" i="1"/>
  <c r="M26" i="1"/>
  <c r="T26" i="1" s="1"/>
  <c r="G26" i="1"/>
  <c r="P25" i="1"/>
  <c r="K25" i="1"/>
  <c r="G23" i="1"/>
  <c r="M22" i="1"/>
  <c r="D22" i="1"/>
  <c r="R22" i="1" s="1"/>
  <c r="Q18" i="1"/>
  <c r="K16" i="1"/>
  <c r="O16" i="1"/>
  <c r="S16" i="1"/>
  <c r="G16" i="1"/>
  <c r="P16" i="1"/>
  <c r="K12" i="1"/>
  <c r="O12" i="1"/>
  <c r="S12" i="1"/>
  <c r="G12" i="1"/>
  <c r="P12" i="1"/>
  <c r="Q10" i="1"/>
  <c r="Q21" i="1"/>
  <c r="M21" i="1"/>
  <c r="Q19" i="1"/>
  <c r="M19" i="1"/>
  <c r="Q17" i="1"/>
  <c r="M17" i="1"/>
  <c r="T11" i="1" l="1"/>
  <c r="T12" i="1"/>
  <c r="T18" i="1"/>
  <c r="T13" i="1"/>
  <c r="T27" i="1"/>
  <c r="T35" i="1"/>
  <c r="T38" i="1"/>
  <c r="T22" i="1"/>
  <c r="T19" i="1"/>
  <c r="T17" i="1"/>
  <c r="T21" i="1"/>
  <c r="T14" i="1"/>
  <c r="T20" i="1"/>
  <c r="G10" i="46"/>
  <c r="F10" i="46" s="1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F20" i="46" l="1"/>
  <c r="T20" i="46" s="1"/>
  <c r="I27" i="46"/>
  <c r="F26" i="46"/>
  <c r="T26" i="46" s="1"/>
  <c r="L17" i="46"/>
  <c r="F24" i="46"/>
  <c r="T24" i="46" s="1"/>
  <c r="F16" i="46"/>
  <c r="T16" i="46" s="1"/>
  <c r="F12" i="46"/>
  <c r="T12" i="46" s="1"/>
  <c r="H11" i="46"/>
  <c r="F18" i="46"/>
  <c r="T18" i="46" s="1"/>
  <c r="I23" i="46"/>
  <c r="L15" i="46"/>
  <c r="S25" i="46"/>
  <c r="F22" i="46"/>
  <c r="T22" i="46" s="1"/>
  <c r="F14" i="46"/>
  <c r="P14" i="46"/>
  <c r="H14" i="46"/>
  <c r="M14" i="46"/>
  <c r="O19" i="46"/>
  <c r="I21" i="46"/>
  <c r="I13" i="46"/>
  <c r="Q15" i="46"/>
  <c r="I15" i="46"/>
  <c r="L20" i="46"/>
  <c r="S17" i="46"/>
  <c r="Q22" i="46"/>
  <c r="U15" i="46"/>
  <c r="Q17" i="46"/>
  <c r="U16" i="46"/>
  <c r="O17" i="46"/>
  <c r="Q16" i="46"/>
  <c r="S15" i="46"/>
  <c r="Q14" i="46"/>
  <c r="I17" i="46"/>
  <c r="L16" i="46"/>
  <c r="O21" i="46"/>
  <c r="S19" i="46"/>
  <c r="S13" i="46"/>
  <c r="U22" i="46"/>
  <c r="I19" i="46"/>
  <c r="Q13" i="46"/>
  <c r="U10" i="46"/>
  <c r="O23" i="46"/>
  <c r="L14" i="46"/>
  <c r="U27" i="46"/>
  <c r="L23" i="46"/>
  <c r="Q23" i="46"/>
  <c r="S27" i="46"/>
  <c r="U25" i="46"/>
  <c r="U23" i="46"/>
  <c r="O27" i="46"/>
  <c r="I25" i="46"/>
  <c r="S23" i="46"/>
  <c r="Q20" i="46"/>
  <c r="Q19" i="46"/>
  <c r="U17" i="46"/>
  <c r="L12" i="46"/>
  <c r="U24" i="46"/>
  <c r="U18" i="46"/>
  <c r="O13" i="46"/>
  <c r="U12" i="46"/>
  <c r="U11" i="46"/>
  <c r="L11" i="46"/>
  <c r="M11" i="46" s="1"/>
  <c r="Q10" i="46"/>
  <c r="Q11" i="46"/>
  <c r="O11" i="46"/>
  <c r="P11" i="46" s="1"/>
  <c r="O25" i="46"/>
  <c r="Q24" i="46"/>
  <c r="S21" i="46"/>
  <c r="U20" i="46"/>
  <c r="U19" i="46"/>
  <c r="L19" i="46"/>
  <c r="Q18" i="46"/>
  <c r="O15" i="46"/>
  <c r="U14" i="46"/>
  <c r="U13" i="46"/>
  <c r="L13" i="46"/>
  <c r="Q12" i="46"/>
  <c r="S11" i="46"/>
  <c r="I11" i="46"/>
  <c r="L10" i="46"/>
  <c r="L22" i="46"/>
  <c r="Q27" i="46"/>
  <c r="L27" i="46"/>
  <c r="S26" i="46"/>
  <c r="O26" i="46"/>
  <c r="I26" i="46"/>
  <c r="Q25" i="46"/>
  <c r="L25" i="46"/>
  <c r="S24" i="46"/>
  <c r="I24" i="46"/>
  <c r="O22" i="46"/>
  <c r="I22" i="46"/>
  <c r="U21" i="46"/>
  <c r="Q21" i="46"/>
  <c r="L21" i="46"/>
  <c r="S20" i="46"/>
  <c r="O20" i="46"/>
  <c r="I20" i="46"/>
  <c r="S18" i="46"/>
  <c r="O18" i="46"/>
  <c r="I18" i="46"/>
  <c r="S16" i="46"/>
  <c r="O16" i="46"/>
  <c r="I16" i="46"/>
  <c r="S14" i="46"/>
  <c r="O14" i="46"/>
  <c r="I14" i="46"/>
  <c r="S12" i="46"/>
  <c r="O12" i="46"/>
  <c r="I12" i="46"/>
  <c r="S10" i="46"/>
  <c r="O10" i="46"/>
  <c r="I10" i="46"/>
  <c r="U26" i="46"/>
  <c r="Q26" i="46"/>
  <c r="O24" i="46"/>
  <c r="S22" i="46"/>
  <c r="J27" i="46"/>
  <c r="F27" i="46"/>
  <c r="T27" i="46" s="1"/>
  <c r="R26" i="46"/>
  <c r="J25" i="46"/>
  <c r="F25" i="46"/>
  <c r="T25" i="46" s="1"/>
  <c r="R24" i="46"/>
  <c r="J23" i="46"/>
  <c r="F23" i="46"/>
  <c r="T23" i="46" s="1"/>
  <c r="R22" i="46"/>
  <c r="J21" i="46"/>
  <c r="F21" i="46"/>
  <c r="T21" i="46" s="1"/>
  <c r="R20" i="46"/>
  <c r="J19" i="46"/>
  <c r="F19" i="46"/>
  <c r="T19" i="46" s="1"/>
  <c r="R18" i="46"/>
  <c r="J17" i="46"/>
  <c r="F17" i="46"/>
  <c r="T17" i="46" s="1"/>
  <c r="R16" i="46"/>
  <c r="J15" i="46"/>
  <c r="F15" i="46"/>
  <c r="T15" i="46" s="1"/>
  <c r="R14" i="46"/>
  <c r="J13" i="46"/>
  <c r="F13" i="46"/>
  <c r="T13" i="46" s="1"/>
  <c r="R12" i="46"/>
  <c r="J11" i="46"/>
  <c r="F11" i="46"/>
  <c r="T11" i="46" s="1"/>
  <c r="R10" i="46"/>
  <c r="L26" i="46"/>
  <c r="L24" i="46"/>
  <c r="L18" i="46"/>
  <c r="R27" i="46"/>
  <c r="J26" i="46"/>
  <c r="R25" i="46"/>
  <c r="J24" i="46"/>
  <c r="R23" i="46"/>
  <c r="J22" i="46"/>
  <c r="R21" i="46"/>
  <c r="J20" i="46"/>
  <c r="R19" i="46"/>
  <c r="J18" i="46"/>
  <c r="R17" i="46"/>
  <c r="J16" i="46"/>
  <c r="R15" i="46"/>
  <c r="T14" i="46"/>
  <c r="J14" i="46"/>
  <c r="R13" i="46"/>
  <c r="J12" i="46"/>
  <c r="R11" i="46"/>
  <c r="T10" i="46"/>
  <c r="J10" i="46"/>
  <c r="G21" i="44" l="1"/>
  <c r="I21" i="44"/>
  <c r="K21" i="44"/>
  <c r="L21" i="44"/>
  <c r="M21" i="44"/>
  <c r="N21" i="44"/>
  <c r="P21" i="44"/>
  <c r="R21" i="44"/>
  <c r="S21" i="44"/>
  <c r="T21" i="44"/>
  <c r="V21" i="44"/>
  <c r="W21" i="44"/>
  <c r="G22" i="44"/>
  <c r="I22" i="44"/>
  <c r="K22" i="44"/>
  <c r="L22" i="44"/>
  <c r="M22" i="44"/>
  <c r="N22" i="44"/>
  <c r="P22" i="44"/>
  <c r="R22" i="44"/>
  <c r="S22" i="44"/>
  <c r="T22" i="44"/>
  <c r="V22" i="44"/>
  <c r="W22" i="44"/>
  <c r="G23" i="44"/>
  <c r="I23" i="44"/>
  <c r="K23" i="44"/>
  <c r="L23" i="44"/>
  <c r="M23" i="44"/>
  <c r="N23" i="44"/>
  <c r="P23" i="44"/>
  <c r="R23" i="44"/>
  <c r="S23" i="44"/>
  <c r="T23" i="44"/>
  <c r="V23" i="44"/>
  <c r="W23" i="44"/>
  <c r="G24" i="44"/>
  <c r="I24" i="44"/>
  <c r="K24" i="44"/>
  <c r="L24" i="44"/>
  <c r="M24" i="44"/>
  <c r="N24" i="44"/>
  <c r="P24" i="44"/>
  <c r="R24" i="44"/>
  <c r="S24" i="44"/>
  <c r="T24" i="44"/>
  <c r="V24" i="44"/>
  <c r="W24" i="44"/>
  <c r="G25" i="44"/>
  <c r="I25" i="44"/>
  <c r="K25" i="44"/>
  <c r="L25" i="44"/>
  <c r="M25" i="44"/>
  <c r="N25" i="44"/>
  <c r="P25" i="44"/>
  <c r="R25" i="44"/>
  <c r="S25" i="44"/>
  <c r="T25" i="44"/>
  <c r="V25" i="44"/>
  <c r="W25" i="44"/>
  <c r="G26" i="44"/>
  <c r="I26" i="44"/>
  <c r="K26" i="44"/>
  <c r="L26" i="44"/>
  <c r="M26" i="44"/>
  <c r="N26" i="44"/>
  <c r="P26" i="44"/>
  <c r="R26" i="44"/>
  <c r="S26" i="44"/>
  <c r="T26" i="44"/>
  <c r="V26" i="44"/>
  <c r="W26" i="44"/>
  <c r="G27" i="44"/>
  <c r="I27" i="44"/>
  <c r="K27" i="44"/>
  <c r="L27" i="44"/>
  <c r="M27" i="44"/>
  <c r="N27" i="44"/>
  <c r="P27" i="44"/>
  <c r="R27" i="44"/>
  <c r="S27" i="44"/>
  <c r="T27" i="44"/>
  <c r="V27" i="44"/>
  <c r="W27" i="44"/>
  <c r="G28" i="44"/>
  <c r="I28" i="44"/>
  <c r="K28" i="44"/>
  <c r="L28" i="44"/>
  <c r="M28" i="44"/>
  <c r="N28" i="44"/>
  <c r="P28" i="44"/>
  <c r="R28" i="44"/>
  <c r="S28" i="44"/>
  <c r="T28" i="44"/>
  <c r="V28" i="44"/>
  <c r="W28" i="44"/>
  <c r="G29" i="44"/>
  <c r="I29" i="44"/>
  <c r="K29" i="44"/>
  <c r="L29" i="44"/>
  <c r="M29" i="44"/>
  <c r="N29" i="44"/>
  <c r="P29" i="44"/>
  <c r="R29" i="44"/>
  <c r="S29" i="44"/>
  <c r="T29" i="44"/>
  <c r="V29" i="44"/>
  <c r="W29" i="44"/>
  <c r="G30" i="44"/>
  <c r="I30" i="44"/>
  <c r="K30" i="44"/>
  <c r="L30" i="44"/>
  <c r="M30" i="44"/>
  <c r="N30" i="44"/>
  <c r="P30" i="44"/>
  <c r="R30" i="44"/>
  <c r="S30" i="44"/>
  <c r="T30" i="44"/>
  <c r="V30" i="44"/>
  <c r="W30" i="44"/>
  <c r="G31" i="44"/>
  <c r="I31" i="44"/>
  <c r="K31" i="44"/>
  <c r="L31" i="44"/>
  <c r="M31" i="44"/>
  <c r="N31" i="44"/>
  <c r="P31" i="44"/>
  <c r="R31" i="44"/>
  <c r="S31" i="44"/>
  <c r="T31" i="44"/>
  <c r="V31" i="44"/>
  <c r="W31" i="44"/>
  <c r="G32" i="44"/>
  <c r="I32" i="44"/>
  <c r="K32" i="44"/>
  <c r="L32" i="44"/>
  <c r="M32" i="44"/>
  <c r="N32" i="44"/>
  <c r="P32" i="44"/>
  <c r="R32" i="44"/>
  <c r="S32" i="44"/>
  <c r="T32" i="44"/>
  <c r="V32" i="44"/>
  <c r="W32" i="44"/>
  <c r="G33" i="44"/>
  <c r="I33" i="44"/>
  <c r="K33" i="44"/>
  <c r="L33" i="44"/>
  <c r="M33" i="44"/>
  <c r="N33" i="44"/>
  <c r="P33" i="44"/>
  <c r="R33" i="44"/>
  <c r="S33" i="44"/>
  <c r="T33" i="44"/>
  <c r="V33" i="44"/>
  <c r="W33" i="44"/>
  <c r="G34" i="44"/>
  <c r="I34" i="44"/>
  <c r="K34" i="44"/>
  <c r="L34" i="44"/>
  <c r="M34" i="44"/>
  <c r="N34" i="44"/>
  <c r="P34" i="44"/>
  <c r="R34" i="44"/>
  <c r="S34" i="44"/>
  <c r="T34" i="44"/>
  <c r="V34" i="44"/>
  <c r="W34" i="44"/>
  <c r="G35" i="44"/>
  <c r="I35" i="44"/>
  <c r="K35" i="44"/>
  <c r="L35" i="44"/>
  <c r="M35" i="44"/>
  <c r="N35" i="44"/>
  <c r="P35" i="44"/>
  <c r="R35" i="44"/>
  <c r="S35" i="44"/>
  <c r="T35" i="44"/>
  <c r="V35" i="44"/>
  <c r="W35" i="44"/>
  <c r="G36" i="44"/>
  <c r="I36" i="44"/>
  <c r="K36" i="44"/>
  <c r="L36" i="44"/>
  <c r="M36" i="44"/>
  <c r="N36" i="44"/>
  <c r="P36" i="44"/>
  <c r="R36" i="44"/>
  <c r="S36" i="44"/>
  <c r="T36" i="44"/>
  <c r="V36" i="44"/>
  <c r="W36" i="44"/>
  <c r="G37" i="44"/>
  <c r="I37" i="44"/>
  <c r="K37" i="44"/>
  <c r="L37" i="44"/>
  <c r="M37" i="44"/>
  <c r="N37" i="44"/>
  <c r="P37" i="44"/>
  <c r="R37" i="44"/>
  <c r="S37" i="44"/>
  <c r="T37" i="44"/>
  <c r="V37" i="44"/>
  <c r="W37" i="44"/>
  <c r="G38" i="44"/>
  <c r="I38" i="44"/>
  <c r="K38" i="44"/>
  <c r="L38" i="44"/>
  <c r="M38" i="44"/>
  <c r="N38" i="44"/>
  <c r="P38" i="44"/>
  <c r="R38" i="44"/>
  <c r="S38" i="44"/>
  <c r="T38" i="44"/>
  <c r="V38" i="44"/>
  <c r="W38" i="44"/>
  <c r="G39" i="44"/>
  <c r="I39" i="44"/>
  <c r="K39" i="44"/>
  <c r="L39" i="44"/>
  <c r="M39" i="44"/>
  <c r="N39" i="44"/>
  <c r="P39" i="44"/>
  <c r="R39" i="44"/>
  <c r="S39" i="44"/>
  <c r="T39" i="44"/>
  <c r="V39" i="44"/>
  <c r="W39" i="44"/>
  <c r="G40" i="44"/>
  <c r="I40" i="44"/>
  <c r="K40" i="44"/>
  <c r="L40" i="44"/>
  <c r="M40" i="44"/>
  <c r="N40" i="44"/>
  <c r="P40" i="44"/>
  <c r="R40" i="44"/>
  <c r="S40" i="44"/>
  <c r="T40" i="44"/>
  <c r="V40" i="44"/>
  <c r="W40" i="44"/>
  <c r="G41" i="44"/>
  <c r="I41" i="44"/>
  <c r="K41" i="44"/>
  <c r="L41" i="44"/>
  <c r="M41" i="44"/>
  <c r="N41" i="44"/>
  <c r="P41" i="44"/>
  <c r="R41" i="44"/>
  <c r="S41" i="44"/>
  <c r="T41" i="44"/>
  <c r="V41" i="44"/>
  <c r="W41" i="44"/>
  <c r="G42" i="44"/>
  <c r="I42" i="44"/>
  <c r="K42" i="44"/>
  <c r="L42" i="44"/>
  <c r="M42" i="44"/>
  <c r="N42" i="44"/>
  <c r="P42" i="44"/>
  <c r="R42" i="44"/>
  <c r="S42" i="44"/>
  <c r="T42" i="44"/>
  <c r="V42" i="44"/>
  <c r="W42" i="44"/>
  <c r="G43" i="44"/>
  <c r="I43" i="44"/>
  <c r="K43" i="44"/>
  <c r="L43" i="44"/>
  <c r="M43" i="44"/>
  <c r="N43" i="44"/>
  <c r="P43" i="44"/>
  <c r="R43" i="44"/>
  <c r="S43" i="44"/>
  <c r="T43" i="44"/>
  <c r="V43" i="44"/>
  <c r="W43" i="44"/>
  <c r="G44" i="44"/>
  <c r="I44" i="44"/>
  <c r="K44" i="44"/>
  <c r="L44" i="44"/>
  <c r="M44" i="44"/>
  <c r="N44" i="44"/>
  <c r="P44" i="44"/>
  <c r="R44" i="44"/>
  <c r="S44" i="44"/>
  <c r="T44" i="44"/>
  <c r="V44" i="44"/>
  <c r="W44" i="44"/>
  <c r="G45" i="44"/>
  <c r="I45" i="44"/>
  <c r="K45" i="44"/>
  <c r="L45" i="44"/>
  <c r="M45" i="44"/>
  <c r="N45" i="44"/>
  <c r="P45" i="44"/>
  <c r="R45" i="44"/>
  <c r="S45" i="44"/>
  <c r="T45" i="44"/>
  <c r="V45" i="44"/>
  <c r="W45" i="44"/>
  <c r="G46" i="44"/>
  <c r="I46" i="44"/>
  <c r="K46" i="44"/>
  <c r="L46" i="44"/>
  <c r="M46" i="44"/>
  <c r="N46" i="44"/>
  <c r="P46" i="44"/>
  <c r="R46" i="44"/>
  <c r="S46" i="44"/>
  <c r="T46" i="44"/>
  <c r="V46" i="44"/>
  <c r="W46" i="44"/>
  <c r="G47" i="44"/>
  <c r="I47" i="44"/>
  <c r="K47" i="44"/>
  <c r="L47" i="44"/>
  <c r="M47" i="44"/>
  <c r="N47" i="44"/>
  <c r="P47" i="44"/>
  <c r="R47" i="44"/>
  <c r="S47" i="44"/>
  <c r="T47" i="44"/>
  <c r="V47" i="44"/>
  <c r="W47" i="44"/>
  <c r="G48" i="44"/>
  <c r="I48" i="44"/>
  <c r="K48" i="44"/>
  <c r="L48" i="44"/>
  <c r="M48" i="44"/>
  <c r="N48" i="44"/>
  <c r="P48" i="44"/>
  <c r="R48" i="44"/>
  <c r="S48" i="44"/>
  <c r="T48" i="44"/>
  <c r="V48" i="44"/>
  <c r="W48" i="44"/>
  <c r="G49" i="44"/>
  <c r="I49" i="44"/>
  <c r="K49" i="44"/>
  <c r="L49" i="44"/>
  <c r="M49" i="44"/>
  <c r="N49" i="44"/>
  <c r="P49" i="44"/>
  <c r="R49" i="44"/>
  <c r="S49" i="44"/>
  <c r="T49" i="44"/>
  <c r="V49" i="44"/>
  <c r="W49" i="44"/>
  <c r="G50" i="44"/>
  <c r="I50" i="44"/>
  <c r="K50" i="44"/>
  <c r="L50" i="44"/>
  <c r="M50" i="44"/>
  <c r="N50" i="44"/>
  <c r="P50" i="44"/>
  <c r="R50" i="44"/>
  <c r="S50" i="44"/>
  <c r="T50" i="44"/>
  <c r="V50" i="44"/>
  <c r="W50" i="44"/>
  <c r="G51" i="44"/>
  <c r="I51" i="44"/>
  <c r="K51" i="44"/>
  <c r="L51" i="44"/>
  <c r="M51" i="44"/>
  <c r="N51" i="44"/>
  <c r="P51" i="44"/>
  <c r="R51" i="44"/>
  <c r="S51" i="44"/>
  <c r="T51" i="44"/>
  <c r="V51" i="44"/>
  <c r="W51" i="44"/>
  <c r="G52" i="44"/>
  <c r="I52" i="44"/>
  <c r="K52" i="44"/>
  <c r="L52" i="44"/>
  <c r="M52" i="44"/>
  <c r="N52" i="44"/>
  <c r="P52" i="44"/>
  <c r="R52" i="44"/>
  <c r="S52" i="44"/>
  <c r="T52" i="44"/>
  <c r="V52" i="44"/>
  <c r="W52" i="44"/>
  <c r="G53" i="44"/>
  <c r="I53" i="44"/>
  <c r="K53" i="44"/>
  <c r="L53" i="44"/>
  <c r="M53" i="44"/>
  <c r="N53" i="44"/>
  <c r="P53" i="44"/>
  <c r="R53" i="44"/>
  <c r="S53" i="44"/>
  <c r="T53" i="44"/>
  <c r="V53" i="44"/>
  <c r="W53" i="44"/>
  <c r="G54" i="44"/>
  <c r="I54" i="44"/>
  <c r="K54" i="44"/>
  <c r="L54" i="44"/>
  <c r="M54" i="44"/>
  <c r="N54" i="44"/>
  <c r="P54" i="44"/>
  <c r="R54" i="44"/>
  <c r="S54" i="44"/>
  <c r="T54" i="44"/>
  <c r="V54" i="44"/>
  <c r="W54" i="44"/>
  <c r="G55" i="44"/>
  <c r="I55" i="44"/>
  <c r="K55" i="44"/>
  <c r="L55" i="44"/>
  <c r="M55" i="44"/>
  <c r="N55" i="44"/>
  <c r="P55" i="44"/>
  <c r="R55" i="44"/>
  <c r="S55" i="44"/>
  <c r="T55" i="44"/>
  <c r="V55" i="44"/>
  <c r="W55" i="44"/>
  <c r="G56" i="44"/>
  <c r="I56" i="44"/>
  <c r="K56" i="44"/>
  <c r="L56" i="44"/>
  <c r="M56" i="44"/>
  <c r="N56" i="44"/>
  <c r="P56" i="44"/>
  <c r="R56" i="44"/>
  <c r="S56" i="44"/>
  <c r="T56" i="44"/>
  <c r="V56" i="44"/>
  <c r="W56" i="44"/>
  <c r="G57" i="44"/>
  <c r="I57" i="44"/>
  <c r="K57" i="44"/>
  <c r="L57" i="44"/>
  <c r="M57" i="44"/>
  <c r="N57" i="44"/>
  <c r="P57" i="44"/>
  <c r="R57" i="44"/>
  <c r="S57" i="44"/>
  <c r="T57" i="44"/>
  <c r="V57" i="44"/>
  <c r="W57" i="44"/>
  <c r="G58" i="44"/>
  <c r="I58" i="44"/>
  <c r="K58" i="44"/>
  <c r="L58" i="44"/>
  <c r="M58" i="44"/>
  <c r="N58" i="44"/>
  <c r="P58" i="44"/>
  <c r="R58" i="44"/>
  <c r="S58" i="44"/>
  <c r="T58" i="44"/>
  <c r="V58" i="44"/>
  <c r="W58" i="44"/>
  <c r="G59" i="44"/>
  <c r="I59" i="44"/>
  <c r="K59" i="44"/>
  <c r="L59" i="44"/>
  <c r="M59" i="44"/>
  <c r="N59" i="44"/>
  <c r="P59" i="44"/>
  <c r="R59" i="44"/>
  <c r="S59" i="44"/>
  <c r="T59" i="44"/>
  <c r="V59" i="44"/>
  <c r="W59" i="44"/>
  <c r="G60" i="44"/>
  <c r="I60" i="44"/>
  <c r="K60" i="44"/>
  <c r="L60" i="44"/>
  <c r="M60" i="44"/>
  <c r="N60" i="44"/>
  <c r="P60" i="44"/>
  <c r="R60" i="44"/>
  <c r="S60" i="44"/>
  <c r="T60" i="44"/>
  <c r="V60" i="44"/>
  <c r="W60" i="44"/>
  <c r="G61" i="44"/>
  <c r="I61" i="44"/>
  <c r="K61" i="44"/>
  <c r="L61" i="44"/>
  <c r="M61" i="44"/>
  <c r="N61" i="44"/>
  <c r="P61" i="44"/>
  <c r="R61" i="44"/>
  <c r="S61" i="44"/>
  <c r="T61" i="44"/>
  <c r="V61" i="44"/>
  <c r="W61" i="44"/>
  <c r="G62" i="44"/>
  <c r="I62" i="44"/>
  <c r="K62" i="44"/>
  <c r="L62" i="44"/>
  <c r="M62" i="44"/>
  <c r="N62" i="44"/>
  <c r="P62" i="44"/>
  <c r="R62" i="44"/>
  <c r="S62" i="44"/>
  <c r="T62" i="44"/>
  <c r="V62" i="44"/>
  <c r="W62" i="44"/>
  <c r="G63" i="44"/>
  <c r="I63" i="44"/>
  <c r="K63" i="44"/>
  <c r="L63" i="44"/>
  <c r="M63" i="44"/>
  <c r="N63" i="44"/>
  <c r="P63" i="44"/>
  <c r="R63" i="44"/>
  <c r="S63" i="44"/>
  <c r="T63" i="44"/>
  <c r="V63" i="44"/>
  <c r="W63" i="44"/>
  <c r="G64" i="44"/>
  <c r="I64" i="44"/>
  <c r="K64" i="44"/>
  <c r="L64" i="44"/>
  <c r="M64" i="44"/>
  <c r="N64" i="44"/>
  <c r="P64" i="44"/>
  <c r="R64" i="44"/>
  <c r="S64" i="44"/>
  <c r="T64" i="44"/>
  <c r="V64" i="44"/>
  <c r="W64" i="44"/>
  <c r="G65" i="44"/>
  <c r="I65" i="44"/>
  <c r="K65" i="44"/>
  <c r="L65" i="44"/>
  <c r="M65" i="44"/>
  <c r="N65" i="44"/>
  <c r="P65" i="44"/>
  <c r="R65" i="44"/>
  <c r="S65" i="44"/>
  <c r="T65" i="44"/>
  <c r="V65" i="44"/>
  <c r="W65" i="44"/>
  <c r="G66" i="44"/>
  <c r="I66" i="44"/>
  <c r="K66" i="44"/>
  <c r="L66" i="44"/>
  <c r="M66" i="44"/>
  <c r="N66" i="44"/>
  <c r="P66" i="44"/>
  <c r="R66" i="44"/>
  <c r="S66" i="44"/>
  <c r="T66" i="44"/>
  <c r="V66" i="44"/>
  <c r="W66" i="44"/>
  <c r="G67" i="44"/>
  <c r="I67" i="44"/>
  <c r="K67" i="44"/>
  <c r="L67" i="44"/>
  <c r="M67" i="44"/>
  <c r="N67" i="44"/>
  <c r="P67" i="44"/>
  <c r="R67" i="44"/>
  <c r="S67" i="44"/>
  <c r="T67" i="44"/>
  <c r="V67" i="44"/>
  <c r="W67" i="44"/>
  <c r="G68" i="44"/>
  <c r="I68" i="44"/>
  <c r="K68" i="44"/>
  <c r="L68" i="44"/>
  <c r="M68" i="44"/>
  <c r="N68" i="44"/>
  <c r="P68" i="44"/>
  <c r="R68" i="44"/>
  <c r="S68" i="44"/>
  <c r="T68" i="44"/>
  <c r="V68" i="44"/>
  <c r="W68" i="44"/>
  <c r="G69" i="44"/>
  <c r="I69" i="44"/>
  <c r="K69" i="44"/>
  <c r="L69" i="44"/>
  <c r="M69" i="44"/>
  <c r="N69" i="44"/>
  <c r="P69" i="44"/>
  <c r="R69" i="44"/>
  <c r="S69" i="44"/>
  <c r="T69" i="44"/>
  <c r="V69" i="44"/>
  <c r="W69" i="44"/>
  <c r="G70" i="44"/>
  <c r="I70" i="44"/>
  <c r="K70" i="44"/>
  <c r="L70" i="44"/>
  <c r="M70" i="44"/>
  <c r="N70" i="44"/>
  <c r="P70" i="44"/>
  <c r="R70" i="44"/>
  <c r="S70" i="44"/>
  <c r="T70" i="44"/>
  <c r="V70" i="44"/>
  <c r="W70" i="44"/>
  <c r="G71" i="44"/>
  <c r="I71" i="44"/>
  <c r="K71" i="44"/>
  <c r="L71" i="44"/>
  <c r="M71" i="44"/>
  <c r="N71" i="44"/>
  <c r="P71" i="44"/>
  <c r="R71" i="44"/>
  <c r="S71" i="44"/>
  <c r="T71" i="44"/>
  <c r="V71" i="44"/>
  <c r="W71" i="44"/>
  <c r="G72" i="44"/>
  <c r="I72" i="44"/>
  <c r="K72" i="44"/>
  <c r="L72" i="44"/>
  <c r="M72" i="44"/>
  <c r="N72" i="44"/>
  <c r="P72" i="44"/>
  <c r="R72" i="44"/>
  <c r="S72" i="44"/>
  <c r="T72" i="44"/>
  <c r="V72" i="44"/>
  <c r="W72" i="44"/>
  <c r="G73" i="44"/>
  <c r="I73" i="44"/>
  <c r="K73" i="44"/>
  <c r="L73" i="44"/>
  <c r="M73" i="44"/>
  <c r="N73" i="44"/>
  <c r="P73" i="44"/>
  <c r="R73" i="44"/>
  <c r="S73" i="44"/>
  <c r="T73" i="44"/>
  <c r="V73" i="44"/>
  <c r="W73" i="44"/>
  <c r="G74" i="44"/>
  <c r="I74" i="44"/>
  <c r="K74" i="44"/>
  <c r="L74" i="44"/>
  <c r="M74" i="44"/>
  <c r="N74" i="44"/>
  <c r="P74" i="44"/>
  <c r="R74" i="44"/>
  <c r="S74" i="44"/>
  <c r="T74" i="44"/>
  <c r="V74" i="44"/>
  <c r="W74" i="44"/>
  <c r="G75" i="44"/>
  <c r="I75" i="44"/>
  <c r="K75" i="44"/>
  <c r="L75" i="44"/>
  <c r="M75" i="44"/>
  <c r="N75" i="44"/>
  <c r="P75" i="44"/>
  <c r="R75" i="44"/>
  <c r="S75" i="44"/>
  <c r="T75" i="44"/>
  <c r="V75" i="44"/>
  <c r="W75" i="44"/>
  <c r="G76" i="44"/>
  <c r="I76" i="44"/>
  <c r="K76" i="44"/>
  <c r="L76" i="44"/>
  <c r="M76" i="44"/>
  <c r="N76" i="44"/>
  <c r="P76" i="44"/>
  <c r="R76" i="44"/>
  <c r="S76" i="44"/>
  <c r="T76" i="44"/>
  <c r="V76" i="44"/>
  <c r="W76" i="44"/>
  <c r="G77" i="44"/>
  <c r="I77" i="44"/>
  <c r="K77" i="44"/>
  <c r="L77" i="44"/>
  <c r="M77" i="44"/>
  <c r="N77" i="44"/>
  <c r="P77" i="44"/>
  <c r="R77" i="44"/>
  <c r="S77" i="44"/>
  <c r="T77" i="44"/>
  <c r="V77" i="44"/>
  <c r="W77" i="44"/>
  <c r="G78" i="44"/>
  <c r="I78" i="44"/>
  <c r="K78" i="44"/>
  <c r="L78" i="44"/>
  <c r="M78" i="44"/>
  <c r="N78" i="44"/>
  <c r="P78" i="44"/>
  <c r="R78" i="44"/>
  <c r="S78" i="44"/>
  <c r="T78" i="44"/>
  <c r="V78" i="44"/>
  <c r="W78" i="44"/>
  <c r="G79" i="44"/>
  <c r="I79" i="44"/>
  <c r="K79" i="44"/>
  <c r="L79" i="44"/>
  <c r="M79" i="44"/>
  <c r="N79" i="44"/>
  <c r="P79" i="44"/>
  <c r="R79" i="44"/>
  <c r="S79" i="44"/>
  <c r="T79" i="44"/>
  <c r="V79" i="44"/>
  <c r="W79" i="44"/>
  <c r="G80" i="44"/>
  <c r="I80" i="44"/>
  <c r="K80" i="44"/>
  <c r="L80" i="44"/>
  <c r="M80" i="44"/>
  <c r="N80" i="44"/>
  <c r="P80" i="44"/>
  <c r="R80" i="44"/>
  <c r="S80" i="44"/>
  <c r="T80" i="44"/>
  <c r="V80" i="44"/>
  <c r="W80" i="44"/>
  <c r="G81" i="44"/>
  <c r="I81" i="44"/>
  <c r="K81" i="44"/>
  <c r="L81" i="44"/>
  <c r="M81" i="44"/>
  <c r="N81" i="44"/>
  <c r="P81" i="44"/>
  <c r="R81" i="44"/>
  <c r="S81" i="44"/>
  <c r="T81" i="44"/>
  <c r="V81" i="44"/>
  <c r="W81" i="44"/>
  <c r="G82" i="44"/>
  <c r="I82" i="44"/>
  <c r="K82" i="44"/>
  <c r="L82" i="44"/>
  <c r="M82" i="44"/>
  <c r="N82" i="44"/>
  <c r="P82" i="44"/>
  <c r="R82" i="44"/>
  <c r="S82" i="44"/>
  <c r="T82" i="44"/>
  <c r="V82" i="44"/>
  <c r="W82" i="44"/>
  <c r="G83" i="44"/>
  <c r="I83" i="44"/>
  <c r="K83" i="44"/>
  <c r="L83" i="44"/>
  <c r="M83" i="44"/>
  <c r="N83" i="44"/>
  <c r="P83" i="44"/>
  <c r="R83" i="44"/>
  <c r="S83" i="44"/>
  <c r="T83" i="44"/>
  <c r="V83" i="44"/>
  <c r="W83" i="44"/>
  <c r="G84" i="44"/>
  <c r="I84" i="44"/>
  <c r="K84" i="44"/>
  <c r="L84" i="44"/>
  <c r="M84" i="44"/>
  <c r="N84" i="44"/>
  <c r="P84" i="44"/>
  <c r="R84" i="44"/>
  <c r="S84" i="44"/>
  <c r="T84" i="44"/>
  <c r="V84" i="44"/>
  <c r="W84" i="44"/>
  <c r="G85" i="44"/>
  <c r="I85" i="44"/>
  <c r="K85" i="44"/>
  <c r="L85" i="44"/>
  <c r="M85" i="44"/>
  <c r="N85" i="44"/>
  <c r="P85" i="44"/>
  <c r="R85" i="44"/>
  <c r="S85" i="44"/>
  <c r="T85" i="44"/>
  <c r="V85" i="44"/>
  <c r="W85" i="44"/>
  <c r="G86" i="44"/>
  <c r="I86" i="44"/>
  <c r="K86" i="44"/>
  <c r="L86" i="44"/>
  <c r="M86" i="44"/>
  <c r="N86" i="44"/>
  <c r="P86" i="44"/>
  <c r="R86" i="44"/>
  <c r="S86" i="44"/>
  <c r="T86" i="44"/>
  <c r="V86" i="44"/>
  <c r="W86" i="44"/>
  <c r="G87" i="44"/>
  <c r="I87" i="44"/>
  <c r="K87" i="44"/>
  <c r="L87" i="44"/>
  <c r="M87" i="44"/>
  <c r="N87" i="44"/>
  <c r="P87" i="44"/>
  <c r="R87" i="44"/>
  <c r="S87" i="44"/>
  <c r="T87" i="44"/>
  <c r="V87" i="44"/>
  <c r="W87" i="44"/>
  <c r="G88" i="44"/>
  <c r="I88" i="44"/>
  <c r="K88" i="44"/>
  <c r="L88" i="44"/>
  <c r="M88" i="44"/>
  <c r="N88" i="44"/>
  <c r="P88" i="44"/>
  <c r="R88" i="44"/>
  <c r="S88" i="44"/>
  <c r="T88" i="44"/>
  <c r="V88" i="44"/>
  <c r="W88" i="44"/>
  <c r="G89" i="44"/>
  <c r="I89" i="44"/>
  <c r="K89" i="44"/>
  <c r="L89" i="44"/>
  <c r="M89" i="44"/>
  <c r="N89" i="44"/>
  <c r="P89" i="44"/>
  <c r="R89" i="44"/>
  <c r="S89" i="44"/>
  <c r="T89" i="44"/>
  <c r="V89" i="44"/>
  <c r="W89" i="44"/>
  <c r="G90" i="44"/>
  <c r="I90" i="44"/>
  <c r="K90" i="44"/>
  <c r="L90" i="44"/>
  <c r="M90" i="44"/>
  <c r="N90" i="44"/>
  <c r="P90" i="44"/>
  <c r="R90" i="44"/>
  <c r="S90" i="44"/>
  <c r="T90" i="44"/>
  <c r="V90" i="44"/>
  <c r="W90" i="44"/>
  <c r="G91" i="44"/>
  <c r="I91" i="44"/>
  <c r="K91" i="44"/>
  <c r="L91" i="44"/>
  <c r="M91" i="44"/>
  <c r="N91" i="44"/>
  <c r="P91" i="44"/>
  <c r="R91" i="44"/>
  <c r="S91" i="44"/>
  <c r="T91" i="44"/>
  <c r="V91" i="44"/>
  <c r="W91" i="44"/>
  <c r="G92" i="44"/>
  <c r="I92" i="44"/>
  <c r="K92" i="44"/>
  <c r="L92" i="44"/>
  <c r="M92" i="44"/>
  <c r="N92" i="44"/>
  <c r="P92" i="44"/>
  <c r="R92" i="44"/>
  <c r="S92" i="44"/>
  <c r="T92" i="44"/>
  <c r="V92" i="44"/>
  <c r="W92" i="44"/>
  <c r="G93" i="44"/>
  <c r="I93" i="44"/>
  <c r="K93" i="44"/>
  <c r="L93" i="44"/>
  <c r="M93" i="44"/>
  <c r="N93" i="44"/>
  <c r="P93" i="44"/>
  <c r="R93" i="44"/>
  <c r="S93" i="44"/>
  <c r="T93" i="44"/>
  <c r="V93" i="44"/>
  <c r="W93" i="44"/>
  <c r="G94" i="44"/>
  <c r="I94" i="44"/>
  <c r="K94" i="44"/>
  <c r="L94" i="44"/>
  <c r="M94" i="44"/>
  <c r="N94" i="44"/>
  <c r="P94" i="44"/>
  <c r="R94" i="44"/>
  <c r="S94" i="44"/>
  <c r="T94" i="44"/>
  <c r="V94" i="44"/>
  <c r="W94" i="44"/>
  <c r="G95" i="44"/>
  <c r="I95" i="44"/>
  <c r="K95" i="44"/>
  <c r="L95" i="44"/>
  <c r="M95" i="44"/>
  <c r="N95" i="44"/>
  <c r="P95" i="44"/>
  <c r="R95" i="44"/>
  <c r="S95" i="44"/>
  <c r="T95" i="44"/>
  <c r="V95" i="44"/>
  <c r="W95" i="44"/>
  <c r="G96" i="44"/>
  <c r="I96" i="44"/>
  <c r="K96" i="44"/>
  <c r="L96" i="44"/>
  <c r="M96" i="44"/>
  <c r="N96" i="44"/>
  <c r="P96" i="44"/>
  <c r="R96" i="44"/>
  <c r="S96" i="44"/>
  <c r="T96" i="44"/>
  <c r="V96" i="44"/>
  <c r="W96" i="44"/>
  <c r="G97" i="44"/>
  <c r="I97" i="44"/>
  <c r="K97" i="44"/>
  <c r="L97" i="44"/>
  <c r="M97" i="44"/>
  <c r="N97" i="44"/>
  <c r="P97" i="44"/>
  <c r="R97" i="44"/>
  <c r="S97" i="44"/>
  <c r="T97" i="44"/>
  <c r="V97" i="44"/>
  <c r="W97" i="44"/>
  <c r="G98" i="44"/>
  <c r="I98" i="44"/>
  <c r="K98" i="44"/>
  <c r="L98" i="44"/>
  <c r="M98" i="44"/>
  <c r="N98" i="44"/>
  <c r="P98" i="44"/>
  <c r="R98" i="44"/>
  <c r="S98" i="44"/>
  <c r="T98" i="44"/>
  <c r="V98" i="44"/>
  <c r="W98" i="44"/>
  <c r="G99" i="44"/>
  <c r="I99" i="44"/>
  <c r="K99" i="44"/>
  <c r="L99" i="44"/>
  <c r="M99" i="44"/>
  <c r="N99" i="44"/>
  <c r="P99" i="44"/>
  <c r="R99" i="44"/>
  <c r="S99" i="44"/>
  <c r="T99" i="44"/>
  <c r="V99" i="44"/>
  <c r="W99" i="44"/>
  <c r="G100" i="44"/>
  <c r="I100" i="44"/>
  <c r="K100" i="44"/>
  <c r="L100" i="44"/>
  <c r="M100" i="44"/>
  <c r="N100" i="44"/>
  <c r="P100" i="44"/>
  <c r="R100" i="44"/>
  <c r="S100" i="44"/>
  <c r="T100" i="44"/>
  <c r="V100" i="44"/>
  <c r="W100" i="44"/>
  <c r="G101" i="44"/>
  <c r="I101" i="44"/>
  <c r="K101" i="44"/>
  <c r="L101" i="44"/>
  <c r="M101" i="44"/>
  <c r="N101" i="44"/>
  <c r="P101" i="44"/>
  <c r="R101" i="44"/>
  <c r="S101" i="44"/>
  <c r="T101" i="44"/>
  <c r="V101" i="44"/>
  <c r="W101" i="44"/>
  <c r="G102" i="44"/>
  <c r="I102" i="44"/>
  <c r="K102" i="44"/>
  <c r="L102" i="44"/>
  <c r="M102" i="44"/>
  <c r="N102" i="44"/>
  <c r="P102" i="44"/>
  <c r="R102" i="44"/>
  <c r="S102" i="44"/>
  <c r="T102" i="44"/>
  <c r="V102" i="44"/>
  <c r="W102" i="44"/>
  <c r="G103" i="44"/>
  <c r="I103" i="44"/>
  <c r="K103" i="44"/>
  <c r="L103" i="44"/>
  <c r="M103" i="44"/>
  <c r="N103" i="44"/>
  <c r="P103" i="44"/>
  <c r="R103" i="44"/>
  <c r="S103" i="44"/>
  <c r="T103" i="44"/>
  <c r="V103" i="44"/>
  <c r="W103" i="44"/>
  <c r="G104" i="44"/>
  <c r="I104" i="44"/>
  <c r="K104" i="44"/>
  <c r="L104" i="44"/>
  <c r="M104" i="44"/>
  <c r="N104" i="44"/>
  <c r="P104" i="44"/>
  <c r="R104" i="44"/>
  <c r="S104" i="44"/>
  <c r="T104" i="44"/>
  <c r="V104" i="44"/>
  <c r="W104" i="44"/>
  <c r="G105" i="44"/>
  <c r="I105" i="44"/>
  <c r="K105" i="44"/>
  <c r="L105" i="44"/>
  <c r="M105" i="44"/>
  <c r="N105" i="44"/>
  <c r="P105" i="44"/>
  <c r="R105" i="44"/>
  <c r="S105" i="44"/>
  <c r="T105" i="44"/>
  <c r="V105" i="44"/>
  <c r="W105" i="44"/>
  <c r="G106" i="44"/>
  <c r="I106" i="44"/>
  <c r="K106" i="44"/>
  <c r="L106" i="44"/>
  <c r="M106" i="44"/>
  <c r="N106" i="44"/>
  <c r="P106" i="44"/>
  <c r="R106" i="44"/>
  <c r="S106" i="44"/>
  <c r="T106" i="44"/>
  <c r="V106" i="44"/>
  <c r="W106" i="44"/>
  <c r="G107" i="44"/>
  <c r="I107" i="44"/>
  <c r="K107" i="44"/>
  <c r="L107" i="44"/>
  <c r="M107" i="44"/>
  <c r="N107" i="44"/>
  <c r="P107" i="44"/>
  <c r="R107" i="44"/>
  <c r="S107" i="44"/>
  <c r="T107" i="44"/>
  <c r="V107" i="44"/>
  <c r="W107" i="44"/>
  <c r="G108" i="44"/>
  <c r="I108" i="44"/>
  <c r="K108" i="44"/>
  <c r="L108" i="44"/>
  <c r="M108" i="44"/>
  <c r="N108" i="44"/>
  <c r="P108" i="44"/>
  <c r="R108" i="44"/>
  <c r="S108" i="44"/>
  <c r="T108" i="44"/>
  <c r="V108" i="44"/>
  <c r="W108" i="44"/>
  <c r="G109" i="44"/>
  <c r="I109" i="44"/>
  <c r="K109" i="44"/>
  <c r="L109" i="44"/>
  <c r="M109" i="44"/>
  <c r="N109" i="44"/>
  <c r="P109" i="44"/>
  <c r="R109" i="44"/>
  <c r="S109" i="44"/>
  <c r="T109" i="44"/>
  <c r="V109" i="44"/>
  <c r="W109" i="44"/>
  <c r="G110" i="44"/>
  <c r="I110" i="44"/>
  <c r="K110" i="44"/>
  <c r="L110" i="44"/>
  <c r="M110" i="44"/>
  <c r="N110" i="44"/>
  <c r="P110" i="44"/>
  <c r="R110" i="44"/>
  <c r="S110" i="44"/>
  <c r="T110" i="44"/>
  <c r="V110" i="44"/>
  <c r="W110" i="44"/>
  <c r="G111" i="44"/>
  <c r="I111" i="44"/>
  <c r="K111" i="44"/>
  <c r="L111" i="44"/>
  <c r="M111" i="44"/>
  <c r="N111" i="44"/>
  <c r="P111" i="44"/>
  <c r="R111" i="44"/>
  <c r="S111" i="44"/>
  <c r="T111" i="44"/>
  <c r="V111" i="44"/>
  <c r="W111" i="44"/>
  <c r="G112" i="44"/>
  <c r="I112" i="44"/>
  <c r="K112" i="44"/>
  <c r="L112" i="44"/>
  <c r="M112" i="44"/>
  <c r="N112" i="44"/>
  <c r="P112" i="44"/>
  <c r="R112" i="44"/>
  <c r="S112" i="44"/>
  <c r="T112" i="44"/>
  <c r="V112" i="44"/>
  <c r="W112" i="44"/>
  <c r="G113" i="44"/>
  <c r="I113" i="44"/>
  <c r="K113" i="44"/>
  <c r="L113" i="44"/>
  <c r="M113" i="44"/>
  <c r="N113" i="44"/>
  <c r="P113" i="44"/>
  <c r="R113" i="44"/>
  <c r="S113" i="44"/>
  <c r="T113" i="44"/>
  <c r="V113" i="44"/>
  <c r="W113" i="44"/>
  <c r="G114" i="44"/>
  <c r="I114" i="44"/>
  <c r="K114" i="44"/>
  <c r="L114" i="44"/>
  <c r="M114" i="44"/>
  <c r="N114" i="44"/>
  <c r="P114" i="44"/>
  <c r="R114" i="44"/>
  <c r="S114" i="44"/>
  <c r="T114" i="44"/>
  <c r="V114" i="44"/>
  <c r="W114" i="44"/>
  <c r="G115" i="44"/>
  <c r="I115" i="44"/>
  <c r="K115" i="44"/>
  <c r="L115" i="44"/>
  <c r="M115" i="44"/>
  <c r="N115" i="44"/>
  <c r="P115" i="44"/>
  <c r="R115" i="44"/>
  <c r="S115" i="44"/>
  <c r="T115" i="44"/>
  <c r="V115" i="44"/>
  <c r="W115" i="44"/>
  <c r="G116" i="44"/>
  <c r="I116" i="44"/>
  <c r="K116" i="44"/>
  <c r="L116" i="44"/>
  <c r="M116" i="44"/>
  <c r="N116" i="44"/>
  <c r="P116" i="44"/>
  <c r="R116" i="44"/>
  <c r="S116" i="44"/>
  <c r="T116" i="44"/>
  <c r="V116" i="44"/>
  <c r="W116" i="44"/>
  <c r="G117" i="44"/>
  <c r="I117" i="44"/>
  <c r="K117" i="44"/>
  <c r="L117" i="44"/>
  <c r="M117" i="44"/>
  <c r="N117" i="44"/>
  <c r="P117" i="44"/>
  <c r="R117" i="44"/>
  <c r="S117" i="44"/>
  <c r="T117" i="44"/>
  <c r="V117" i="44"/>
  <c r="W117" i="44"/>
  <c r="G118" i="44"/>
  <c r="I118" i="44"/>
  <c r="K118" i="44"/>
  <c r="L118" i="44"/>
  <c r="M118" i="44"/>
  <c r="N118" i="44"/>
  <c r="P118" i="44"/>
  <c r="R118" i="44"/>
  <c r="S118" i="44"/>
  <c r="T118" i="44"/>
  <c r="V118" i="44"/>
  <c r="W118" i="44"/>
  <c r="G119" i="44"/>
  <c r="I119" i="44"/>
  <c r="K119" i="44"/>
  <c r="L119" i="44"/>
  <c r="M119" i="44"/>
  <c r="N119" i="44"/>
  <c r="P119" i="44"/>
  <c r="R119" i="44"/>
  <c r="S119" i="44"/>
  <c r="T119" i="44"/>
  <c r="V119" i="44"/>
  <c r="W119" i="44"/>
  <c r="G120" i="44"/>
  <c r="I120" i="44"/>
  <c r="K120" i="44"/>
  <c r="L120" i="44"/>
  <c r="M120" i="44"/>
  <c r="N120" i="44"/>
  <c r="P120" i="44"/>
  <c r="R120" i="44"/>
  <c r="S120" i="44"/>
  <c r="T120" i="44"/>
  <c r="V120" i="44"/>
  <c r="W120" i="44"/>
  <c r="G121" i="44"/>
  <c r="I121" i="44"/>
  <c r="K121" i="44"/>
  <c r="L121" i="44"/>
  <c r="M121" i="44"/>
  <c r="N121" i="44"/>
  <c r="P121" i="44"/>
  <c r="R121" i="44"/>
  <c r="S121" i="44"/>
  <c r="T121" i="44"/>
  <c r="V121" i="44"/>
  <c r="W121" i="44"/>
  <c r="G122" i="44"/>
  <c r="I122" i="44"/>
  <c r="K122" i="44"/>
  <c r="L122" i="44"/>
  <c r="M122" i="44"/>
  <c r="N122" i="44"/>
  <c r="P122" i="44"/>
  <c r="R122" i="44"/>
  <c r="S122" i="44"/>
  <c r="T122" i="44"/>
  <c r="V122" i="44"/>
  <c r="W122" i="44"/>
  <c r="G123" i="44"/>
  <c r="I123" i="44"/>
  <c r="K123" i="44"/>
  <c r="L123" i="44"/>
  <c r="M123" i="44"/>
  <c r="N123" i="44"/>
  <c r="P123" i="44"/>
  <c r="R123" i="44"/>
  <c r="S123" i="44"/>
  <c r="T123" i="44"/>
  <c r="V123" i="44"/>
  <c r="W123" i="44"/>
  <c r="G124" i="44"/>
  <c r="I124" i="44"/>
  <c r="K124" i="44"/>
  <c r="L124" i="44"/>
  <c r="M124" i="44"/>
  <c r="N124" i="44"/>
  <c r="P124" i="44"/>
  <c r="R124" i="44"/>
  <c r="S124" i="44"/>
  <c r="T124" i="44"/>
  <c r="V124" i="44"/>
  <c r="W124" i="44"/>
  <c r="G125" i="44"/>
  <c r="I125" i="44"/>
  <c r="K125" i="44"/>
  <c r="L125" i="44"/>
  <c r="M125" i="44"/>
  <c r="N125" i="44"/>
  <c r="P125" i="44"/>
  <c r="R125" i="44"/>
  <c r="S125" i="44"/>
  <c r="T125" i="44"/>
  <c r="V125" i="44"/>
  <c r="W125" i="44"/>
  <c r="G126" i="44"/>
  <c r="I126" i="44"/>
  <c r="K126" i="44"/>
  <c r="L126" i="44"/>
  <c r="M126" i="44"/>
  <c r="N126" i="44"/>
  <c r="P126" i="44"/>
  <c r="R126" i="44"/>
  <c r="S126" i="44"/>
  <c r="T126" i="44"/>
  <c r="V126" i="44"/>
  <c r="W126" i="44"/>
  <c r="G127" i="44"/>
  <c r="I127" i="44"/>
  <c r="K127" i="44"/>
  <c r="L127" i="44"/>
  <c r="M127" i="44"/>
  <c r="N127" i="44"/>
  <c r="P127" i="44"/>
  <c r="R127" i="44"/>
  <c r="S127" i="44"/>
  <c r="T127" i="44"/>
  <c r="V127" i="44"/>
  <c r="W127" i="44"/>
  <c r="G128" i="44"/>
  <c r="I128" i="44"/>
  <c r="K128" i="44"/>
  <c r="L128" i="44"/>
  <c r="M128" i="44"/>
  <c r="N128" i="44"/>
  <c r="P128" i="44"/>
  <c r="R128" i="44"/>
  <c r="S128" i="44"/>
  <c r="T128" i="44"/>
  <c r="V128" i="44"/>
  <c r="W128" i="44"/>
  <c r="G129" i="44"/>
  <c r="I129" i="44"/>
  <c r="K129" i="44"/>
  <c r="L129" i="44"/>
  <c r="M129" i="44"/>
  <c r="N129" i="44"/>
  <c r="P129" i="44"/>
  <c r="R129" i="44"/>
  <c r="S129" i="44"/>
  <c r="T129" i="44"/>
  <c r="V129" i="44"/>
  <c r="W129" i="44"/>
  <c r="G130" i="44"/>
  <c r="I130" i="44"/>
  <c r="K130" i="44"/>
  <c r="L130" i="44"/>
  <c r="M130" i="44"/>
  <c r="N130" i="44"/>
  <c r="P130" i="44"/>
  <c r="R130" i="44"/>
  <c r="S130" i="44"/>
  <c r="T130" i="44"/>
  <c r="V130" i="44"/>
  <c r="W130" i="44"/>
  <c r="G131" i="44"/>
  <c r="I131" i="44"/>
  <c r="K131" i="44"/>
  <c r="L131" i="44"/>
  <c r="M131" i="44"/>
  <c r="N131" i="44"/>
  <c r="P131" i="44"/>
  <c r="R131" i="44"/>
  <c r="S131" i="44"/>
  <c r="T131" i="44"/>
  <c r="V131" i="44"/>
  <c r="W131" i="44"/>
  <c r="G132" i="44"/>
  <c r="I132" i="44"/>
  <c r="K132" i="44"/>
  <c r="L132" i="44"/>
  <c r="M132" i="44"/>
  <c r="N132" i="44"/>
  <c r="P132" i="44"/>
  <c r="R132" i="44"/>
  <c r="S132" i="44"/>
  <c r="T132" i="44"/>
  <c r="V132" i="44"/>
  <c r="W132" i="44"/>
  <c r="G133" i="44"/>
  <c r="I133" i="44"/>
  <c r="K133" i="44"/>
  <c r="L133" i="44"/>
  <c r="M133" i="44"/>
  <c r="N133" i="44"/>
  <c r="P133" i="44"/>
  <c r="R133" i="44"/>
  <c r="S133" i="44"/>
  <c r="T133" i="44"/>
  <c r="V133" i="44"/>
  <c r="W133" i="44"/>
  <c r="G134" i="44"/>
  <c r="I134" i="44"/>
  <c r="K134" i="44"/>
  <c r="L134" i="44"/>
  <c r="M134" i="44"/>
  <c r="N134" i="44"/>
  <c r="P134" i="44"/>
  <c r="R134" i="44"/>
  <c r="S134" i="44"/>
  <c r="T134" i="44"/>
  <c r="V134" i="44"/>
  <c r="W134" i="44"/>
  <c r="G135" i="44"/>
  <c r="I135" i="44"/>
  <c r="K135" i="44"/>
  <c r="L135" i="44"/>
  <c r="M135" i="44"/>
  <c r="N135" i="44"/>
  <c r="P135" i="44"/>
  <c r="R135" i="44"/>
  <c r="S135" i="44"/>
  <c r="T135" i="44"/>
  <c r="V135" i="44"/>
  <c r="W135" i="44"/>
  <c r="G136" i="44"/>
  <c r="I136" i="44"/>
  <c r="K136" i="44"/>
  <c r="L136" i="44"/>
  <c r="M136" i="44"/>
  <c r="N136" i="44"/>
  <c r="P136" i="44"/>
  <c r="R136" i="44"/>
  <c r="S136" i="44"/>
  <c r="T136" i="44"/>
  <c r="V136" i="44"/>
  <c r="W136" i="44"/>
  <c r="G137" i="44"/>
  <c r="I137" i="44"/>
  <c r="K137" i="44"/>
  <c r="L137" i="44"/>
  <c r="M137" i="44"/>
  <c r="N137" i="44"/>
  <c r="P137" i="44"/>
  <c r="R137" i="44"/>
  <c r="S137" i="44"/>
  <c r="T137" i="44"/>
  <c r="V137" i="44"/>
  <c r="W137" i="44"/>
  <c r="G138" i="44"/>
  <c r="I138" i="44"/>
  <c r="K138" i="44"/>
  <c r="L138" i="44"/>
  <c r="M138" i="44"/>
  <c r="N138" i="44"/>
  <c r="P138" i="44"/>
  <c r="R138" i="44"/>
  <c r="S138" i="44"/>
  <c r="T138" i="44"/>
  <c r="V138" i="44"/>
  <c r="W138" i="44"/>
  <c r="G139" i="44"/>
  <c r="I139" i="44"/>
  <c r="K139" i="44"/>
  <c r="L139" i="44"/>
  <c r="M139" i="44"/>
  <c r="N139" i="44"/>
  <c r="P139" i="44"/>
  <c r="R139" i="44"/>
  <c r="S139" i="44"/>
  <c r="T139" i="44"/>
  <c r="V139" i="44"/>
  <c r="W139" i="44"/>
  <c r="G140" i="44"/>
  <c r="I140" i="44"/>
  <c r="K140" i="44"/>
  <c r="L140" i="44"/>
  <c r="M140" i="44"/>
  <c r="N140" i="44"/>
  <c r="P140" i="44"/>
  <c r="R140" i="44"/>
  <c r="S140" i="44"/>
  <c r="T140" i="44"/>
  <c r="V140" i="44"/>
  <c r="W140" i="44"/>
  <c r="G141" i="44"/>
  <c r="I141" i="44"/>
  <c r="K141" i="44"/>
  <c r="L141" i="44"/>
  <c r="M141" i="44"/>
  <c r="N141" i="44"/>
  <c r="P141" i="44"/>
  <c r="R141" i="44"/>
  <c r="S141" i="44"/>
  <c r="T141" i="44"/>
  <c r="V141" i="44"/>
  <c r="W141" i="44"/>
  <c r="G142" i="44"/>
  <c r="I142" i="44"/>
  <c r="K142" i="44"/>
  <c r="L142" i="44"/>
  <c r="M142" i="44"/>
  <c r="N142" i="44"/>
  <c r="P142" i="44"/>
  <c r="R142" i="44"/>
  <c r="S142" i="44"/>
  <c r="T142" i="44"/>
  <c r="V142" i="44"/>
  <c r="W142" i="44"/>
  <c r="G143" i="44"/>
  <c r="I143" i="44"/>
  <c r="K143" i="44"/>
  <c r="L143" i="44"/>
  <c r="M143" i="44"/>
  <c r="N143" i="44"/>
  <c r="P143" i="44"/>
  <c r="R143" i="44"/>
  <c r="S143" i="44"/>
  <c r="T143" i="44"/>
  <c r="V143" i="44"/>
  <c r="W143" i="44"/>
  <c r="G144" i="44"/>
  <c r="I144" i="44"/>
  <c r="K144" i="44"/>
  <c r="L144" i="44"/>
  <c r="M144" i="44"/>
  <c r="N144" i="44"/>
  <c r="P144" i="44"/>
  <c r="R144" i="44"/>
  <c r="S144" i="44"/>
  <c r="T144" i="44"/>
  <c r="V144" i="44"/>
  <c r="W144" i="44"/>
  <c r="G145" i="44"/>
  <c r="I145" i="44"/>
  <c r="K145" i="44"/>
  <c r="L145" i="44"/>
  <c r="M145" i="44"/>
  <c r="N145" i="44"/>
  <c r="P145" i="44"/>
  <c r="R145" i="44"/>
  <c r="S145" i="44"/>
  <c r="T145" i="44"/>
  <c r="V145" i="44"/>
  <c r="W145" i="44"/>
  <c r="G146" i="44"/>
  <c r="I146" i="44"/>
  <c r="K146" i="44"/>
  <c r="L146" i="44"/>
  <c r="M146" i="44"/>
  <c r="N146" i="44"/>
  <c r="P146" i="44"/>
  <c r="R146" i="44"/>
  <c r="S146" i="44"/>
  <c r="T146" i="44"/>
  <c r="V146" i="44"/>
  <c r="W146" i="44"/>
  <c r="G147" i="44"/>
  <c r="I147" i="44"/>
  <c r="K147" i="44"/>
  <c r="L147" i="44"/>
  <c r="M147" i="44"/>
  <c r="N147" i="44"/>
  <c r="P147" i="44"/>
  <c r="R147" i="44"/>
  <c r="S147" i="44"/>
  <c r="T147" i="44"/>
  <c r="V147" i="44"/>
  <c r="W147" i="44"/>
  <c r="G148" i="44"/>
  <c r="I148" i="44"/>
  <c r="K148" i="44"/>
  <c r="L148" i="44"/>
  <c r="M148" i="44"/>
  <c r="N148" i="44"/>
  <c r="P148" i="44"/>
  <c r="R148" i="44"/>
  <c r="S148" i="44"/>
  <c r="T148" i="44"/>
  <c r="V148" i="44"/>
  <c r="W148" i="44"/>
  <c r="G149" i="44"/>
  <c r="I149" i="44"/>
  <c r="K149" i="44"/>
  <c r="L149" i="44"/>
  <c r="M149" i="44"/>
  <c r="N149" i="44"/>
  <c r="P149" i="44"/>
  <c r="R149" i="44"/>
  <c r="S149" i="44"/>
  <c r="T149" i="44"/>
  <c r="V149" i="44"/>
  <c r="W149" i="44"/>
  <c r="G150" i="44"/>
  <c r="I150" i="44"/>
  <c r="K150" i="44"/>
  <c r="L150" i="44"/>
  <c r="M150" i="44"/>
  <c r="N150" i="44"/>
  <c r="P150" i="44"/>
  <c r="R150" i="44"/>
  <c r="S150" i="44"/>
  <c r="T150" i="44"/>
  <c r="V150" i="44"/>
  <c r="W150" i="44"/>
  <c r="G151" i="44"/>
  <c r="I151" i="44"/>
  <c r="K151" i="44"/>
  <c r="L151" i="44"/>
  <c r="M151" i="44"/>
  <c r="N151" i="44"/>
  <c r="P151" i="44"/>
  <c r="R151" i="44"/>
  <c r="S151" i="44"/>
  <c r="T151" i="44"/>
  <c r="V151" i="44"/>
  <c r="W151" i="44"/>
  <c r="G152" i="44"/>
  <c r="I152" i="44"/>
  <c r="K152" i="44"/>
  <c r="L152" i="44"/>
  <c r="M152" i="44"/>
  <c r="N152" i="44"/>
  <c r="P152" i="44"/>
  <c r="R152" i="44"/>
  <c r="S152" i="44"/>
  <c r="T152" i="44"/>
  <c r="V152" i="44"/>
  <c r="W152" i="44"/>
  <c r="G153" i="44"/>
  <c r="I153" i="44"/>
  <c r="K153" i="44"/>
  <c r="L153" i="44"/>
  <c r="M153" i="44"/>
  <c r="N153" i="44"/>
  <c r="P153" i="44"/>
  <c r="R153" i="44"/>
  <c r="S153" i="44"/>
  <c r="T153" i="44"/>
  <c r="V153" i="44"/>
  <c r="W153" i="44"/>
  <c r="G154" i="44"/>
  <c r="I154" i="44"/>
  <c r="K154" i="44"/>
  <c r="L154" i="44"/>
  <c r="M154" i="44"/>
  <c r="N154" i="44"/>
  <c r="P154" i="44"/>
  <c r="R154" i="44"/>
  <c r="S154" i="44"/>
  <c r="T154" i="44"/>
  <c r="V154" i="44"/>
  <c r="W154" i="44"/>
  <c r="G155" i="44"/>
  <c r="I155" i="44"/>
  <c r="K155" i="44"/>
  <c r="L155" i="44"/>
  <c r="M155" i="44"/>
  <c r="N155" i="44"/>
  <c r="P155" i="44"/>
  <c r="R155" i="44"/>
  <c r="S155" i="44"/>
  <c r="T155" i="44"/>
  <c r="V155" i="44"/>
  <c r="W155" i="44"/>
  <c r="G156" i="44"/>
  <c r="I156" i="44"/>
  <c r="K156" i="44"/>
  <c r="L156" i="44"/>
  <c r="M156" i="44"/>
  <c r="N156" i="44"/>
  <c r="P156" i="44"/>
  <c r="R156" i="44"/>
  <c r="S156" i="44"/>
  <c r="T156" i="44"/>
  <c r="V156" i="44"/>
  <c r="W156" i="44"/>
  <c r="G157" i="44"/>
  <c r="I157" i="44"/>
  <c r="K157" i="44"/>
  <c r="L157" i="44"/>
  <c r="M157" i="44"/>
  <c r="N157" i="44"/>
  <c r="P157" i="44"/>
  <c r="R157" i="44"/>
  <c r="S157" i="44"/>
  <c r="T157" i="44"/>
  <c r="V157" i="44"/>
  <c r="W157" i="44"/>
  <c r="G158" i="44"/>
  <c r="I158" i="44"/>
  <c r="K158" i="44"/>
  <c r="L158" i="44"/>
  <c r="M158" i="44"/>
  <c r="N158" i="44"/>
  <c r="P158" i="44"/>
  <c r="R158" i="44"/>
  <c r="S158" i="44"/>
  <c r="T158" i="44"/>
  <c r="V158" i="44"/>
  <c r="W158" i="44"/>
  <c r="G159" i="44"/>
  <c r="I159" i="44"/>
  <c r="K159" i="44"/>
  <c r="L159" i="44"/>
  <c r="M159" i="44"/>
  <c r="N159" i="44"/>
  <c r="P159" i="44"/>
  <c r="R159" i="44"/>
  <c r="S159" i="44"/>
  <c r="T159" i="44"/>
  <c r="V159" i="44"/>
  <c r="W159" i="44"/>
  <c r="G160" i="44"/>
  <c r="I160" i="44"/>
  <c r="K160" i="44"/>
  <c r="L160" i="44"/>
  <c r="M160" i="44"/>
  <c r="N160" i="44"/>
  <c r="P160" i="44"/>
  <c r="R160" i="44"/>
  <c r="S160" i="44"/>
  <c r="T160" i="44"/>
  <c r="V160" i="44"/>
  <c r="W160" i="44"/>
  <c r="G161" i="44"/>
  <c r="I161" i="44"/>
  <c r="K161" i="44"/>
  <c r="L161" i="44"/>
  <c r="M161" i="44"/>
  <c r="N161" i="44"/>
  <c r="P161" i="44"/>
  <c r="R161" i="44"/>
  <c r="S161" i="44"/>
  <c r="T161" i="44"/>
  <c r="V161" i="44"/>
  <c r="W161" i="44"/>
  <c r="G162" i="44"/>
  <c r="I162" i="44"/>
  <c r="K162" i="44"/>
  <c r="L162" i="44"/>
  <c r="M162" i="44"/>
  <c r="N162" i="44"/>
  <c r="P162" i="44"/>
  <c r="R162" i="44"/>
  <c r="S162" i="44"/>
  <c r="T162" i="44"/>
  <c r="V162" i="44"/>
  <c r="W162" i="44"/>
  <c r="G163" i="44"/>
  <c r="I163" i="44"/>
  <c r="K163" i="44"/>
  <c r="L163" i="44"/>
  <c r="M163" i="44"/>
  <c r="N163" i="44"/>
  <c r="P163" i="44"/>
  <c r="R163" i="44"/>
  <c r="S163" i="44"/>
  <c r="T163" i="44"/>
  <c r="V163" i="44"/>
  <c r="W163" i="44"/>
  <c r="G164" i="44"/>
  <c r="I164" i="44"/>
  <c r="K164" i="44"/>
  <c r="L164" i="44"/>
  <c r="M164" i="44"/>
  <c r="N164" i="44"/>
  <c r="P164" i="44"/>
  <c r="R164" i="44"/>
  <c r="S164" i="44"/>
  <c r="T164" i="44"/>
  <c r="V164" i="44"/>
  <c r="W164" i="44"/>
  <c r="G165" i="44"/>
  <c r="I165" i="44"/>
  <c r="K165" i="44"/>
  <c r="L165" i="44"/>
  <c r="M165" i="44"/>
  <c r="N165" i="44"/>
  <c r="P165" i="44"/>
  <c r="R165" i="44"/>
  <c r="S165" i="44"/>
  <c r="T165" i="44"/>
  <c r="V165" i="44"/>
  <c r="W165" i="44"/>
  <c r="G166" i="44"/>
  <c r="I166" i="44"/>
  <c r="K166" i="44"/>
  <c r="L166" i="44"/>
  <c r="M166" i="44"/>
  <c r="N166" i="44"/>
  <c r="P166" i="44"/>
  <c r="R166" i="44"/>
  <c r="S166" i="44"/>
  <c r="T166" i="44"/>
  <c r="V166" i="44"/>
  <c r="W166" i="44"/>
  <c r="G167" i="44"/>
  <c r="I167" i="44"/>
  <c r="K167" i="44"/>
  <c r="L167" i="44"/>
  <c r="M167" i="44"/>
  <c r="N167" i="44"/>
  <c r="P167" i="44"/>
  <c r="R167" i="44"/>
  <c r="S167" i="44"/>
  <c r="T167" i="44"/>
  <c r="V167" i="44"/>
  <c r="W167" i="44"/>
  <c r="G168" i="44"/>
  <c r="I168" i="44"/>
  <c r="K168" i="44"/>
  <c r="L168" i="44"/>
  <c r="M168" i="44"/>
  <c r="N168" i="44"/>
  <c r="P168" i="44"/>
  <c r="R168" i="44"/>
  <c r="S168" i="44"/>
  <c r="T168" i="44"/>
  <c r="V168" i="44"/>
  <c r="W168" i="44"/>
  <c r="G169" i="44"/>
  <c r="I169" i="44"/>
  <c r="K169" i="44"/>
  <c r="L169" i="44"/>
  <c r="M169" i="44"/>
  <c r="N169" i="44"/>
  <c r="P169" i="44"/>
  <c r="R169" i="44"/>
  <c r="S169" i="44"/>
  <c r="T169" i="44"/>
  <c r="V169" i="44"/>
  <c r="W169" i="44"/>
  <c r="G170" i="44"/>
  <c r="I170" i="44"/>
  <c r="K170" i="44"/>
  <c r="L170" i="44"/>
  <c r="M170" i="44"/>
  <c r="N170" i="44"/>
  <c r="P170" i="44"/>
  <c r="R170" i="44"/>
  <c r="S170" i="44"/>
  <c r="T170" i="44"/>
  <c r="V170" i="44"/>
  <c r="W170" i="44"/>
  <c r="G171" i="44"/>
  <c r="I171" i="44"/>
  <c r="K171" i="44"/>
  <c r="L171" i="44"/>
  <c r="M171" i="44"/>
  <c r="N171" i="44"/>
  <c r="P171" i="44"/>
  <c r="R171" i="44"/>
  <c r="S171" i="44"/>
  <c r="T171" i="44"/>
  <c r="V171" i="44"/>
  <c r="W171" i="44"/>
  <c r="G172" i="44"/>
  <c r="I172" i="44"/>
  <c r="K172" i="44"/>
  <c r="L172" i="44"/>
  <c r="M172" i="44"/>
  <c r="N172" i="44"/>
  <c r="P172" i="44"/>
  <c r="R172" i="44"/>
  <c r="S172" i="44"/>
  <c r="T172" i="44"/>
  <c r="V172" i="44"/>
  <c r="W172" i="44"/>
  <c r="G173" i="44"/>
  <c r="I173" i="44"/>
  <c r="K173" i="44"/>
  <c r="L173" i="44"/>
  <c r="M173" i="44"/>
  <c r="N173" i="44"/>
  <c r="P173" i="44"/>
  <c r="R173" i="44"/>
  <c r="S173" i="44"/>
  <c r="T173" i="44"/>
  <c r="V173" i="44"/>
  <c r="W173" i="44"/>
  <c r="G174" i="44"/>
  <c r="I174" i="44"/>
  <c r="K174" i="44"/>
  <c r="L174" i="44"/>
  <c r="M174" i="44"/>
  <c r="N174" i="44"/>
  <c r="P174" i="44"/>
  <c r="R174" i="44"/>
  <c r="S174" i="44"/>
  <c r="T174" i="44"/>
  <c r="V174" i="44"/>
  <c r="W174" i="44"/>
  <c r="G175" i="44"/>
  <c r="I175" i="44"/>
  <c r="K175" i="44"/>
  <c r="L175" i="44"/>
  <c r="M175" i="44"/>
  <c r="N175" i="44"/>
  <c r="P175" i="44"/>
  <c r="R175" i="44"/>
  <c r="S175" i="44"/>
  <c r="T175" i="44"/>
  <c r="V175" i="44"/>
  <c r="W175" i="44"/>
  <c r="G176" i="44"/>
  <c r="I176" i="44"/>
  <c r="K176" i="44"/>
  <c r="L176" i="44"/>
  <c r="M176" i="44"/>
  <c r="N176" i="44"/>
  <c r="P176" i="44"/>
  <c r="R176" i="44"/>
  <c r="S176" i="44"/>
  <c r="T176" i="44"/>
  <c r="V176" i="44"/>
  <c r="W176" i="44"/>
  <c r="G177" i="44"/>
  <c r="I177" i="44"/>
  <c r="K177" i="44"/>
  <c r="L177" i="44"/>
  <c r="M177" i="44"/>
  <c r="N177" i="44"/>
  <c r="P177" i="44"/>
  <c r="R177" i="44"/>
  <c r="S177" i="44"/>
  <c r="T177" i="44"/>
  <c r="V177" i="44"/>
  <c r="W177" i="44"/>
  <c r="G178" i="44"/>
  <c r="I178" i="44"/>
  <c r="K178" i="44"/>
  <c r="L178" i="44"/>
  <c r="M178" i="44"/>
  <c r="N178" i="44"/>
  <c r="P178" i="44"/>
  <c r="R178" i="44"/>
  <c r="S178" i="44"/>
  <c r="T178" i="44"/>
  <c r="V178" i="44"/>
  <c r="W178" i="44"/>
  <c r="G179" i="44"/>
  <c r="I179" i="44"/>
  <c r="K179" i="44"/>
  <c r="L179" i="44"/>
  <c r="M179" i="44"/>
  <c r="N179" i="44"/>
  <c r="P179" i="44"/>
  <c r="R179" i="44"/>
  <c r="S179" i="44"/>
  <c r="T179" i="44"/>
  <c r="V179" i="44"/>
  <c r="W179" i="44"/>
  <c r="B21" i="44"/>
  <c r="C21" i="44"/>
  <c r="B22" i="44"/>
  <c r="C22" i="44"/>
  <c r="B23" i="44"/>
  <c r="C23" i="44"/>
  <c r="B24" i="44"/>
  <c r="C24" i="44"/>
  <c r="B25" i="44"/>
  <c r="C25" i="44"/>
  <c r="B26" i="44"/>
  <c r="C26" i="44"/>
  <c r="B27" i="44"/>
  <c r="C27" i="44"/>
  <c r="B28" i="44"/>
  <c r="C28" i="44"/>
  <c r="B29" i="44"/>
  <c r="C29" i="44"/>
  <c r="B30" i="44"/>
  <c r="C30" i="44"/>
  <c r="B31" i="44"/>
  <c r="C31" i="44"/>
  <c r="B32" i="44"/>
  <c r="C32" i="44"/>
  <c r="B33" i="44"/>
  <c r="C33" i="44"/>
  <c r="B34" i="44"/>
  <c r="C34" i="44"/>
  <c r="B35" i="44"/>
  <c r="C35" i="44"/>
  <c r="B36" i="44"/>
  <c r="C36" i="44"/>
  <c r="B37" i="44"/>
  <c r="C37" i="44"/>
  <c r="B38" i="44"/>
  <c r="C38" i="44"/>
  <c r="B39" i="44"/>
  <c r="C39" i="44"/>
  <c r="B40" i="44"/>
  <c r="C40" i="44"/>
  <c r="B41" i="44"/>
  <c r="C41" i="44"/>
  <c r="B42" i="44"/>
  <c r="C42" i="44"/>
  <c r="B43" i="44"/>
  <c r="C43" i="44"/>
  <c r="B44" i="44"/>
  <c r="C44" i="44"/>
  <c r="B45" i="44"/>
  <c r="C45" i="44"/>
  <c r="B46" i="44"/>
  <c r="C46" i="44"/>
  <c r="B47" i="44"/>
  <c r="C47" i="44"/>
  <c r="B48" i="44"/>
  <c r="C48" i="44"/>
  <c r="B49" i="44"/>
  <c r="C49" i="44"/>
  <c r="B50" i="44"/>
  <c r="C50" i="44"/>
  <c r="B51" i="44"/>
  <c r="C51" i="44"/>
  <c r="B52" i="44"/>
  <c r="C52" i="44"/>
  <c r="B53" i="44"/>
  <c r="C53" i="44"/>
  <c r="B54" i="44"/>
  <c r="C54" i="44"/>
  <c r="B55" i="44"/>
  <c r="C55" i="44"/>
  <c r="B56" i="44"/>
  <c r="C56" i="44"/>
  <c r="B57" i="44"/>
  <c r="C57" i="44"/>
  <c r="B58" i="44"/>
  <c r="C58" i="44"/>
  <c r="B59" i="44"/>
  <c r="C59" i="44"/>
  <c r="B60" i="44"/>
  <c r="C60" i="44"/>
  <c r="B61" i="44"/>
  <c r="C61" i="44"/>
  <c r="B62" i="44"/>
  <c r="C62" i="44"/>
  <c r="B63" i="44"/>
  <c r="C63" i="44"/>
  <c r="B64" i="44"/>
  <c r="C64" i="44"/>
  <c r="B65" i="44"/>
  <c r="C65" i="44"/>
  <c r="B66" i="44"/>
  <c r="C66" i="44"/>
  <c r="B67" i="44"/>
  <c r="C67" i="44"/>
  <c r="B68" i="44"/>
  <c r="C68" i="44"/>
  <c r="B69" i="44"/>
  <c r="C69" i="44"/>
  <c r="B70" i="44"/>
  <c r="C70" i="44"/>
  <c r="B71" i="44"/>
  <c r="C71" i="44"/>
  <c r="B72" i="44"/>
  <c r="C72" i="44"/>
  <c r="B73" i="44"/>
  <c r="C73" i="44"/>
  <c r="B74" i="44"/>
  <c r="C74" i="44"/>
  <c r="B75" i="44"/>
  <c r="C75" i="44"/>
  <c r="B76" i="44"/>
  <c r="C76" i="44"/>
  <c r="B77" i="44"/>
  <c r="C77" i="44"/>
  <c r="B78" i="44"/>
  <c r="C78" i="44"/>
  <c r="B79" i="44"/>
  <c r="C79" i="44"/>
  <c r="B80" i="44"/>
  <c r="C80" i="44"/>
  <c r="B81" i="44"/>
  <c r="C81" i="44"/>
  <c r="B82" i="44"/>
  <c r="C82" i="44"/>
  <c r="B83" i="44"/>
  <c r="C83" i="44"/>
  <c r="B84" i="44"/>
  <c r="C84" i="44"/>
  <c r="B85" i="44"/>
  <c r="C85" i="44"/>
  <c r="B86" i="44"/>
  <c r="C86" i="44"/>
  <c r="B87" i="44"/>
  <c r="C87" i="44"/>
  <c r="B88" i="44"/>
  <c r="C88" i="44"/>
  <c r="B89" i="44"/>
  <c r="C89" i="44"/>
  <c r="B90" i="44"/>
  <c r="C90" i="44"/>
  <c r="B91" i="44"/>
  <c r="C91" i="44"/>
  <c r="B92" i="44"/>
  <c r="C92" i="44"/>
  <c r="B93" i="44"/>
  <c r="C93" i="44"/>
  <c r="B94" i="44"/>
  <c r="C94" i="44"/>
  <c r="B95" i="44"/>
  <c r="C95" i="44"/>
  <c r="B96" i="44"/>
  <c r="C96" i="44"/>
  <c r="B97" i="44"/>
  <c r="C97" i="44"/>
  <c r="B98" i="44"/>
  <c r="C98" i="44"/>
  <c r="B99" i="44"/>
  <c r="C99" i="44"/>
  <c r="B100" i="44"/>
  <c r="C100" i="44"/>
  <c r="B101" i="44"/>
  <c r="C101" i="44"/>
  <c r="B102" i="44"/>
  <c r="C102" i="44"/>
  <c r="B103" i="44"/>
  <c r="C103" i="44"/>
  <c r="B104" i="44"/>
  <c r="C104" i="44"/>
  <c r="B105" i="44"/>
  <c r="C105" i="44"/>
  <c r="B106" i="44"/>
  <c r="C106" i="44"/>
  <c r="B107" i="44"/>
  <c r="C107" i="44"/>
  <c r="B108" i="44"/>
  <c r="C108" i="44"/>
  <c r="B109" i="44"/>
  <c r="C109" i="44"/>
  <c r="B110" i="44"/>
  <c r="C110" i="44"/>
  <c r="B111" i="44"/>
  <c r="C111" i="44"/>
  <c r="B112" i="44"/>
  <c r="C112" i="44"/>
  <c r="B113" i="44"/>
  <c r="C113" i="44"/>
  <c r="B114" i="44"/>
  <c r="C114" i="44"/>
  <c r="B115" i="44"/>
  <c r="C115" i="44"/>
  <c r="B116" i="44"/>
  <c r="C116" i="44"/>
  <c r="B117" i="44"/>
  <c r="C117" i="44"/>
  <c r="B118" i="44"/>
  <c r="C118" i="44"/>
  <c r="B119" i="44"/>
  <c r="C119" i="44"/>
  <c r="B120" i="44"/>
  <c r="C120" i="44"/>
  <c r="B121" i="44"/>
  <c r="C121" i="44"/>
  <c r="B122" i="44"/>
  <c r="C122" i="44"/>
  <c r="B123" i="44"/>
  <c r="C123" i="44"/>
  <c r="B124" i="44"/>
  <c r="C124" i="44"/>
  <c r="B125" i="44"/>
  <c r="C125" i="44"/>
  <c r="B126" i="44"/>
  <c r="C126" i="44"/>
  <c r="B127" i="44"/>
  <c r="C127" i="44"/>
  <c r="B128" i="44"/>
  <c r="C128" i="44"/>
  <c r="B129" i="44"/>
  <c r="C129" i="44"/>
  <c r="B130" i="44"/>
  <c r="C130" i="44"/>
  <c r="B131" i="44"/>
  <c r="C131" i="44"/>
  <c r="B132" i="44"/>
  <c r="C132" i="44"/>
  <c r="B133" i="44"/>
  <c r="C133" i="44"/>
  <c r="B134" i="44"/>
  <c r="C134" i="44"/>
  <c r="B135" i="44"/>
  <c r="C135" i="44"/>
  <c r="B136" i="44"/>
  <c r="C136" i="44"/>
  <c r="B137" i="44"/>
  <c r="C137" i="44"/>
  <c r="B138" i="44"/>
  <c r="C138" i="44"/>
  <c r="B139" i="44"/>
  <c r="C139" i="44"/>
  <c r="B140" i="44"/>
  <c r="C140" i="44"/>
  <c r="B141" i="44"/>
  <c r="C141" i="44"/>
  <c r="B142" i="44"/>
  <c r="C142" i="44"/>
  <c r="B143" i="44"/>
  <c r="C143" i="44"/>
  <c r="B144" i="44"/>
  <c r="C144" i="44"/>
  <c r="B145" i="44"/>
  <c r="C145" i="44"/>
  <c r="B146" i="44"/>
  <c r="C146" i="44"/>
  <c r="B147" i="44"/>
  <c r="C147" i="44"/>
  <c r="B148" i="44"/>
  <c r="C148" i="44"/>
  <c r="B149" i="44"/>
  <c r="C149" i="44"/>
  <c r="B150" i="44"/>
  <c r="C150" i="44"/>
  <c r="B151" i="44"/>
  <c r="C151" i="44"/>
  <c r="B152" i="44"/>
  <c r="C152" i="44"/>
  <c r="B153" i="44"/>
  <c r="C153" i="44"/>
  <c r="B154" i="44"/>
  <c r="C154" i="44"/>
  <c r="B155" i="44"/>
  <c r="C155" i="44"/>
  <c r="B156" i="44"/>
  <c r="C156" i="44"/>
  <c r="B157" i="44"/>
  <c r="C157" i="44"/>
  <c r="B158" i="44"/>
  <c r="C158" i="44"/>
  <c r="B159" i="44"/>
  <c r="C159" i="44"/>
  <c r="B160" i="44"/>
  <c r="C160" i="44"/>
  <c r="B161" i="44"/>
  <c r="C161" i="44"/>
  <c r="B162" i="44"/>
  <c r="C162" i="44"/>
  <c r="B163" i="44"/>
  <c r="C163" i="44"/>
  <c r="B164" i="44"/>
  <c r="C164" i="44"/>
  <c r="B165" i="44"/>
  <c r="C165" i="44"/>
  <c r="B166" i="44"/>
  <c r="C166" i="44"/>
  <c r="B167" i="44"/>
  <c r="C167" i="44"/>
  <c r="B168" i="44"/>
  <c r="C168" i="44"/>
  <c r="B169" i="44"/>
  <c r="C169" i="44"/>
  <c r="B170" i="44"/>
  <c r="C170" i="44"/>
  <c r="B171" i="44"/>
  <c r="C171" i="44"/>
  <c r="B172" i="44"/>
  <c r="C172" i="44"/>
  <c r="B173" i="44"/>
  <c r="C173" i="44"/>
  <c r="B174" i="44"/>
  <c r="C174" i="44"/>
  <c r="B175" i="44"/>
  <c r="C175" i="44"/>
  <c r="B176" i="44"/>
  <c r="C176" i="44"/>
  <c r="B177" i="44"/>
  <c r="C177" i="44"/>
  <c r="B178" i="44"/>
  <c r="C178" i="44"/>
  <c r="B179" i="44"/>
  <c r="C179" i="44"/>
  <c r="W20" i="44"/>
  <c r="V20" i="44"/>
  <c r="T20" i="44"/>
  <c r="S20" i="44"/>
  <c r="R20" i="44"/>
  <c r="P20" i="44"/>
  <c r="N20" i="44"/>
  <c r="M20" i="44"/>
  <c r="L20" i="44"/>
  <c r="K20" i="44"/>
  <c r="I20" i="44"/>
  <c r="G20" i="44"/>
  <c r="C20" i="44"/>
  <c r="B20" i="44"/>
  <c r="G12" i="44"/>
  <c r="H12" i="44" s="1"/>
  <c r="I12" i="44"/>
  <c r="K12" i="44"/>
  <c r="L12" i="44"/>
  <c r="M12" i="44"/>
  <c r="N12" i="44"/>
  <c r="P12" i="44"/>
  <c r="R12" i="44"/>
  <c r="S12" i="44"/>
  <c r="T12" i="44"/>
  <c r="V12" i="44"/>
  <c r="W12" i="44"/>
  <c r="G13" i="44"/>
  <c r="I13" i="44"/>
  <c r="K13" i="44"/>
  <c r="L13" i="44"/>
  <c r="M13" i="44"/>
  <c r="N13" i="44"/>
  <c r="P13" i="44"/>
  <c r="R13" i="44"/>
  <c r="S13" i="44"/>
  <c r="T13" i="44"/>
  <c r="V13" i="44"/>
  <c r="W13" i="44"/>
  <c r="G14" i="44"/>
  <c r="I14" i="44"/>
  <c r="K14" i="44"/>
  <c r="L14" i="44"/>
  <c r="M14" i="44"/>
  <c r="N14" i="44"/>
  <c r="P14" i="44"/>
  <c r="R14" i="44"/>
  <c r="S14" i="44"/>
  <c r="T14" i="44"/>
  <c r="V14" i="44"/>
  <c r="W14" i="44"/>
  <c r="G15" i="44"/>
  <c r="I15" i="44"/>
  <c r="K15" i="44"/>
  <c r="L15" i="44"/>
  <c r="M15" i="44"/>
  <c r="N15" i="44"/>
  <c r="P15" i="44"/>
  <c r="R15" i="44"/>
  <c r="S15" i="44"/>
  <c r="T15" i="44"/>
  <c r="V15" i="44"/>
  <c r="W15" i="44"/>
  <c r="G16" i="44"/>
  <c r="I16" i="44"/>
  <c r="K16" i="44"/>
  <c r="L16" i="44"/>
  <c r="M16" i="44"/>
  <c r="N16" i="44"/>
  <c r="P16" i="44"/>
  <c r="R16" i="44"/>
  <c r="S16" i="44"/>
  <c r="T16" i="44"/>
  <c r="V16" i="44"/>
  <c r="W16" i="44"/>
  <c r="G17" i="44"/>
  <c r="I17" i="44"/>
  <c r="K17" i="44"/>
  <c r="L17" i="44"/>
  <c r="M17" i="44"/>
  <c r="N17" i="44"/>
  <c r="P17" i="44"/>
  <c r="R17" i="44"/>
  <c r="S17" i="44"/>
  <c r="T17" i="44"/>
  <c r="V17" i="44"/>
  <c r="W17" i="44"/>
  <c r="G18" i="44"/>
  <c r="I18" i="44"/>
  <c r="K18" i="44"/>
  <c r="L18" i="44"/>
  <c r="M18" i="44"/>
  <c r="N18" i="44"/>
  <c r="P18" i="44"/>
  <c r="R18" i="44"/>
  <c r="S18" i="44"/>
  <c r="T18" i="44"/>
  <c r="V18" i="44"/>
  <c r="W18" i="44"/>
  <c r="B12" i="44"/>
  <c r="C12" i="44"/>
  <c r="B13" i="44"/>
  <c r="C13" i="44"/>
  <c r="B14" i="44"/>
  <c r="C14" i="44"/>
  <c r="B15" i="44"/>
  <c r="C15" i="44"/>
  <c r="B16" i="44"/>
  <c r="C16" i="44"/>
  <c r="B17" i="44"/>
  <c r="C17" i="44"/>
  <c r="B18" i="44"/>
  <c r="C18" i="44"/>
  <c r="W11" i="44"/>
  <c r="V11" i="44"/>
  <c r="T11" i="44"/>
  <c r="S11" i="44"/>
  <c r="R11" i="44"/>
  <c r="P11" i="44"/>
  <c r="N11" i="44"/>
  <c r="M11" i="44"/>
  <c r="L11" i="44"/>
  <c r="K11" i="44"/>
  <c r="I11" i="44"/>
  <c r="G11" i="44"/>
  <c r="C11" i="44"/>
  <c r="B11" i="44"/>
  <c r="B63" i="16"/>
  <c r="C63" i="16"/>
  <c r="E63" i="16"/>
  <c r="F63" i="16"/>
  <c r="H63" i="16"/>
  <c r="I63" i="16"/>
  <c r="K63" i="16"/>
  <c r="L63" i="16"/>
  <c r="M63" i="16"/>
  <c r="N63" i="16"/>
  <c r="O63" i="16"/>
  <c r="P63" i="16"/>
  <c r="R63" i="16"/>
  <c r="S63" i="16"/>
  <c r="B64" i="16"/>
  <c r="C64" i="16"/>
  <c r="E64" i="16"/>
  <c r="F64" i="16"/>
  <c r="H64" i="16"/>
  <c r="I64" i="16"/>
  <c r="K64" i="16"/>
  <c r="L64" i="16"/>
  <c r="M64" i="16"/>
  <c r="N64" i="16"/>
  <c r="O64" i="16"/>
  <c r="P64" i="16"/>
  <c r="R64" i="16"/>
  <c r="S64" i="16"/>
  <c r="B65" i="16"/>
  <c r="C65" i="16"/>
  <c r="E65" i="16"/>
  <c r="F65" i="16"/>
  <c r="G66" i="16" s="1"/>
  <c r="H65" i="16"/>
  <c r="I65" i="16"/>
  <c r="K65" i="16"/>
  <c r="L65" i="16"/>
  <c r="M65" i="16"/>
  <c r="N65" i="16"/>
  <c r="O65" i="16"/>
  <c r="P65" i="16"/>
  <c r="R65" i="16"/>
  <c r="S65" i="16"/>
  <c r="B30" i="2"/>
  <c r="F30" i="2"/>
  <c r="G31" i="2" s="1"/>
  <c r="H30" i="2"/>
  <c r="I31" i="2" s="1"/>
  <c r="J30" i="2"/>
  <c r="L30" i="2"/>
  <c r="M31" i="2" s="1"/>
  <c r="N30" i="2"/>
  <c r="O30" i="2"/>
  <c r="P30" i="2"/>
  <c r="Q31" i="2" l="1"/>
  <c r="U30" i="2"/>
  <c r="C31" i="2"/>
  <c r="E31" i="2"/>
  <c r="U21" i="44"/>
  <c r="J12" i="44"/>
  <c r="O12" i="44"/>
  <c r="H17" i="44"/>
  <c r="H15" i="44"/>
  <c r="H13" i="44"/>
  <c r="U47" i="44"/>
  <c r="U45" i="44"/>
  <c r="U43" i="44"/>
  <c r="U35" i="44"/>
  <c r="U34" i="44"/>
  <c r="U32" i="44"/>
  <c r="U29" i="44"/>
  <c r="U28" i="44"/>
  <c r="U27" i="44"/>
  <c r="U24" i="44"/>
  <c r="U23" i="44"/>
  <c r="U22" i="44"/>
  <c r="U89" i="44"/>
  <c r="U12" i="44"/>
  <c r="U179" i="44"/>
  <c r="U177" i="44"/>
  <c r="U173" i="44"/>
  <c r="U157" i="44"/>
  <c r="U156" i="44"/>
  <c r="U155" i="44"/>
  <c r="U146" i="44"/>
  <c r="U97" i="44"/>
  <c r="U95" i="44"/>
  <c r="U93" i="44"/>
  <c r="U162" i="44"/>
  <c r="U130" i="44"/>
  <c r="U18" i="44"/>
  <c r="U172" i="44"/>
  <c r="U171" i="44"/>
  <c r="U169" i="44"/>
  <c r="U90" i="44"/>
  <c r="G65" i="16"/>
  <c r="Q18" i="44"/>
  <c r="Q17" i="44"/>
  <c r="Q16" i="44"/>
  <c r="Q15" i="44"/>
  <c r="Q14" i="44"/>
  <c r="Q13" i="44"/>
  <c r="J18" i="44"/>
  <c r="J15" i="44"/>
  <c r="U39" i="44"/>
  <c r="U129" i="44"/>
  <c r="U128" i="44"/>
  <c r="U121" i="44"/>
  <c r="U120" i="44"/>
  <c r="U116" i="44"/>
  <c r="U86" i="44"/>
  <c r="U82" i="44"/>
  <c r="U78" i="44"/>
  <c r="U77" i="44"/>
  <c r="U74" i="44"/>
  <c r="U58" i="44"/>
  <c r="U57" i="44"/>
  <c r="U50" i="44"/>
  <c r="U49" i="44"/>
  <c r="U48" i="44"/>
  <c r="U174" i="44"/>
  <c r="O14" i="44"/>
  <c r="G64" i="16"/>
  <c r="O18" i="44"/>
  <c r="U165" i="44"/>
  <c r="U153" i="44"/>
  <c r="U150" i="44"/>
  <c r="U149" i="44"/>
  <c r="U148" i="44"/>
  <c r="U147" i="44"/>
  <c r="U72" i="44"/>
  <c r="U66" i="44"/>
  <c r="U64" i="44"/>
  <c r="U44" i="44"/>
  <c r="Q63" i="16"/>
  <c r="O17" i="44"/>
  <c r="J17" i="44"/>
  <c r="O16" i="44"/>
  <c r="J16" i="44"/>
  <c r="O15" i="44"/>
  <c r="U145" i="44"/>
  <c r="U144" i="44"/>
  <c r="U142" i="44"/>
  <c r="U138" i="44"/>
  <c r="U134" i="44"/>
  <c r="U133" i="44"/>
  <c r="U131" i="44"/>
  <c r="U122" i="44"/>
  <c r="U110" i="44"/>
  <c r="U106" i="44"/>
  <c r="U102" i="44"/>
  <c r="U98" i="44"/>
  <c r="U41" i="44"/>
  <c r="U40" i="44"/>
  <c r="U38" i="44"/>
  <c r="U37" i="44"/>
  <c r="U36" i="44"/>
  <c r="H16" i="44"/>
  <c r="U154" i="44"/>
  <c r="U108" i="44"/>
  <c r="U104" i="44"/>
  <c r="U100" i="44"/>
  <c r="U56" i="44"/>
  <c r="U54" i="44"/>
  <c r="U52" i="44"/>
  <c r="Q65" i="16"/>
  <c r="Q64" i="16"/>
  <c r="J14" i="44"/>
  <c r="U13" i="44"/>
  <c r="U178" i="44"/>
  <c r="U166" i="44"/>
  <c r="U126" i="44"/>
  <c r="U125" i="44"/>
  <c r="U123" i="44"/>
  <c r="U94" i="44"/>
  <c r="U92" i="44"/>
  <c r="U75" i="44"/>
  <c r="U46" i="44"/>
  <c r="U33" i="44"/>
  <c r="U31" i="44"/>
  <c r="U14" i="44"/>
  <c r="O13" i="44"/>
  <c r="J13" i="44"/>
  <c r="Q12" i="44"/>
  <c r="U170" i="44"/>
  <c r="U164" i="44"/>
  <c r="U163" i="44"/>
  <c r="U161" i="44"/>
  <c r="U158" i="44"/>
  <c r="U118" i="44"/>
  <c r="U114" i="44"/>
  <c r="U113" i="44"/>
  <c r="U111" i="44"/>
  <c r="U84" i="44"/>
  <c r="U80" i="44"/>
  <c r="U70" i="44"/>
  <c r="U69" i="44"/>
  <c r="U68" i="44"/>
  <c r="U62" i="44"/>
  <c r="U61" i="44"/>
  <c r="U59" i="44"/>
  <c r="U42" i="44"/>
  <c r="U26" i="44"/>
  <c r="U25" i="44"/>
  <c r="U143" i="44"/>
  <c r="U132" i="44"/>
  <c r="U124" i="44"/>
  <c r="U112" i="44"/>
  <c r="U109" i="44"/>
  <c r="U107" i="44"/>
  <c r="U87" i="44"/>
  <c r="U76" i="44"/>
  <c r="U73" i="44"/>
  <c r="U71" i="44"/>
  <c r="U60" i="44"/>
  <c r="U55" i="44"/>
  <c r="H18" i="44"/>
  <c r="U17" i="44"/>
  <c r="U16" i="44"/>
  <c r="U141" i="44"/>
  <c r="U140" i="44"/>
  <c r="U139" i="44"/>
  <c r="U127" i="44"/>
  <c r="U119" i="44"/>
  <c r="U105" i="44"/>
  <c r="U103" i="44"/>
  <c r="U96" i="44"/>
  <c r="U88" i="44"/>
  <c r="U85" i="44"/>
  <c r="U83" i="44"/>
  <c r="U67" i="44"/>
  <c r="U53" i="44"/>
  <c r="U51" i="44"/>
  <c r="H14" i="44"/>
  <c r="U176" i="44"/>
  <c r="U175" i="44"/>
  <c r="U168" i="44"/>
  <c r="U167" i="44"/>
  <c r="U160" i="44"/>
  <c r="U159" i="44"/>
  <c r="U152" i="44"/>
  <c r="U151" i="44"/>
  <c r="U137" i="44"/>
  <c r="U136" i="44"/>
  <c r="U135" i="44"/>
  <c r="U117" i="44"/>
  <c r="U115" i="44"/>
  <c r="U101" i="44"/>
  <c r="U99" i="44"/>
  <c r="U91" i="44"/>
  <c r="U81" i="44"/>
  <c r="U79" i="44"/>
  <c r="U65" i="44"/>
  <c r="U63" i="44"/>
  <c r="U30" i="44"/>
  <c r="U15" i="44"/>
  <c r="S30" i="2"/>
  <c r="T31" i="2" s="1"/>
  <c r="R30" i="2"/>
  <c r="B118" i="1" l="1"/>
  <c r="C118" i="1"/>
  <c r="D118" i="1"/>
  <c r="E118" i="1"/>
  <c r="G118" i="1"/>
  <c r="H118" i="1"/>
  <c r="I118" i="1"/>
  <c r="K118" i="1"/>
  <c r="M118" i="1"/>
  <c r="O118" i="1"/>
  <c r="P118" i="1"/>
  <c r="Q118" i="1"/>
  <c r="S118" i="1"/>
  <c r="B119" i="1"/>
  <c r="C119" i="1"/>
  <c r="D119" i="1"/>
  <c r="E119" i="1"/>
  <c r="G119" i="1"/>
  <c r="H119" i="1"/>
  <c r="I119" i="1"/>
  <c r="K119" i="1"/>
  <c r="M119" i="1"/>
  <c r="O119" i="1"/>
  <c r="P119" i="1"/>
  <c r="Q119" i="1"/>
  <c r="S119" i="1"/>
  <c r="B120" i="1"/>
  <c r="C120" i="1"/>
  <c r="D120" i="1"/>
  <c r="E120" i="1"/>
  <c r="G120" i="1"/>
  <c r="H120" i="1"/>
  <c r="I120" i="1"/>
  <c r="K120" i="1"/>
  <c r="M120" i="1"/>
  <c r="O120" i="1"/>
  <c r="P120" i="1"/>
  <c r="Q120" i="1"/>
  <c r="S120" i="1"/>
  <c r="B121" i="1"/>
  <c r="C121" i="1"/>
  <c r="D121" i="1"/>
  <c r="E121" i="1"/>
  <c r="G121" i="1"/>
  <c r="H121" i="1"/>
  <c r="I121" i="1"/>
  <c r="K121" i="1"/>
  <c r="M121" i="1"/>
  <c r="O121" i="1"/>
  <c r="P121" i="1"/>
  <c r="Q121" i="1"/>
  <c r="S121" i="1"/>
  <c r="B122" i="1"/>
  <c r="C122" i="1"/>
  <c r="D122" i="1"/>
  <c r="E122" i="1"/>
  <c r="G122" i="1"/>
  <c r="H122" i="1"/>
  <c r="I122" i="1"/>
  <c r="K122" i="1"/>
  <c r="M122" i="1"/>
  <c r="O122" i="1"/>
  <c r="P122" i="1"/>
  <c r="Q122" i="1"/>
  <c r="S122" i="1"/>
  <c r="B123" i="1"/>
  <c r="C123" i="1"/>
  <c r="D123" i="1"/>
  <c r="E123" i="1"/>
  <c r="G123" i="1"/>
  <c r="H123" i="1"/>
  <c r="I123" i="1"/>
  <c r="K123" i="1"/>
  <c r="M123" i="1"/>
  <c r="O123" i="1"/>
  <c r="P123" i="1"/>
  <c r="Q123" i="1"/>
  <c r="S123" i="1"/>
  <c r="B124" i="1"/>
  <c r="C124" i="1"/>
  <c r="D124" i="1"/>
  <c r="E124" i="1"/>
  <c r="G124" i="1"/>
  <c r="H124" i="1"/>
  <c r="I124" i="1"/>
  <c r="K124" i="1"/>
  <c r="M124" i="1"/>
  <c r="O124" i="1"/>
  <c r="P124" i="1"/>
  <c r="Q124" i="1"/>
  <c r="S124" i="1"/>
  <c r="B125" i="1"/>
  <c r="C125" i="1"/>
  <c r="D125" i="1"/>
  <c r="E125" i="1"/>
  <c r="G125" i="1"/>
  <c r="H125" i="1"/>
  <c r="I125" i="1"/>
  <c r="K125" i="1"/>
  <c r="M125" i="1"/>
  <c r="O125" i="1"/>
  <c r="P125" i="1"/>
  <c r="Q125" i="1"/>
  <c r="S125" i="1"/>
  <c r="B126" i="1"/>
  <c r="C126" i="1"/>
  <c r="D126" i="1"/>
  <c r="E126" i="1"/>
  <c r="G126" i="1"/>
  <c r="H126" i="1"/>
  <c r="I126" i="1"/>
  <c r="K126" i="1"/>
  <c r="M126" i="1"/>
  <c r="O126" i="1"/>
  <c r="P126" i="1"/>
  <c r="Q126" i="1"/>
  <c r="S126" i="1"/>
  <c r="B127" i="1"/>
  <c r="C127" i="1"/>
  <c r="D127" i="1"/>
  <c r="E127" i="1"/>
  <c r="G127" i="1"/>
  <c r="H127" i="1"/>
  <c r="I127" i="1"/>
  <c r="K127" i="1"/>
  <c r="M127" i="1"/>
  <c r="O127" i="1"/>
  <c r="P127" i="1"/>
  <c r="Q127" i="1"/>
  <c r="S127" i="1"/>
  <c r="B128" i="1"/>
  <c r="C128" i="1"/>
  <c r="D128" i="1"/>
  <c r="E128" i="1"/>
  <c r="G128" i="1"/>
  <c r="H128" i="1"/>
  <c r="I128" i="1"/>
  <c r="K128" i="1"/>
  <c r="M128" i="1"/>
  <c r="O128" i="1"/>
  <c r="P128" i="1"/>
  <c r="Q128" i="1"/>
  <c r="S128" i="1"/>
  <c r="B129" i="1"/>
  <c r="C129" i="1"/>
  <c r="D129" i="1"/>
  <c r="E129" i="1"/>
  <c r="G129" i="1"/>
  <c r="H129" i="1"/>
  <c r="I129" i="1"/>
  <c r="K129" i="1"/>
  <c r="M129" i="1"/>
  <c r="O129" i="1"/>
  <c r="P129" i="1"/>
  <c r="Q129" i="1"/>
  <c r="S129" i="1"/>
  <c r="B130" i="1"/>
  <c r="C130" i="1"/>
  <c r="D130" i="1"/>
  <c r="E130" i="1"/>
  <c r="G130" i="1"/>
  <c r="H130" i="1"/>
  <c r="I130" i="1"/>
  <c r="K130" i="1"/>
  <c r="M130" i="1"/>
  <c r="O130" i="1"/>
  <c r="P130" i="1"/>
  <c r="Q130" i="1"/>
  <c r="S130" i="1"/>
  <c r="B131" i="1"/>
  <c r="C131" i="1"/>
  <c r="D131" i="1"/>
  <c r="E131" i="1"/>
  <c r="G131" i="1"/>
  <c r="H131" i="1"/>
  <c r="I131" i="1"/>
  <c r="K131" i="1"/>
  <c r="M131" i="1"/>
  <c r="O131" i="1"/>
  <c r="P131" i="1"/>
  <c r="Q131" i="1"/>
  <c r="S131" i="1"/>
  <c r="B132" i="1"/>
  <c r="C132" i="1"/>
  <c r="D132" i="1"/>
  <c r="E132" i="1"/>
  <c r="G132" i="1"/>
  <c r="H132" i="1"/>
  <c r="I132" i="1"/>
  <c r="K132" i="1"/>
  <c r="M132" i="1"/>
  <c r="O132" i="1"/>
  <c r="P132" i="1"/>
  <c r="Q132" i="1"/>
  <c r="S132" i="1"/>
  <c r="B133" i="1"/>
  <c r="C133" i="1"/>
  <c r="D133" i="1"/>
  <c r="E133" i="1"/>
  <c r="G133" i="1"/>
  <c r="H133" i="1"/>
  <c r="I133" i="1"/>
  <c r="K133" i="1"/>
  <c r="M133" i="1"/>
  <c r="O133" i="1"/>
  <c r="P133" i="1"/>
  <c r="Q133" i="1"/>
  <c r="S133" i="1"/>
  <c r="B134" i="1"/>
  <c r="C134" i="1"/>
  <c r="D134" i="1"/>
  <c r="E134" i="1"/>
  <c r="G134" i="1"/>
  <c r="H134" i="1"/>
  <c r="I134" i="1"/>
  <c r="K134" i="1"/>
  <c r="M134" i="1"/>
  <c r="O134" i="1"/>
  <c r="P134" i="1"/>
  <c r="Q134" i="1"/>
  <c r="S134" i="1"/>
  <c r="B135" i="1"/>
  <c r="C135" i="1"/>
  <c r="D135" i="1"/>
  <c r="E135" i="1"/>
  <c r="G135" i="1"/>
  <c r="H135" i="1"/>
  <c r="I135" i="1"/>
  <c r="K135" i="1"/>
  <c r="M135" i="1"/>
  <c r="O135" i="1"/>
  <c r="P135" i="1"/>
  <c r="Q135" i="1"/>
  <c r="S135" i="1"/>
  <c r="B136" i="1"/>
  <c r="C136" i="1"/>
  <c r="D136" i="1"/>
  <c r="E136" i="1"/>
  <c r="G136" i="1"/>
  <c r="H136" i="1"/>
  <c r="I136" i="1"/>
  <c r="K136" i="1"/>
  <c r="M136" i="1"/>
  <c r="O136" i="1"/>
  <c r="P136" i="1"/>
  <c r="Q136" i="1"/>
  <c r="S136" i="1"/>
  <c r="B137" i="1"/>
  <c r="C137" i="1"/>
  <c r="D137" i="1"/>
  <c r="E137" i="1"/>
  <c r="G137" i="1"/>
  <c r="H137" i="1"/>
  <c r="I137" i="1"/>
  <c r="K137" i="1"/>
  <c r="M137" i="1"/>
  <c r="O137" i="1"/>
  <c r="P137" i="1"/>
  <c r="Q137" i="1"/>
  <c r="S137" i="1"/>
  <c r="B138" i="1"/>
  <c r="C138" i="1"/>
  <c r="D138" i="1"/>
  <c r="E138" i="1"/>
  <c r="G138" i="1"/>
  <c r="H138" i="1"/>
  <c r="I138" i="1"/>
  <c r="K138" i="1"/>
  <c r="M138" i="1"/>
  <c r="O138" i="1"/>
  <c r="P138" i="1"/>
  <c r="Q138" i="1"/>
  <c r="S138" i="1"/>
  <c r="B139" i="1"/>
  <c r="C139" i="1"/>
  <c r="D139" i="1"/>
  <c r="E139" i="1"/>
  <c r="G139" i="1"/>
  <c r="H139" i="1"/>
  <c r="I139" i="1"/>
  <c r="K139" i="1"/>
  <c r="M139" i="1"/>
  <c r="O139" i="1"/>
  <c r="P139" i="1"/>
  <c r="Q139" i="1"/>
  <c r="S139" i="1"/>
  <c r="B140" i="1"/>
  <c r="C140" i="1"/>
  <c r="D140" i="1"/>
  <c r="E140" i="1"/>
  <c r="G140" i="1"/>
  <c r="H140" i="1"/>
  <c r="I140" i="1"/>
  <c r="K140" i="1"/>
  <c r="M140" i="1"/>
  <c r="O140" i="1"/>
  <c r="P140" i="1"/>
  <c r="Q140" i="1"/>
  <c r="S140" i="1"/>
  <c r="B141" i="1"/>
  <c r="C141" i="1"/>
  <c r="D141" i="1"/>
  <c r="E141" i="1"/>
  <c r="G141" i="1"/>
  <c r="H141" i="1"/>
  <c r="I141" i="1"/>
  <c r="K141" i="1"/>
  <c r="M141" i="1"/>
  <c r="O141" i="1"/>
  <c r="P141" i="1"/>
  <c r="Q141" i="1"/>
  <c r="S141" i="1"/>
  <c r="B142" i="1"/>
  <c r="C142" i="1"/>
  <c r="D142" i="1"/>
  <c r="E142" i="1"/>
  <c r="G142" i="1"/>
  <c r="H142" i="1"/>
  <c r="I142" i="1"/>
  <c r="K142" i="1"/>
  <c r="M142" i="1"/>
  <c r="O142" i="1"/>
  <c r="P142" i="1"/>
  <c r="Q142" i="1"/>
  <c r="S142" i="1"/>
  <c r="B143" i="1"/>
  <c r="C143" i="1"/>
  <c r="D143" i="1"/>
  <c r="E143" i="1"/>
  <c r="G143" i="1"/>
  <c r="H143" i="1"/>
  <c r="I143" i="1"/>
  <c r="K143" i="1"/>
  <c r="M143" i="1"/>
  <c r="O143" i="1"/>
  <c r="P143" i="1"/>
  <c r="Q143" i="1"/>
  <c r="S143" i="1"/>
  <c r="B144" i="1"/>
  <c r="C144" i="1"/>
  <c r="D144" i="1"/>
  <c r="E144" i="1"/>
  <c r="G144" i="1"/>
  <c r="H144" i="1"/>
  <c r="I144" i="1"/>
  <c r="K144" i="1"/>
  <c r="M144" i="1"/>
  <c r="O144" i="1"/>
  <c r="P144" i="1"/>
  <c r="Q144" i="1"/>
  <c r="S144" i="1"/>
  <c r="B145" i="1"/>
  <c r="C145" i="1"/>
  <c r="D145" i="1"/>
  <c r="E145" i="1"/>
  <c r="G145" i="1"/>
  <c r="H145" i="1"/>
  <c r="I145" i="1"/>
  <c r="K145" i="1"/>
  <c r="M145" i="1"/>
  <c r="O145" i="1"/>
  <c r="P145" i="1"/>
  <c r="Q145" i="1"/>
  <c r="S145" i="1"/>
  <c r="B146" i="1"/>
  <c r="C146" i="1"/>
  <c r="D146" i="1"/>
  <c r="E146" i="1"/>
  <c r="G146" i="1"/>
  <c r="H146" i="1"/>
  <c r="I146" i="1"/>
  <c r="K146" i="1"/>
  <c r="M146" i="1"/>
  <c r="O146" i="1"/>
  <c r="P146" i="1"/>
  <c r="Q146" i="1"/>
  <c r="S146" i="1"/>
  <c r="B147" i="1"/>
  <c r="C147" i="1"/>
  <c r="D147" i="1"/>
  <c r="E147" i="1"/>
  <c r="G147" i="1"/>
  <c r="H147" i="1"/>
  <c r="I147" i="1"/>
  <c r="K147" i="1"/>
  <c r="M147" i="1"/>
  <c r="O147" i="1"/>
  <c r="P147" i="1"/>
  <c r="Q147" i="1"/>
  <c r="S147" i="1"/>
  <c r="B148" i="1"/>
  <c r="C148" i="1"/>
  <c r="D148" i="1"/>
  <c r="E148" i="1"/>
  <c r="G148" i="1"/>
  <c r="H148" i="1"/>
  <c r="I148" i="1"/>
  <c r="K148" i="1"/>
  <c r="M148" i="1"/>
  <c r="O148" i="1"/>
  <c r="P148" i="1"/>
  <c r="Q148" i="1"/>
  <c r="S148" i="1"/>
  <c r="B149" i="1"/>
  <c r="C149" i="1"/>
  <c r="D149" i="1"/>
  <c r="E149" i="1"/>
  <c r="G149" i="1"/>
  <c r="H149" i="1"/>
  <c r="I149" i="1"/>
  <c r="K149" i="1"/>
  <c r="M149" i="1"/>
  <c r="O149" i="1"/>
  <c r="P149" i="1"/>
  <c r="Q149" i="1"/>
  <c r="S149" i="1"/>
  <c r="B150" i="1"/>
  <c r="C150" i="1"/>
  <c r="D150" i="1"/>
  <c r="E150" i="1"/>
  <c r="G150" i="1"/>
  <c r="H150" i="1"/>
  <c r="I150" i="1"/>
  <c r="K150" i="1"/>
  <c r="M150" i="1"/>
  <c r="O150" i="1"/>
  <c r="P150" i="1"/>
  <c r="Q150" i="1"/>
  <c r="S150" i="1"/>
  <c r="B151" i="1"/>
  <c r="C151" i="1"/>
  <c r="D151" i="1"/>
  <c r="E151" i="1"/>
  <c r="G151" i="1"/>
  <c r="H151" i="1"/>
  <c r="I151" i="1"/>
  <c r="K151" i="1"/>
  <c r="M151" i="1"/>
  <c r="O151" i="1"/>
  <c r="P151" i="1"/>
  <c r="Q151" i="1"/>
  <c r="S151" i="1"/>
  <c r="B152" i="1"/>
  <c r="C152" i="1"/>
  <c r="D152" i="1"/>
  <c r="E152" i="1"/>
  <c r="G152" i="1"/>
  <c r="H152" i="1"/>
  <c r="I152" i="1"/>
  <c r="K152" i="1"/>
  <c r="M152" i="1"/>
  <c r="O152" i="1"/>
  <c r="P152" i="1"/>
  <c r="Q152" i="1"/>
  <c r="S152" i="1"/>
  <c r="B153" i="1"/>
  <c r="C153" i="1"/>
  <c r="D153" i="1"/>
  <c r="E153" i="1"/>
  <c r="G153" i="1"/>
  <c r="H153" i="1"/>
  <c r="I153" i="1"/>
  <c r="K153" i="1"/>
  <c r="M153" i="1"/>
  <c r="O153" i="1"/>
  <c r="P153" i="1"/>
  <c r="Q153" i="1"/>
  <c r="S153" i="1"/>
  <c r="B154" i="1"/>
  <c r="C154" i="1"/>
  <c r="D154" i="1"/>
  <c r="E154" i="1"/>
  <c r="G154" i="1"/>
  <c r="H154" i="1"/>
  <c r="I154" i="1"/>
  <c r="K154" i="1"/>
  <c r="M154" i="1"/>
  <c r="O154" i="1"/>
  <c r="P154" i="1"/>
  <c r="Q154" i="1"/>
  <c r="S154" i="1"/>
  <c r="B155" i="1"/>
  <c r="C155" i="1"/>
  <c r="D155" i="1"/>
  <c r="E155" i="1"/>
  <c r="G155" i="1"/>
  <c r="H155" i="1"/>
  <c r="I155" i="1"/>
  <c r="K155" i="1"/>
  <c r="M155" i="1"/>
  <c r="O155" i="1"/>
  <c r="P155" i="1"/>
  <c r="Q155" i="1"/>
  <c r="S155" i="1"/>
  <c r="B156" i="1"/>
  <c r="C156" i="1"/>
  <c r="D156" i="1"/>
  <c r="E156" i="1"/>
  <c r="G156" i="1"/>
  <c r="H156" i="1"/>
  <c r="I156" i="1"/>
  <c r="K156" i="1"/>
  <c r="M156" i="1"/>
  <c r="O156" i="1"/>
  <c r="P156" i="1"/>
  <c r="Q156" i="1"/>
  <c r="S156" i="1"/>
  <c r="B157" i="1"/>
  <c r="C157" i="1"/>
  <c r="D157" i="1"/>
  <c r="E157" i="1"/>
  <c r="G157" i="1"/>
  <c r="H157" i="1"/>
  <c r="I157" i="1"/>
  <c r="K157" i="1"/>
  <c r="M157" i="1"/>
  <c r="O157" i="1"/>
  <c r="P157" i="1"/>
  <c r="Q157" i="1"/>
  <c r="S157" i="1"/>
  <c r="B158" i="1"/>
  <c r="C158" i="1"/>
  <c r="D158" i="1"/>
  <c r="E158" i="1"/>
  <c r="G158" i="1"/>
  <c r="H158" i="1"/>
  <c r="I158" i="1"/>
  <c r="K158" i="1"/>
  <c r="M158" i="1"/>
  <c r="O158" i="1"/>
  <c r="P158" i="1"/>
  <c r="Q158" i="1"/>
  <c r="S158" i="1"/>
  <c r="B159" i="1"/>
  <c r="C159" i="1"/>
  <c r="D159" i="1"/>
  <c r="E159" i="1"/>
  <c r="G159" i="1"/>
  <c r="H159" i="1"/>
  <c r="I159" i="1"/>
  <c r="K159" i="1"/>
  <c r="M159" i="1"/>
  <c r="O159" i="1"/>
  <c r="P159" i="1"/>
  <c r="Q159" i="1"/>
  <c r="S159" i="1"/>
  <c r="B160" i="1"/>
  <c r="C160" i="1"/>
  <c r="D160" i="1"/>
  <c r="E160" i="1"/>
  <c r="G160" i="1"/>
  <c r="H160" i="1"/>
  <c r="I160" i="1"/>
  <c r="K160" i="1"/>
  <c r="M160" i="1"/>
  <c r="O160" i="1"/>
  <c r="P160" i="1"/>
  <c r="Q160" i="1"/>
  <c r="S160" i="1"/>
  <c r="B161" i="1"/>
  <c r="C161" i="1"/>
  <c r="D161" i="1"/>
  <c r="E161" i="1"/>
  <c r="G161" i="1"/>
  <c r="H161" i="1"/>
  <c r="I161" i="1"/>
  <c r="K161" i="1"/>
  <c r="M161" i="1"/>
  <c r="O161" i="1"/>
  <c r="P161" i="1"/>
  <c r="Q161" i="1"/>
  <c r="S161" i="1"/>
  <c r="B162" i="1"/>
  <c r="C162" i="1"/>
  <c r="D162" i="1"/>
  <c r="E162" i="1"/>
  <c r="G162" i="1"/>
  <c r="H162" i="1"/>
  <c r="I162" i="1"/>
  <c r="K162" i="1"/>
  <c r="M162" i="1"/>
  <c r="O162" i="1"/>
  <c r="P162" i="1"/>
  <c r="Q162" i="1"/>
  <c r="S162" i="1"/>
  <c r="B163" i="1"/>
  <c r="C163" i="1"/>
  <c r="D163" i="1"/>
  <c r="E163" i="1"/>
  <c r="G163" i="1"/>
  <c r="H163" i="1"/>
  <c r="I163" i="1"/>
  <c r="K163" i="1"/>
  <c r="M163" i="1"/>
  <c r="O163" i="1"/>
  <c r="P163" i="1"/>
  <c r="Q163" i="1"/>
  <c r="S163" i="1"/>
  <c r="B164" i="1"/>
  <c r="C164" i="1"/>
  <c r="D164" i="1"/>
  <c r="E164" i="1"/>
  <c r="G164" i="1"/>
  <c r="H164" i="1"/>
  <c r="I164" i="1"/>
  <c r="K164" i="1"/>
  <c r="M164" i="1"/>
  <c r="O164" i="1"/>
  <c r="P164" i="1"/>
  <c r="Q164" i="1"/>
  <c r="S164" i="1"/>
  <c r="B165" i="1"/>
  <c r="C165" i="1"/>
  <c r="D165" i="1"/>
  <c r="E165" i="1"/>
  <c r="G165" i="1"/>
  <c r="H165" i="1"/>
  <c r="I165" i="1"/>
  <c r="K165" i="1"/>
  <c r="M165" i="1"/>
  <c r="O165" i="1"/>
  <c r="P165" i="1"/>
  <c r="Q165" i="1"/>
  <c r="S165" i="1"/>
  <c r="B166" i="1"/>
  <c r="C166" i="1"/>
  <c r="D166" i="1"/>
  <c r="E166" i="1"/>
  <c r="G166" i="1"/>
  <c r="H166" i="1"/>
  <c r="I166" i="1"/>
  <c r="K166" i="1"/>
  <c r="M166" i="1"/>
  <c r="O166" i="1"/>
  <c r="P166" i="1"/>
  <c r="Q166" i="1"/>
  <c r="S166" i="1"/>
  <c r="B167" i="1"/>
  <c r="C167" i="1"/>
  <c r="D167" i="1"/>
  <c r="E167" i="1"/>
  <c r="G167" i="1"/>
  <c r="H167" i="1"/>
  <c r="I167" i="1"/>
  <c r="K167" i="1"/>
  <c r="M167" i="1"/>
  <c r="O167" i="1"/>
  <c r="P167" i="1"/>
  <c r="Q167" i="1"/>
  <c r="S167" i="1"/>
  <c r="B168" i="1"/>
  <c r="C168" i="1"/>
  <c r="D168" i="1"/>
  <c r="E168" i="1"/>
  <c r="G168" i="1"/>
  <c r="H168" i="1"/>
  <c r="I168" i="1"/>
  <c r="K168" i="1"/>
  <c r="M168" i="1"/>
  <c r="O168" i="1"/>
  <c r="P168" i="1"/>
  <c r="Q168" i="1"/>
  <c r="S168" i="1"/>
  <c r="S117" i="1"/>
  <c r="Q117" i="1"/>
  <c r="P117" i="1"/>
  <c r="O117" i="1"/>
  <c r="M117" i="1"/>
  <c r="K117" i="1"/>
  <c r="I117" i="1"/>
  <c r="H117" i="1"/>
  <c r="G117" i="1"/>
  <c r="E117" i="1"/>
  <c r="D117" i="1"/>
  <c r="C117" i="1"/>
  <c r="B117" i="1"/>
  <c r="B115" i="1"/>
  <c r="C115" i="1"/>
  <c r="D115" i="1"/>
  <c r="E115" i="1"/>
  <c r="G115" i="1"/>
  <c r="H115" i="1"/>
  <c r="I115" i="1"/>
  <c r="K115" i="1"/>
  <c r="M115" i="1"/>
  <c r="O115" i="1"/>
  <c r="P115" i="1"/>
  <c r="Q115" i="1"/>
  <c r="S115" i="1"/>
  <c r="B65" i="1"/>
  <c r="C65" i="1"/>
  <c r="D65" i="1"/>
  <c r="E65" i="1"/>
  <c r="F11" i="1" s="1"/>
  <c r="G65" i="1"/>
  <c r="H65" i="1"/>
  <c r="I65" i="1"/>
  <c r="K65" i="1"/>
  <c r="L11" i="1" s="1"/>
  <c r="M65" i="1"/>
  <c r="N11" i="1" s="1"/>
  <c r="O65" i="1"/>
  <c r="P65" i="1"/>
  <c r="Q65" i="1"/>
  <c r="S65" i="1"/>
  <c r="B66" i="1"/>
  <c r="C66" i="1"/>
  <c r="D66" i="1"/>
  <c r="E66" i="1"/>
  <c r="F12" i="1" s="1"/>
  <c r="G66" i="1"/>
  <c r="H66" i="1"/>
  <c r="I66" i="1"/>
  <c r="K66" i="1"/>
  <c r="L12" i="1" s="1"/>
  <c r="M66" i="1"/>
  <c r="N12" i="1" s="1"/>
  <c r="O66" i="1"/>
  <c r="P66" i="1"/>
  <c r="Q66" i="1"/>
  <c r="S66" i="1"/>
  <c r="B67" i="1"/>
  <c r="C67" i="1"/>
  <c r="D67" i="1"/>
  <c r="E67" i="1"/>
  <c r="F13" i="1" s="1"/>
  <c r="G67" i="1"/>
  <c r="H67" i="1"/>
  <c r="I67" i="1"/>
  <c r="K67" i="1"/>
  <c r="L13" i="1" s="1"/>
  <c r="M67" i="1"/>
  <c r="N13" i="1" s="1"/>
  <c r="O67" i="1"/>
  <c r="P67" i="1"/>
  <c r="Q67" i="1"/>
  <c r="S67" i="1"/>
  <c r="B68" i="1"/>
  <c r="C68" i="1"/>
  <c r="D68" i="1"/>
  <c r="E68" i="1"/>
  <c r="F14" i="1" s="1"/>
  <c r="G68" i="1"/>
  <c r="H68" i="1"/>
  <c r="I68" i="1"/>
  <c r="K68" i="1"/>
  <c r="L14" i="1" s="1"/>
  <c r="M68" i="1"/>
  <c r="N14" i="1" s="1"/>
  <c r="O68" i="1"/>
  <c r="P68" i="1"/>
  <c r="Q68" i="1"/>
  <c r="S68" i="1"/>
  <c r="B69" i="1"/>
  <c r="C69" i="1"/>
  <c r="D69" i="1"/>
  <c r="E69" i="1"/>
  <c r="F15" i="1" s="1"/>
  <c r="G69" i="1"/>
  <c r="H69" i="1"/>
  <c r="I69" i="1"/>
  <c r="K69" i="1"/>
  <c r="L15" i="1" s="1"/>
  <c r="M69" i="1"/>
  <c r="N15" i="1" s="1"/>
  <c r="O69" i="1"/>
  <c r="P69" i="1"/>
  <c r="Q69" i="1"/>
  <c r="S69" i="1"/>
  <c r="B70" i="1"/>
  <c r="C70" i="1"/>
  <c r="D70" i="1"/>
  <c r="E70" i="1"/>
  <c r="F16" i="1" s="1"/>
  <c r="G70" i="1"/>
  <c r="H70" i="1"/>
  <c r="I70" i="1"/>
  <c r="K70" i="1"/>
  <c r="L16" i="1" s="1"/>
  <c r="M70" i="1"/>
  <c r="N16" i="1" s="1"/>
  <c r="O70" i="1"/>
  <c r="P70" i="1"/>
  <c r="Q70" i="1"/>
  <c r="S70" i="1"/>
  <c r="B71" i="1"/>
  <c r="C71" i="1"/>
  <c r="D71" i="1"/>
  <c r="E71" i="1"/>
  <c r="F17" i="1" s="1"/>
  <c r="G71" i="1"/>
  <c r="H71" i="1"/>
  <c r="I71" i="1"/>
  <c r="K71" i="1"/>
  <c r="L17" i="1" s="1"/>
  <c r="M71" i="1"/>
  <c r="N17" i="1" s="1"/>
  <c r="O71" i="1"/>
  <c r="P71" i="1"/>
  <c r="Q71" i="1"/>
  <c r="S71" i="1"/>
  <c r="B72" i="1"/>
  <c r="C72" i="1"/>
  <c r="D72" i="1"/>
  <c r="E72" i="1"/>
  <c r="F18" i="1" s="1"/>
  <c r="G72" i="1"/>
  <c r="H72" i="1"/>
  <c r="I72" i="1"/>
  <c r="K72" i="1"/>
  <c r="L18" i="1" s="1"/>
  <c r="M72" i="1"/>
  <c r="N18" i="1" s="1"/>
  <c r="O72" i="1"/>
  <c r="P72" i="1"/>
  <c r="Q72" i="1"/>
  <c r="S72" i="1"/>
  <c r="B73" i="1"/>
  <c r="C73" i="1"/>
  <c r="D73" i="1"/>
  <c r="E73" i="1"/>
  <c r="F19" i="1" s="1"/>
  <c r="G73" i="1"/>
  <c r="H73" i="1"/>
  <c r="I73" i="1"/>
  <c r="K73" i="1"/>
  <c r="L19" i="1" s="1"/>
  <c r="M73" i="1"/>
  <c r="N19" i="1" s="1"/>
  <c r="O73" i="1"/>
  <c r="P73" i="1"/>
  <c r="Q73" i="1"/>
  <c r="S73" i="1"/>
  <c r="B74" i="1"/>
  <c r="C74" i="1"/>
  <c r="D74" i="1"/>
  <c r="E74" i="1"/>
  <c r="F20" i="1" s="1"/>
  <c r="G74" i="1"/>
  <c r="H74" i="1"/>
  <c r="I74" i="1"/>
  <c r="K74" i="1"/>
  <c r="L20" i="1" s="1"/>
  <c r="M74" i="1"/>
  <c r="N20" i="1" s="1"/>
  <c r="O74" i="1"/>
  <c r="P74" i="1"/>
  <c r="Q74" i="1"/>
  <c r="S74" i="1"/>
  <c r="B75" i="1"/>
  <c r="C75" i="1"/>
  <c r="D75" i="1"/>
  <c r="E75" i="1"/>
  <c r="F21" i="1" s="1"/>
  <c r="G75" i="1"/>
  <c r="H75" i="1"/>
  <c r="I75" i="1"/>
  <c r="K75" i="1"/>
  <c r="L21" i="1" s="1"/>
  <c r="M75" i="1"/>
  <c r="N21" i="1" s="1"/>
  <c r="O75" i="1"/>
  <c r="P75" i="1"/>
  <c r="Q75" i="1"/>
  <c r="S75" i="1"/>
  <c r="B76" i="1"/>
  <c r="C76" i="1"/>
  <c r="D76" i="1"/>
  <c r="E76" i="1"/>
  <c r="F22" i="1" s="1"/>
  <c r="G76" i="1"/>
  <c r="H76" i="1"/>
  <c r="I76" i="1"/>
  <c r="K76" i="1"/>
  <c r="L22" i="1" s="1"/>
  <c r="M76" i="1"/>
  <c r="N22" i="1" s="1"/>
  <c r="O76" i="1"/>
  <c r="P76" i="1"/>
  <c r="Q76" i="1"/>
  <c r="S76" i="1"/>
  <c r="B77" i="1"/>
  <c r="C77" i="1"/>
  <c r="D77" i="1"/>
  <c r="E77" i="1"/>
  <c r="F23" i="1" s="1"/>
  <c r="G77" i="1"/>
  <c r="H77" i="1"/>
  <c r="I77" i="1"/>
  <c r="K77" i="1"/>
  <c r="L23" i="1" s="1"/>
  <c r="M77" i="1"/>
  <c r="N23" i="1" s="1"/>
  <c r="O77" i="1"/>
  <c r="P77" i="1"/>
  <c r="Q77" i="1"/>
  <c r="S77" i="1"/>
  <c r="B78" i="1"/>
  <c r="C78" i="1"/>
  <c r="D78" i="1"/>
  <c r="E78" i="1"/>
  <c r="F24" i="1" s="1"/>
  <c r="G78" i="1"/>
  <c r="H78" i="1"/>
  <c r="I78" i="1"/>
  <c r="K78" i="1"/>
  <c r="L24" i="1" s="1"/>
  <c r="M78" i="1"/>
  <c r="N24" i="1" s="1"/>
  <c r="O78" i="1"/>
  <c r="P78" i="1"/>
  <c r="Q78" i="1"/>
  <c r="S78" i="1"/>
  <c r="B79" i="1"/>
  <c r="C79" i="1"/>
  <c r="D79" i="1"/>
  <c r="E79" i="1"/>
  <c r="F25" i="1" s="1"/>
  <c r="G79" i="1"/>
  <c r="H79" i="1"/>
  <c r="I79" i="1"/>
  <c r="K79" i="1"/>
  <c r="L25" i="1" s="1"/>
  <c r="M79" i="1"/>
  <c r="N25" i="1" s="1"/>
  <c r="O79" i="1"/>
  <c r="P79" i="1"/>
  <c r="Q79" i="1"/>
  <c r="S79" i="1"/>
  <c r="B80" i="1"/>
  <c r="C80" i="1"/>
  <c r="D80" i="1"/>
  <c r="E80" i="1"/>
  <c r="F26" i="1" s="1"/>
  <c r="G80" i="1"/>
  <c r="H80" i="1"/>
  <c r="I80" i="1"/>
  <c r="K80" i="1"/>
  <c r="L26" i="1" s="1"/>
  <c r="M80" i="1"/>
  <c r="N26" i="1" s="1"/>
  <c r="O80" i="1"/>
  <c r="P80" i="1"/>
  <c r="Q80" i="1"/>
  <c r="S80" i="1"/>
  <c r="B81" i="1"/>
  <c r="C81" i="1"/>
  <c r="D81" i="1"/>
  <c r="E81" i="1"/>
  <c r="F27" i="1" s="1"/>
  <c r="G81" i="1"/>
  <c r="H81" i="1"/>
  <c r="I81" i="1"/>
  <c r="K81" i="1"/>
  <c r="L27" i="1" s="1"/>
  <c r="M81" i="1"/>
  <c r="N27" i="1" s="1"/>
  <c r="O81" i="1"/>
  <c r="P81" i="1"/>
  <c r="Q81" i="1"/>
  <c r="S81" i="1"/>
  <c r="B82" i="1"/>
  <c r="C82" i="1"/>
  <c r="D82" i="1"/>
  <c r="E82" i="1"/>
  <c r="F28" i="1" s="1"/>
  <c r="G82" i="1"/>
  <c r="H82" i="1"/>
  <c r="I82" i="1"/>
  <c r="K82" i="1"/>
  <c r="L28" i="1" s="1"/>
  <c r="M82" i="1"/>
  <c r="N28" i="1" s="1"/>
  <c r="O82" i="1"/>
  <c r="P82" i="1"/>
  <c r="Q82" i="1"/>
  <c r="S82" i="1"/>
  <c r="B83" i="1"/>
  <c r="C83" i="1"/>
  <c r="D83" i="1"/>
  <c r="E83" i="1"/>
  <c r="F29" i="1" s="1"/>
  <c r="G83" i="1"/>
  <c r="H83" i="1"/>
  <c r="I83" i="1"/>
  <c r="K83" i="1"/>
  <c r="L29" i="1" s="1"/>
  <c r="M83" i="1"/>
  <c r="N29" i="1" s="1"/>
  <c r="O83" i="1"/>
  <c r="P83" i="1"/>
  <c r="Q83" i="1"/>
  <c r="S83" i="1"/>
  <c r="B84" i="1"/>
  <c r="C84" i="1"/>
  <c r="D84" i="1"/>
  <c r="E84" i="1"/>
  <c r="F30" i="1" s="1"/>
  <c r="G84" i="1"/>
  <c r="H84" i="1"/>
  <c r="I84" i="1"/>
  <c r="K84" i="1"/>
  <c r="L30" i="1" s="1"/>
  <c r="M84" i="1"/>
  <c r="N30" i="1" s="1"/>
  <c r="O84" i="1"/>
  <c r="P84" i="1"/>
  <c r="Q84" i="1"/>
  <c r="S84" i="1"/>
  <c r="B85" i="1"/>
  <c r="C85" i="1"/>
  <c r="D85" i="1"/>
  <c r="E85" i="1"/>
  <c r="F31" i="1" s="1"/>
  <c r="G85" i="1"/>
  <c r="H85" i="1"/>
  <c r="I85" i="1"/>
  <c r="K85" i="1"/>
  <c r="L31" i="1" s="1"/>
  <c r="M85" i="1"/>
  <c r="N31" i="1" s="1"/>
  <c r="O85" i="1"/>
  <c r="P85" i="1"/>
  <c r="Q85" i="1"/>
  <c r="S85" i="1"/>
  <c r="B86" i="1"/>
  <c r="C86" i="1"/>
  <c r="D86" i="1"/>
  <c r="E86" i="1"/>
  <c r="F32" i="1" s="1"/>
  <c r="G86" i="1"/>
  <c r="H86" i="1"/>
  <c r="I86" i="1"/>
  <c r="K86" i="1"/>
  <c r="L32" i="1" s="1"/>
  <c r="M86" i="1"/>
  <c r="N32" i="1" s="1"/>
  <c r="O86" i="1"/>
  <c r="P86" i="1"/>
  <c r="Q86" i="1"/>
  <c r="S86" i="1"/>
  <c r="B87" i="1"/>
  <c r="C87" i="1"/>
  <c r="D87" i="1"/>
  <c r="E87" i="1"/>
  <c r="F33" i="1" s="1"/>
  <c r="G87" i="1"/>
  <c r="H87" i="1"/>
  <c r="I87" i="1"/>
  <c r="K87" i="1"/>
  <c r="L33" i="1" s="1"/>
  <c r="M87" i="1"/>
  <c r="N33" i="1" s="1"/>
  <c r="O87" i="1"/>
  <c r="P87" i="1"/>
  <c r="Q87" i="1"/>
  <c r="S87" i="1"/>
  <c r="B88" i="1"/>
  <c r="C88" i="1"/>
  <c r="D88" i="1"/>
  <c r="E88" i="1"/>
  <c r="F34" i="1" s="1"/>
  <c r="G88" i="1"/>
  <c r="H88" i="1"/>
  <c r="I88" i="1"/>
  <c r="K88" i="1"/>
  <c r="L34" i="1" s="1"/>
  <c r="M88" i="1"/>
  <c r="N34" i="1" s="1"/>
  <c r="O88" i="1"/>
  <c r="P88" i="1"/>
  <c r="Q88" i="1"/>
  <c r="S88" i="1"/>
  <c r="B89" i="1"/>
  <c r="C89" i="1"/>
  <c r="D89" i="1"/>
  <c r="E89" i="1"/>
  <c r="F35" i="1" s="1"/>
  <c r="G89" i="1"/>
  <c r="H89" i="1"/>
  <c r="I89" i="1"/>
  <c r="K89" i="1"/>
  <c r="L35" i="1" s="1"/>
  <c r="M89" i="1"/>
  <c r="N35" i="1" s="1"/>
  <c r="O89" i="1"/>
  <c r="P89" i="1"/>
  <c r="Q89" i="1"/>
  <c r="S89" i="1"/>
  <c r="B90" i="1"/>
  <c r="C90" i="1"/>
  <c r="D90" i="1"/>
  <c r="E90" i="1"/>
  <c r="F36" i="1" s="1"/>
  <c r="G90" i="1"/>
  <c r="H90" i="1"/>
  <c r="I90" i="1"/>
  <c r="K90" i="1"/>
  <c r="L36" i="1" s="1"/>
  <c r="M90" i="1"/>
  <c r="N36" i="1" s="1"/>
  <c r="O90" i="1"/>
  <c r="P90" i="1"/>
  <c r="Q90" i="1"/>
  <c r="S90" i="1"/>
  <c r="B91" i="1"/>
  <c r="C91" i="1"/>
  <c r="D91" i="1"/>
  <c r="E91" i="1"/>
  <c r="F37" i="1" s="1"/>
  <c r="G91" i="1"/>
  <c r="H91" i="1"/>
  <c r="I91" i="1"/>
  <c r="K91" i="1"/>
  <c r="L37" i="1" s="1"/>
  <c r="M91" i="1"/>
  <c r="N37" i="1" s="1"/>
  <c r="O91" i="1"/>
  <c r="P91" i="1"/>
  <c r="Q91" i="1"/>
  <c r="S91" i="1"/>
  <c r="B92" i="1"/>
  <c r="C92" i="1"/>
  <c r="D92" i="1"/>
  <c r="E92" i="1"/>
  <c r="F38" i="1" s="1"/>
  <c r="G92" i="1"/>
  <c r="H92" i="1"/>
  <c r="I92" i="1"/>
  <c r="K92" i="1"/>
  <c r="L38" i="1" s="1"/>
  <c r="M92" i="1"/>
  <c r="N38" i="1" s="1"/>
  <c r="O92" i="1"/>
  <c r="P92" i="1"/>
  <c r="Q92" i="1"/>
  <c r="S92" i="1"/>
  <c r="B93" i="1"/>
  <c r="C93" i="1"/>
  <c r="D93" i="1"/>
  <c r="E93" i="1"/>
  <c r="F39" i="1" s="1"/>
  <c r="G93" i="1"/>
  <c r="H93" i="1"/>
  <c r="I93" i="1"/>
  <c r="K93" i="1"/>
  <c r="L39" i="1" s="1"/>
  <c r="M93" i="1"/>
  <c r="N39" i="1" s="1"/>
  <c r="O93" i="1"/>
  <c r="P93" i="1"/>
  <c r="Q93" i="1"/>
  <c r="S93" i="1"/>
  <c r="B94" i="1"/>
  <c r="C94" i="1"/>
  <c r="D94" i="1"/>
  <c r="E94" i="1"/>
  <c r="F40" i="1" s="1"/>
  <c r="G94" i="1"/>
  <c r="H94" i="1"/>
  <c r="I94" i="1"/>
  <c r="K94" i="1"/>
  <c r="L40" i="1" s="1"/>
  <c r="M94" i="1"/>
  <c r="N40" i="1" s="1"/>
  <c r="O94" i="1"/>
  <c r="P94" i="1"/>
  <c r="Q94" i="1"/>
  <c r="S94" i="1"/>
  <c r="B95" i="1"/>
  <c r="C95" i="1"/>
  <c r="D95" i="1"/>
  <c r="E95" i="1"/>
  <c r="G95" i="1"/>
  <c r="H95" i="1"/>
  <c r="I95" i="1"/>
  <c r="K95" i="1"/>
  <c r="M95" i="1"/>
  <c r="O95" i="1"/>
  <c r="P95" i="1"/>
  <c r="Q95" i="1"/>
  <c r="S95" i="1"/>
  <c r="B96" i="1"/>
  <c r="C96" i="1"/>
  <c r="D96" i="1"/>
  <c r="E96" i="1"/>
  <c r="G96" i="1"/>
  <c r="H96" i="1"/>
  <c r="I96" i="1"/>
  <c r="K96" i="1"/>
  <c r="M96" i="1"/>
  <c r="O96" i="1"/>
  <c r="P96" i="1"/>
  <c r="Q96" i="1"/>
  <c r="S96" i="1"/>
  <c r="B97" i="1"/>
  <c r="C97" i="1"/>
  <c r="D97" i="1"/>
  <c r="E97" i="1"/>
  <c r="G97" i="1"/>
  <c r="H97" i="1"/>
  <c r="I97" i="1"/>
  <c r="K97" i="1"/>
  <c r="M97" i="1"/>
  <c r="O97" i="1"/>
  <c r="P97" i="1"/>
  <c r="Q97" i="1"/>
  <c r="S97" i="1"/>
  <c r="B98" i="1"/>
  <c r="C98" i="1"/>
  <c r="D98" i="1"/>
  <c r="E98" i="1"/>
  <c r="G98" i="1"/>
  <c r="H98" i="1"/>
  <c r="I98" i="1"/>
  <c r="K98" i="1"/>
  <c r="M98" i="1"/>
  <c r="O98" i="1"/>
  <c r="P98" i="1"/>
  <c r="Q98" i="1"/>
  <c r="S98" i="1"/>
  <c r="B99" i="1"/>
  <c r="C99" i="1"/>
  <c r="D99" i="1"/>
  <c r="E99" i="1"/>
  <c r="G99" i="1"/>
  <c r="H99" i="1"/>
  <c r="I99" i="1"/>
  <c r="K99" i="1"/>
  <c r="M99" i="1"/>
  <c r="O99" i="1"/>
  <c r="P99" i="1"/>
  <c r="Q99" i="1"/>
  <c r="S99" i="1"/>
  <c r="B100" i="1"/>
  <c r="C100" i="1"/>
  <c r="D100" i="1"/>
  <c r="E100" i="1"/>
  <c r="F46" i="1" s="1"/>
  <c r="G100" i="1"/>
  <c r="H100" i="1"/>
  <c r="I100" i="1"/>
  <c r="K100" i="1"/>
  <c r="L46" i="1" s="1"/>
  <c r="M100" i="1"/>
  <c r="N46" i="1" s="1"/>
  <c r="O100" i="1"/>
  <c r="P100" i="1"/>
  <c r="Q100" i="1"/>
  <c r="S100" i="1"/>
  <c r="B101" i="1"/>
  <c r="C101" i="1"/>
  <c r="D101" i="1"/>
  <c r="E101" i="1"/>
  <c r="F47" i="1" s="1"/>
  <c r="G101" i="1"/>
  <c r="H101" i="1"/>
  <c r="I101" i="1"/>
  <c r="K101" i="1"/>
  <c r="L47" i="1" s="1"/>
  <c r="M101" i="1"/>
  <c r="N47" i="1" s="1"/>
  <c r="O101" i="1"/>
  <c r="P101" i="1"/>
  <c r="Q101" i="1"/>
  <c r="S101" i="1"/>
  <c r="B102" i="1"/>
  <c r="C102" i="1"/>
  <c r="D102" i="1"/>
  <c r="E102" i="1"/>
  <c r="F48" i="1" s="1"/>
  <c r="G102" i="1"/>
  <c r="H102" i="1"/>
  <c r="I102" i="1"/>
  <c r="K102" i="1"/>
  <c r="L48" i="1" s="1"/>
  <c r="M102" i="1"/>
  <c r="N48" i="1" s="1"/>
  <c r="O102" i="1"/>
  <c r="P102" i="1"/>
  <c r="Q102" i="1"/>
  <c r="S102" i="1"/>
  <c r="B103" i="1"/>
  <c r="C103" i="1"/>
  <c r="D103" i="1"/>
  <c r="E103" i="1"/>
  <c r="F49" i="1" s="1"/>
  <c r="G103" i="1"/>
  <c r="H103" i="1"/>
  <c r="I103" i="1"/>
  <c r="K103" i="1"/>
  <c r="L49" i="1" s="1"/>
  <c r="M103" i="1"/>
  <c r="N49" i="1" s="1"/>
  <c r="O103" i="1"/>
  <c r="P103" i="1"/>
  <c r="Q103" i="1"/>
  <c r="S103" i="1"/>
  <c r="B104" i="1"/>
  <c r="C104" i="1"/>
  <c r="D104" i="1"/>
  <c r="E104" i="1"/>
  <c r="F50" i="1" s="1"/>
  <c r="G104" i="1"/>
  <c r="H104" i="1"/>
  <c r="I104" i="1"/>
  <c r="K104" i="1"/>
  <c r="L50" i="1" s="1"/>
  <c r="M104" i="1"/>
  <c r="N50" i="1" s="1"/>
  <c r="O104" i="1"/>
  <c r="P104" i="1"/>
  <c r="Q104" i="1"/>
  <c r="S104" i="1"/>
  <c r="B105" i="1"/>
  <c r="C105" i="1"/>
  <c r="D105" i="1"/>
  <c r="E105" i="1"/>
  <c r="F51" i="1" s="1"/>
  <c r="G105" i="1"/>
  <c r="H105" i="1"/>
  <c r="I105" i="1"/>
  <c r="K105" i="1"/>
  <c r="L51" i="1" s="1"/>
  <c r="M105" i="1"/>
  <c r="N51" i="1" s="1"/>
  <c r="O105" i="1"/>
  <c r="P105" i="1"/>
  <c r="Q105" i="1"/>
  <c r="S105" i="1"/>
  <c r="B106" i="1"/>
  <c r="C106" i="1"/>
  <c r="D106" i="1"/>
  <c r="E106" i="1"/>
  <c r="F52" i="1" s="1"/>
  <c r="G106" i="1"/>
  <c r="H106" i="1"/>
  <c r="I106" i="1"/>
  <c r="K106" i="1"/>
  <c r="L52" i="1" s="1"/>
  <c r="M106" i="1"/>
  <c r="N52" i="1" s="1"/>
  <c r="O106" i="1"/>
  <c r="P106" i="1"/>
  <c r="Q106" i="1"/>
  <c r="S106" i="1"/>
  <c r="B107" i="1"/>
  <c r="C107" i="1"/>
  <c r="D107" i="1"/>
  <c r="E107" i="1"/>
  <c r="F53" i="1" s="1"/>
  <c r="G107" i="1"/>
  <c r="H107" i="1"/>
  <c r="I107" i="1"/>
  <c r="K107" i="1"/>
  <c r="L53" i="1" s="1"/>
  <c r="M107" i="1"/>
  <c r="N53" i="1" s="1"/>
  <c r="O107" i="1"/>
  <c r="P107" i="1"/>
  <c r="Q107" i="1"/>
  <c r="S107" i="1"/>
  <c r="B108" i="1"/>
  <c r="C108" i="1"/>
  <c r="D108" i="1"/>
  <c r="E108" i="1"/>
  <c r="F54" i="1" s="1"/>
  <c r="G108" i="1"/>
  <c r="H108" i="1"/>
  <c r="I108" i="1"/>
  <c r="K108" i="1"/>
  <c r="L54" i="1" s="1"/>
  <c r="M108" i="1"/>
  <c r="N54" i="1" s="1"/>
  <c r="O108" i="1"/>
  <c r="P108" i="1"/>
  <c r="Q108" i="1"/>
  <c r="S108" i="1"/>
  <c r="B109" i="1"/>
  <c r="C109" i="1"/>
  <c r="D109" i="1"/>
  <c r="E109" i="1"/>
  <c r="F55" i="1" s="1"/>
  <c r="G109" i="1"/>
  <c r="H109" i="1"/>
  <c r="I109" i="1"/>
  <c r="K109" i="1"/>
  <c r="L55" i="1" s="1"/>
  <c r="M109" i="1"/>
  <c r="N55" i="1" s="1"/>
  <c r="O109" i="1"/>
  <c r="P109" i="1"/>
  <c r="Q109" i="1"/>
  <c r="S109" i="1"/>
  <c r="B110" i="1"/>
  <c r="C110" i="1"/>
  <c r="D110" i="1"/>
  <c r="E110" i="1"/>
  <c r="F56" i="1" s="1"/>
  <c r="G110" i="1"/>
  <c r="H110" i="1"/>
  <c r="I110" i="1"/>
  <c r="K110" i="1"/>
  <c r="L56" i="1" s="1"/>
  <c r="M110" i="1"/>
  <c r="N56" i="1" s="1"/>
  <c r="O110" i="1"/>
  <c r="P110" i="1"/>
  <c r="Q110" i="1"/>
  <c r="S110" i="1"/>
  <c r="B111" i="1"/>
  <c r="C111" i="1"/>
  <c r="D111" i="1"/>
  <c r="E111" i="1"/>
  <c r="F57" i="1" s="1"/>
  <c r="G111" i="1"/>
  <c r="H111" i="1"/>
  <c r="I111" i="1"/>
  <c r="K111" i="1"/>
  <c r="L57" i="1" s="1"/>
  <c r="M111" i="1"/>
  <c r="N57" i="1" s="1"/>
  <c r="O111" i="1"/>
  <c r="P111" i="1"/>
  <c r="Q111" i="1"/>
  <c r="S111" i="1"/>
  <c r="B112" i="1"/>
  <c r="C112" i="1"/>
  <c r="D112" i="1"/>
  <c r="E112" i="1"/>
  <c r="F58" i="1" s="1"/>
  <c r="G112" i="1"/>
  <c r="H112" i="1"/>
  <c r="I112" i="1"/>
  <c r="K112" i="1"/>
  <c r="L58" i="1" s="1"/>
  <c r="M112" i="1"/>
  <c r="N58" i="1" s="1"/>
  <c r="O112" i="1"/>
  <c r="P112" i="1"/>
  <c r="Q112" i="1"/>
  <c r="S112" i="1"/>
  <c r="B113" i="1"/>
  <c r="C113" i="1"/>
  <c r="D113" i="1"/>
  <c r="E113" i="1"/>
  <c r="F59" i="1" s="1"/>
  <c r="G113" i="1"/>
  <c r="H113" i="1"/>
  <c r="I113" i="1"/>
  <c r="K113" i="1"/>
  <c r="L59" i="1" s="1"/>
  <c r="M113" i="1"/>
  <c r="N59" i="1" s="1"/>
  <c r="O113" i="1"/>
  <c r="P113" i="1"/>
  <c r="Q113" i="1"/>
  <c r="S113" i="1"/>
  <c r="B114" i="1"/>
  <c r="C114" i="1"/>
  <c r="D114" i="1"/>
  <c r="E114" i="1"/>
  <c r="F60" i="1" s="1"/>
  <c r="G114" i="1"/>
  <c r="H114" i="1"/>
  <c r="I114" i="1"/>
  <c r="K114" i="1"/>
  <c r="L60" i="1" s="1"/>
  <c r="M114" i="1"/>
  <c r="N60" i="1" s="1"/>
  <c r="O114" i="1"/>
  <c r="P114" i="1"/>
  <c r="Q114" i="1"/>
  <c r="S114" i="1"/>
  <c r="S64" i="1"/>
  <c r="Q64" i="1"/>
  <c r="P64" i="1"/>
  <c r="O64" i="1"/>
  <c r="M64" i="1"/>
  <c r="N10" i="1" s="1"/>
  <c r="K64" i="1"/>
  <c r="L10" i="1" s="1"/>
  <c r="I64" i="1"/>
  <c r="H64" i="1"/>
  <c r="G64" i="1"/>
  <c r="E64" i="1"/>
  <c r="F10" i="1" s="1"/>
  <c r="D64" i="1"/>
  <c r="C64" i="1"/>
  <c r="B64" i="1"/>
  <c r="B41" i="1"/>
  <c r="C41" i="1"/>
  <c r="E41" i="1"/>
  <c r="S41" i="1" s="1"/>
  <c r="H41" i="1"/>
  <c r="I41" i="1"/>
  <c r="B42" i="1"/>
  <c r="C42" i="1"/>
  <c r="E42" i="1"/>
  <c r="H42" i="1"/>
  <c r="I42" i="1"/>
  <c r="B43" i="1"/>
  <c r="C43" i="1"/>
  <c r="E43" i="1"/>
  <c r="G43" i="1" s="1"/>
  <c r="H43" i="1"/>
  <c r="I43" i="1"/>
  <c r="B44" i="1"/>
  <c r="C44" i="1"/>
  <c r="E44" i="1"/>
  <c r="D44" i="1" s="1"/>
  <c r="H44" i="1"/>
  <c r="I44" i="1"/>
  <c r="B45" i="1"/>
  <c r="C45" i="1"/>
  <c r="E45" i="1"/>
  <c r="H45" i="1"/>
  <c r="I45" i="1"/>
  <c r="B61" i="1"/>
  <c r="C61" i="1"/>
  <c r="E61" i="1"/>
  <c r="K61" i="1" s="1"/>
  <c r="H61" i="1"/>
  <c r="I61" i="1"/>
  <c r="R143" i="1" l="1"/>
  <c r="R127" i="1"/>
  <c r="R163" i="1"/>
  <c r="R151" i="1"/>
  <c r="R147" i="1"/>
  <c r="R74" i="1"/>
  <c r="R88" i="1"/>
  <c r="R80" i="1"/>
  <c r="R165" i="1"/>
  <c r="R67" i="1"/>
  <c r="R134" i="1"/>
  <c r="R111" i="1"/>
  <c r="R95" i="1"/>
  <c r="R157" i="1"/>
  <c r="R91" i="1"/>
  <c r="R167" i="1"/>
  <c r="R135" i="1"/>
  <c r="S61" i="1"/>
  <c r="R104" i="1"/>
  <c r="R85" i="1"/>
  <c r="R123" i="1"/>
  <c r="R119" i="1"/>
  <c r="R158" i="1"/>
  <c r="R155" i="1"/>
  <c r="R146" i="1"/>
  <c r="R66" i="1"/>
  <c r="R131" i="1"/>
  <c r="R90" i="1"/>
  <c r="R76" i="1"/>
  <c r="R72" i="1"/>
  <c r="R115" i="1"/>
  <c r="R152" i="1"/>
  <c r="R149" i="1"/>
  <c r="R145" i="1"/>
  <c r="R141" i="1"/>
  <c r="R137" i="1"/>
  <c r="R129" i="1"/>
  <c r="K44" i="1"/>
  <c r="L44" i="1" s="1"/>
  <c r="Q42" i="1"/>
  <c r="R100" i="1"/>
  <c r="R96" i="1"/>
  <c r="R92" i="1"/>
  <c r="R159" i="1"/>
  <c r="R153" i="1"/>
  <c r="R133" i="1"/>
  <c r="R109" i="1"/>
  <c r="R98" i="1"/>
  <c r="R77" i="1"/>
  <c r="R161" i="1"/>
  <c r="R139" i="1"/>
  <c r="R132" i="1"/>
  <c r="R122" i="1"/>
  <c r="R118" i="1"/>
  <c r="R101" i="1"/>
  <c r="R93" i="1"/>
  <c r="R87" i="1"/>
  <c r="R166" i="1"/>
  <c r="R160" i="1"/>
  <c r="R154" i="1"/>
  <c r="R138" i="1"/>
  <c r="R125" i="1"/>
  <c r="R121" i="1"/>
  <c r="P44" i="1"/>
  <c r="K43" i="1"/>
  <c r="L43" i="1" s="1"/>
  <c r="P42" i="1"/>
  <c r="K41" i="1"/>
  <c r="L41" i="1" s="1"/>
  <c r="O44" i="1"/>
  <c r="F44" i="1"/>
  <c r="S43" i="1"/>
  <c r="R112" i="1"/>
  <c r="R108" i="1"/>
  <c r="R107" i="1"/>
  <c r="R84" i="1"/>
  <c r="R83" i="1"/>
  <c r="O43" i="1"/>
  <c r="R114" i="1"/>
  <c r="R106" i="1"/>
  <c r="R103" i="1"/>
  <c r="R99" i="1"/>
  <c r="R82" i="1"/>
  <c r="R79" i="1"/>
  <c r="R75" i="1"/>
  <c r="R69" i="1"/>
  <c r="R164" i="1"/>
  <c r="R150" i="1"/>
  <c r="R142" i="1"/>
  <c r="R136" i="1"/>
  <c r="R128" i="1"/>
  <c r="R126" i="1"/>
  <c r="R168" i="1"/>
  <c r="R144" i="1"/>
  <c r="R120" i="1"/>
  <c r="S44" i="1"/>
  <c r="F43" i="1"/>
  <c r="R162" i="1"/>
  <c r="R130" i="1"/>
  <c r="R44" i="1"/>
  <c r="G44" i="1"/>
  <c r="R102" i="1"/>
  <c r="R86" i="1"/>
  <c r="R70" i="1"/>
  <c r="R156" i="1"/>
  <c r="R148" i="1"/>
  <c r="R140" i="1"/>
  <c r="R124" i="1"/>
  <c r="G45" i="1"/>
  <c r="O45" i="1"/>
  <c r="G61" i="1"/>
  <c r="F61" i="1"/>
  <c r="O61" i="1"/>
  <c r="S45" i="1"/>
  <c r="F42" i="1"/>
  <c r="G42" i="1"/>
  <c r="O42" i="1"/>
  <c r="S42" i="1"/>
  <c r="K45" i="1"/>
  <c r="L45" i="1" s="1"/>
  <c r="F45" i="1"/>
  <c r="M42" i="1"/>
  <c r="T42" i="1" s="1"/>
  <c r="D42" i="1"/>
  <c r="R42" i="1" s="1"/>
  <c r="G41" i="1"/>
  <c r="F41" i="1"/>
  <c r="O41" i="1"/>
  <c r="R110" i="1"/>
  <c r="R94" i="1"/>
  <c r="R78" i="1"/>
  <c r="R68" i="1"/>
  <c r="R71" i="1"/>
  <c r="Q44" i="1"/>
  <c r="M44" i="1"/>
  <c r="N44" i="1" s="1"/>
  <c r="R113" i="1"/>
  <c r="R105" i="1"/>
  <c r="R97" i="1"/>
  <c r="R89" i="1"/>
  <c r="R81" i="1"/>
  <c r="R73" i="1"/>
  <c r="R65" i="1"/>
  <c r="L61" i="1"/>
  <c r="Q61" i="1"/>
  <c r="M61" i="1"/>
  <c r="N61" i="1" s="1"/>
  <c r="D61" i="1"/>
  <c r="R61" i="1" s="1"/>
  <c r="Q45" i="1"/>
  <c r="M45" i="1"/>
  <c r="N45" i="1" s="1"/>
  <c r="D45" i="1"/>
  <c r="R45" i="1" s="1"/>
  <c r="Q43" i="1"/>
  <c r="M43" i="1"/>
  <c r="N43" i="1" s="1"/>
  <c r="D43" i="1"/>
  <c r="R43" i="1" s="1"/>
  <c r="K42" i="1"/>
  <c r="L42" i="1" s="1"/>
  <c r="Q41" i="1"/>
  <c r="M41" i="1"/>
  <c r="T41" i="1" s="1"/>
  <c r="D41" i="1"/>
  <c r="R41" i="1" s="1"/>
  <c r="P61" i="1"/>
  <c r="P45" i="1"/>
  <c r="P43" i="1"/>
  <c r="P41" i="1"/>
  <c r="B40" i="16"/>
  <c r="C40" i="16"/>
  <c r="E40" i="16"/>
  <c r="F40" i="16"/>
  <c r="G41" i="16" s="1"/>
  <c r="H40" i="16"/>
  <c r="I40" i="16"/>
  <c r="K40" i="16"/>
  <c r="L40" i="16"/>
  <c r="M40" i="16"/>
  <c r="N40" i="16"/>
  <c r="O40" i="16"/>
  <c r="P40" i="16"/>
  <c r="R40" i="16"/>
  <c r="S40" i="16"/>
  <c r="B29" i="2"/>
  <c r="F29" i="2"/>
  <c r="G30" i="2" s="1"/>
  <c r="H29" i="2"/>
  <c r="I30" i="2" s="1"/>
  <c r="J29" i="2"/>
  <c r="L29" i="2"/>
  <c r="M30" i="2" s="1"/>
  <c r="N29" i="2"/>
  <c r="O29" i="2"/>
  <c r="P29" i="2"/>
  <c r="Q30" i="2" l="1"/>
  <c r="U29" i="2"/>
  <c r="E30" i="2"/>
  <c r="C30" i="2"/>
  <c r="T61" i="1"/>
  <c r="T45" i="1"/>
  <c r="T44" i="1"/>
  <c r="T43" i="1"/>
  <c r="N41" i="1"/>
  <c r="N42" i="1"/>
  <c r="R29" i="2"/>
  <c r="G12" i="16"/>
  <c r="S29" i="2"/>
  <c r="T30" i="2" s="1"/>
  <c r="G11" i="16"/>
  <c r="Q40" i="16"/>
  <c r="D21" i="44"/>
  <c r="D29" i="44" s="1"/>
  <c r="D37" i="44" s="1"/>
  <c r="D45" i="44" s="1"/>
  <c r="D53" i="44" s="1"/>
  <c r="D61" i="44" s="1"/>
  <c r="D22" i="44"/>
  <c r="D30" i="44" s="1"/>
  <c r="D38" i="44" s="1"/>
  <c r="D46" i="44" s="1"/>
  <c r="D54" i="44" s="1"/>
  <c r="D62" i="44" s="1"/>
  <c r="D23" i="44"/>
  <c r="D31" i="44" s="1"/>
  <c r="D39" i="44" s="1"/>
  <c r="D47" i="44" s="1"/>
  <c r="D55" i="44" s="1"/>
  <c r="D63" i="44" s="1"/>
  <c r="D24" i="44"/>
  <c r="D32" i="44" s="1"/>
  <c r="D40" i="44" s="1"/>
  <c r="D48" i="44" s="1"/>
  <c r="D56" i="44" s="1"/>
  <c r="D64" i="44" s="1"/>
  <c r="D25" i="44"/>
  <c r="D33" i="44" s="1"/>
  <c r="D41" i="44" s="1"/>
  <c r="D49" i="44" s="1"/>
  <c r="D57" i="44" s="1"/>
  <c r="D65" i="44" s="1"/>
  <c r="D26" i="44"/>
  <c r="D34" i="44" s="1"/>
  <c r="D42" i="44" s="1"/>
  <c r="D50" i="44" s="1"/>
  <c r="D58" i="44" s="1"/>
  <c r="D66" i="44" s="1"/>
  <c r="D27" i="44"/>
  <c r="D35" i="44" s="1"/>
  <c r="D43" i="44" s="1"/>
  <c r="D51" i="44" s="1"/>
  <c r="D59" i="44" s="1"/>
  <c r="D67" i="44" s="1"/>
  <c r="D20" i="44"/>
  <c r="D28" i="44" s="1"/>
  <c r="D36" i="44" s="1"/>
  <c r="D44" i="44" s="1"/>
  <c r="D52" i="44" s="1"/>
  <c r="D60" i="44" s="1"/>
  <c r="D17" i="6" l="1"/>
  <c r="D22" i="6" s="1"/>
  <c r="D27" i="6" s="1"/>
  <c r="D18" i="6"/>
  <c r="D23" i="6" s="1"/>
  <c r="D28" i="6" s="1"/>
  <c r="D19" i="6"/>
  <c r="D24" i="6" s="1"/>
  <c r="D29" i="6" s="1"/>
  <c r="D16" i="6"/>
  <c r="D21" i="6" s="1"/>
  <c r="D26" i="6" s="1"/>
  <c r="B38" i="46" l="1"/>
  <c r="C38" i="46"/>
  <c r="D38" i="46"/>
  <c r="E38" i="46" s="1"/>
  <c r="F38" i="46"/>
  <c r="G38" i="46"/>
  <c r="H19" i="46" s="1"/>
  <c r="H38" i="46"/>
  <c r="I38" i="46"/>
  <c r="J38" i="46"/>
  <c r="L38" i="46"/>
  <c r="M19" i="46" s="1"/>
  <c r="O38" i="46"/>
  <c r="P19" i="46" s="1"/>
  <c r="Q38" i="46"/>
  <c r="R38" i="46"/>
  <c r="S38" i="46"/>
  <c r="U38" i="46"/>
  <c r="B39" i="46"/>
  <c r="C39" i="46"/>
  <c r="D39" i="46"/>
  <c r="E39" i="46" s="1"/>
  <c r="F39" i="46"/>
  <c r="G39" i="46"/>
  <c r="H20" i="46" s="1"/>
  <c r="H39" i="46"/>
  <c r="I39" i="46"/>
  <c r="J39" i="46"/>
  <c r="L39" i="46"/>
  <c r="M20" i="46" s="1"/>
  <c r="O39" i="46"/>
  <c r="P20" i="46" s="1"/>
  <c r="Q39" i="46"/>
  <c r="R39" i="46"/>
  <c r="S39" i="46"/>
  <c r="U39" i="46"/>
  <c r="B40" i="46"/>
  <c r="C40" i="46"/>
  <c r="D40" i="46"/>
  <c r="E40" i="46" s="1"/>
  <c r="F40" i="46"/>
  <c r="G40" i="46"/>
  <c r="H21" i="46" s="1"/>
  <c r="H40" i="46"/>
  <c r="I40" i="46"/>
  <c r="J40" i="46"/>
  <c r="L40" i="46"/>
  <c r="M21" i="46" s="1"/>
  <c r="O40" i="46"/>
  <c r="P21" i="46" s="1"/>
  <c r="Q40" i="46"/>
  <c r="R40" i="46"/>
  <c r="S40" i="46"/>
  <c r="U40" i="46"/>
  <c r="B41" i="46"/>
  <c r="C41" i="46"/>
  <c r="D41" i="46"/>
  <c r="E41" i="46" s="1"/>
  <c r="F41" i="46"/>
  <c r="G41" i="46"/>
  <c r="H22" i="46" s="1"/>
  <c r="H41" i="46"/>
  <c r="I41" i="46"/>
  <c r="J41" i="46"/>
  <c r="L41" i="46"/>
  <c r="M22" i="46" s="1"/>
  <c r="O41" i="46"/>
  <c r="P22" i="46" s="1"/>
  <c r="Q41" i="46"/>
  <c r="R41" i="46"/>
  <c r="S41" i="46"/>
  <c r="U41" i="46"/>
  <c r="B42" i="46"/>
  <c r="C42" i="46"/>
  <c r="D42" i="46"/>
  <c r="E42" i="46" s="1"/>
  <c r="F42" i="46"/>
  <c r="G42" i="46"/>
  <c r="H23" i="46" s="1"/>
  <c r="H42" i="46"/>
  <c r="I42" i="46"/>
  <c r="J42" i="46"/>
  <c r="L42" i="46"/>
  <c r="M23" i="46" s="1"/>
  <c r="O42" i="46"/>
  <c r="P23" i="46" s="1"/>
  <c r="Q42" i="46"/>
  <c r="R42" i="46"/>
  <c r="S42" i="46"/>
  <c r="U42" i="46"/>
  <c r="B43" i="46"/>
  <c r="C43" i="46"/>
  <c r="D43" i="46"/>
  <c r="E43" i="46" s="1"/>
  <c r="F43" i="46"/>
  <c r="G43" i="46"/>
  <c r="H24" i="46" s="1"/>
  <c r="H43" i="46"/>
  <c r="I43" i="46"/>
  <c r="J43" i="46"/>
  <c r="L43" i="46"/>
  <c r="M24" i="46" s="1"/>
  <c r="O43" i="46"/>
  <c r="P24" i="46" s="1"/>
  <c r="Q43" i="46"/>
  <c r="R43" i="46"/>
  <c r="S43" i="46"/>
  <c r="U43" i="46"/>
  <c r="B44" i="46"/>
  <c r="C44" i="46"/>
  <c r="D44" i="46"/>
  <c r="E44" i="46" s="1"/>
  <c r="F44" i="46"/>
  <c r="G44" i="46"/>
  <c r="H25" i="46" s="1"/>
  <c r="H44" i="46"/>
  <c r="I44" i="46"/>
  <c r="J44" i="46"/>
  <c r="L44" i="46"/>
  <c r="M25" i="46" s="1"/>
  <c r="O44" i="46"/>
  <c r="P25" i="46" s="1"/>
  <c r="Q44" i="46"/>
  <c r="R44" i="46"/>
  <c r="S44" i="46"/>
  <c r="U44" i="46"/>
  <c r="B45" i="46"/>
  <c r="C45" i="46"/>
  <c r="D45" i="46"/>
  <c r="E45" i="46" s="1"/>
  <c r="F45" i="46"/>
  <c r="G45" i="46"/>
  <c r="H26" i="46" s="1"/>
  <c r="H45" i="46"/>
  <c r="I45" i="46"/>
  <c r="J45" i="46"/>
  <c r="L45" i="46"/>
  <c r="M26" i="46" s="1"/>
  <c r="O45" i="46"/>
  <c r="P26" i="46" s="1"/>
  <c r="Q45" i="46"/>
  <c r="R45" i="46"/>
  <c r="S45" i="46"/>
  <c r="U45" i="46"/>
  <c r="B46" i="46"/>
  <c r="C46" i="46"/>
  <c r="D46" i="46"/>
  <c r="E46" i="46" s="1"/>
  <c r="F46" i="46"/>
  <c r="G46" i="46"/>
  <c r="H27" i="46" s="1"/>
  <c r="H46" i="46"/>
  <c r="I46" i="46"/>
  <c r="J46" i="46"/>
  <c r="L46" i="46"/>
  <c r="M27" i="46" s="1"/>
  <c r="O46" i="46"/>
  <c r="P27" i="46" s="1"/>
  <c r="Q46" i="46"/>
  <c r="R46" i="46"/>
  <c r="S46" i="46"/>
  <c r="U46" i="46"/>
  <c r="B48" i="46"/>
  <c r="C48" i="46"/>
  <c r="D48" i="46"/>
  <c r="E48" i="46" s="1"/>
  <c r="F48" i="46"/>
  <c r="G48" i="46"/>
  <c r="H48" i="46"/>
  <c r="I48" i="46"/>
  <c r="J48" i="46"/>
  <c r="L48" i="46"/>
  <c r="O48" i="46"/>
  <c r="Q48" i="46"/>
  <c r="R48" i="46"/>
  <c r="S48" i="46"/>
  <c r="U48" i="46"/>
  <c r="T38" i="46" l="1"/>
  <c r="T46" i="46"/>
  <c r="T42" i="46"/>
  <c r="T41" i="46"/>
  <c r="T40" i="46"/>
  <c r="T39" i="46"/>
  <c r="T45" i="46"/>
  <c r="T48" i="46"/>
  <c r="T44" i="46"/>
  <c r="T43" i="46"/>
  <c r="P2" i="6"/>
  <c r="P28" i="2" l="1"/>
  <c r="W39" i="51"/>
  <c r="V39" i="51"/>
  <c r="T39" i="51"/>
  <c r="S39" i="51"/>
  <c r="R39" i="51"/>
  <c r="N39" i="51"/>
  <c r="L39" i="51"/>
  <c r="J39" i="51"/>
  <c r="H39" i="51"/>
  <c r="F39" i="51"/>
  <c r="E39" i="51"/>
  <c r="C39" i="51"/>
  <c r="D39" i="51" s="1"/>
  <c r="B39" i="51"/>
  <c r="B61" i="16"/>
  <c r="C61" i="16"/>
  <c r="E61" i="16"/>
  <c r="F61" i="16"/>
  <c r="H61" i="16"/>
  <c r="I61" i="16"/>
  <c r="K61" i="16"/>
  <c r="L61" i="16"/>
  <c r="M61" i="16"/>
  <c r="N61" i="16"/>
  <c r="O61" i="16"/>
  <c r="P61" i="16"/>
  <c r="R61" i="16"/>
  <c r="S61" i="16"/>
  <c r="B62" i="16"/>
  <c r="C62" i="16"/>
  <c r="E62" i="16"/>
  <c r="F62" i="16"/>
  <c r="G63" i="16" s="1"/>
  <c r="H62" i="16"/>
  <c r="I62" i="16"/>
  <c r="K62" i="16"/>
  <c r="L62" i="16"/>
  <c r="M62" i="16"/>
  <c r="N62" i="16"/>
  <c r="O62" i="16"/>
  <c r="P62" i="16"/>
  <c r="R62" i="16"/>
  <c r="S62" i="16"/>
  <c r="B60" i="16"/>
  <c r="C60" i="16"/>
  <c r="E60" i="16"/>
  <c r="F60" i="16"/>
  <c r="H60" i="16"/>
  <c r="I60" i="16"/>
  <c r="K60" i="16"/>
  <c r="L60" i="16"/>
  <c r="M60" i="16"/>
  <c r="N60" i="16"/>
  <c r="O60" i="16"/>
  <c r="P60" i="16"/>
  <c r="R60" i="16"/>
  <c r="S60" i="16"/>
  <c r="B38" i="16"/>
  <c r="C38" i="16"/>
  <c r="E38" i="16"/>
  <c r="F38" i="16"/>
  <c r="H38" i="16"/>
  <c r="I38" i="16"/>
  <c r="K38" i="16"/>
  <c r="L38" i="16"/>
  <c r="M38" i="16"/>
  <c r="N38" i="16"/>
  <c r="O38" i="16"/>
  <c r="P38" i="16"/>
  <c r="R38" i="16"/>
  <c r="S38" i="16"/>
  <c r="B39" i="16"/>
  <c r="C39" i="16"/>
  <c r="E39" i="16"/>
  <c r="F39" i="16"/>
  <c r="G40" i="16" s="1"/>
  <c r="H39" i="16"/>
  <c r="I39" i="16"/>
  <c r="K39" i="16"/>
  <c r="L39" i="16"/>
  <c r="M39" i="16"/>
  <c r="N39" i="16"/>
  <c r="O39" i="16"/>
  <c r="P39" i="16"/>
  <c r="R39" i="16"/>
  <c r="S39" i="16"/>
  <c r="B28" i="2"/>
  <c r="F28" i="2"/>
  <c r="G29" i="2" s="1"/>
  <c r="H28" i="2"/>
  <c r="I29" i="2" s="1"/>
  <c r="J28" i="2"/>
  <c r="L28" i="2"/>
  <c r="M29" i="2" s="1"/>
  <c r="N28" i="2"/>
  <c r="O28" i="2"/>
  <c r="Q29" i="2" l="1"/>
  <c r="U28" i="2"/>
  <c r="E29" i="2"/>
  <c r="C29" i="2"/>
  <c r="Q11" i="16"/>
  <c r="Q62" i="16"/>
  <c r="G62" i="16"/>
  <c r="R28" i="2"/>
  <c r="U39" i="51"/>
  <c r="S28" i="2"/>
  <c r="T29" i="2" s="1"/>
  <c r="G61" i="16"/>
  <c r="Q60" i="16"/>
  <c r="Q12" i="16"/>
  <c r="Q61" i="16"/>
  <c r="G39" i="16"/>
  <c r="Q39" i="16"/>
  <c r="Q38" i="16"/>
  <c r="AR57" i="53" l="1"/>
  <c r="AQ57" i="53"/>
  <c r="AP57" i="53"/>
  <c r="AO57" i="53"/>
  <c r="AN57" i="53"/>
  <c r="AM57" i="53"/>
  <c r="AK57" i="53"/>
  <c r="AJ57" i="53"/>
  <c r="AR56" i="53"/>
  <c r="AQ56" i="53"/>
  <c r="AP56" i="53"/>
  <c r="AO56" i="53"/>
  <c r="AN56" i="53"/>
  <c r="AM56" i="53"/>
  <c r="AK56" i="53"/>
  <c r="AJ56" i="53"/>
  <c r="AR55" i="53"/>
  <c r="AQ55" i="53"/>
  <c r="AP55" i="53"/>
  <c r="AO55" i="53"/>
  <c r="AN55" i="53"/>
  <c r="AM55" i="53"/>
  <c r="AK55" i="53"/>
  <c r="AJ55" i="53"/>
  <c r="AR54" i="53"/>
  <c r="AQ54" i="53"/>
  <c r="AP54" i="53"/>
  <c r="AO54" i="53"/>
  <c r="AN54" i="53"/>
  <c r="AM54" i="53"/>
  <c r="AK54" i="53"/>
  <c r="AJ54" i="53"/>
  <c r="AR53" i="53"/>
  <c r="AQ53" i="53"/>
  <c r="AP53" i="53"/>
  <c r="AO53" i="53"/>
  <c r="AN53" i="53"/>
  <c r="AM53" i="53"/>
  <c r="AK53" i="53"/>
  <c r="AJ53" i="53"/>
  <c r="AR52" i="53"/>
  <c r="AQ52" i="53"/>
  <c r="AP52" i="53"/>
  <c r="AO52" i="53"/>
  <c r="AN52" i="53"/>
  <c r="AM52" i="53"/>
  <c r="AK52" i="53"/>
  <c r="AJ52" i="53"/>
  <c r="AR51" i="53"/>
  <c r="AQ51" i="53"/>
  <c r="AP51" i="53"/>
  <c r="AO51" i="53"/>
  <c r="AN51" i="53"/>
  <c r="AM51" i="53"/>
  <c r="AK51" i="53"/>
  <c r="AJ51" i="53"/>
  <c r="AR50" i="53"/>
  <c r="AQ50" i="53"/>
  <c r="AP50" i="53"/>
  <c r="AO50" i="53"/>
  <c r="AN50" i="53"/>
  <c r="AM50" i="53"/>
  <c r="AK50" i="53"/>
  <c r="AJ50" i="53"/>
  <c r="AR49" i="53"/>
  <c r="AQ49" i="53"/>
  <c r="AP49" i="53"/>
  <c r="AO49" i="53"/>
  <c r="AN49" i="53"/>
  <c r="AM49" i="53"/>
  <c r="AK49" i="53"/>
  <c r="AJ49" i="53"/>
  <c r="AR48" i="53"/>
  <c r="AQ48" i="53"/>
  <c r="AP48" i="53"/>
  <c r="AO48" i="53"/>
  <c r="AN48" i="53"/>
  <c r="AM48" i="53"/>
  <c r="AK48" i="53"/>
  <c r="AJ48" i="53"/>
  <c r="AR47" i="53"/>
  <c r="AQ47" i="53"/>
  <c r="AP47" i="53"/>
  <c r="AO47" i="53"/>
  <c r="AN47" i="53"/>
  <c r="AM47" i="53"/>
  <c r="AK47" i="53"/>
  <c r="AJ47" i="53"/>
  <c r="AR46" i="53"/>
  <c r="AQ46" i="53"/>
  <c r="AP46" i="53"/>
  <c r="AO46" i="53"/>
  <c r="AN46" i="53"/>
  <c r="AM46" i="53"/>
  <c r="AK46" i="53"/>
  <c r="AJ46" i="53"/>
  <c r="AR45" i="53"/>
  <c r="AQ45" i="53"/>
  <c r="AP45" i="53"/>
  <c r="AO45" i="53"/>
  <c r="AN45" i="53"/>
  <c r="AM45" i="53"/>
  <c r="AK45" i="53"/>
  <c r="AJ45" i="53"/>
  <c r="AR44" i="53"/>
  <c r="AQ44" i="53"/>
  <c r="AP44" i="53"/>
  <c r="AO44" i="53"/>
  <c r="AN44" i="53"/>
  <c r="AM44" i="53"/>
  <c r="AK44" i="53"/>
  <c r="AJ44" i="53"/>
  <c r="AR43" i="53"/>
  <c r="AQ43" i="53"/>
  <c r="AP43" i="53"/>
  <c r="AO43" i="53"/>
  <c r="AN43" i="53"/>
  <c r="AM43" i="53"/>
  <c r="AK43" i="53"/>
  <c r="AJ43" i="53"/>
  <c r="AR42" i="53"/>
  <c r="AQ42" i="53"/>
  <c r="AP42" i="53"/>
  <c r="AO42" i="53"/>
  <c r="AN42" i="53"/>
  <c r="AM42" i="53"/>
  <c r="AK42" i="53"/>
  <c r="AJ42" i="53"/>
  <c r="AR41" i="53"/>
  <c r="AQ41" i="53"/>
  <c r="AP41" i="53"/>
  <c r="AO41" i="53"/>
  <c r="AN41" i="53"/>
  <c r="AM41" i="53"/>
  <c r="AK41" i="53"/>
  <c r="AJ41" i="53"/>
  <c r="AR40" i="53"/>
  <c r="AQ40" i="53"/>
  <c r="AP40" i="53"/>
  <c r="AO40" i="53"/>
  <c r="AN40" i="53"/>
  <c r="AM40" i="53"/>
  <c r="AK40" i="53"/>
  <c r="AJ40" i="53"/>
  <c r="AR39" i="53"/>
  <c r="AQ39" i="53"/>
  <c r="AP39" i="53"/>
  <c r="AO39" i="53"/>
  <c r="AN39" i="53"/>
  <c r="AM39" i="53"/>
  <c r="AK39" i="53"/>
  <c r="AJ39" i="53"/>
  <c r="AR38" i="53"/>
  <c r="AQ38" i="53"/>
  <c r="AP38" i="53"/>
  <c r="AO38" i="53"/>
  <c r="AN38" i="53"/>
  <c r="AM38" i="53"/>
  <c r="AK38" i="53"/>
  <c r="AJ38" i="53"/>
  <c r="AR37" i="53"/>
  <c r="AQ37" i="53"/>
  <c r="AP37" i="53"/>
  <c r="AO37" i="53"/>
  <c r="AN37" i="53"/>
  <c r="AM37" i="53"/>
  <c r="AK37" i="53"/>
  <c r="AJ37" i="53"/>
  <c r="AR36" i="53"/>
  <c r="AQ36" i="53"/>
  <c r="AP36" i="53"/>
  <c r="AO36" i="53"/>
  <c r="AN36" i="53"/>
  <c r="AM36" i="53"/>
  <c r="AK36" i="53"/>
  <c r="AJ36" i="53"/>
  <c r="AR35" i="53"/>
  <c r="AQ35" i="53"/>
  <c r="AP35" i="53"/>
  <c r="AO35" i="53"/>
  <c r="AN35" i="53"/>
  <c r="AM35" i="53"/>
  <c r="AK35" i="53"/>
  <c r="AJ35" i="53"/>
  <c r="AR34" i="53"/>
  <c r="AQ34" i="53"/>
  <c r="AP34" i="53"/>
  <c r="AO34" i="53"/>
  <c r="AN34" i="53"/>
  <c r="AM34" i="53"/>
  <c r="AK34" i="53"/>
  <c r="AJ34" i="53"/>
  <c r="AR33" i="53"/>
  <c r="AQ33" i="53"/>
  <c r="AP33" i="53"/>
  <c r="AO33" i="53"/>
  <c r="AN33" i="53"/>
  <c r="AM33" i="53"/>
  <c r="AK33" i="53"/>
  <c r="AJ33" i="53"/>
  <c r="AR32" i="53"/>
  <c r="AQ32" i="53"/>
  <c r="AP32" i="53"/>
  <c r="AO32" i="53"/>
  <c r="AN32" i="53"/>
  <c r="AM32" i="53"/>
  <c r="AK32" i="53"/>
  <c r="AJ32" i="53"/>
  <c r="AR31" i="53"/>
  <c r="AQ31" i="53"/>
  <c r="AP31" i="53"/>
  <c r="AO31" i="53"/>
  <c r="AN31" i="53"/>
  <c r="AM31" i="53"/>
  <c r="AK31" i="53"/>
  <c r="AJ31" i="53"/>
  <c r="AR30" i="53"/>
  <c r="AQ30" i="53"/>
  <c r="AP30" i="53"/>
  <c r="AO30" i="53"/>
  <c r="AN30" i="53"/>
  <c r="AM30" i="53"/>
  <c r="AK30" i="53"/>
  <c r="AJ30" i="53"/>
  <c r="AR29" i="53"/>
  <c r="AQ29" i="53"/>
  <c r="AP29" i="53"/>
  <c r="AO29" i="53"/>
  <c r="AN29" i="53"/>
  <c r="AM29" i="53"/>
  <c r="AK29" i="53"/>
  <c r="AJ29" i="53"/>
  <c r="AR28" i="53"/>
  <c r="AQ28" i="53"/>
  <c r="AP28" i="53"/>
  <c r="AO28" i="53"/>
  <c r="AN28" i="53"/>
  <c r="AM28" i="53"/>
  <c r="AK28" i="53"/>
  <c r="AJ28" i="53"/>
  <c r="AR27" i="53"/>
  <c r="AQ27" i="53"/>
  <c r="AP27" i="53"/>
  <c r="AO27" i="53"/>
  <c r="AN27" i="53"/>
  <c r="AM27" i="53"/>
  <c r="AK27" i="53"/>
  <c r="AJ27" i="53"/>
  <c r="AR26" i="53"/>
  <c r="AQ26" i="53"/>
  <c r="AP26" i="53"/>
  <c r="AO26" i="53"/>
  <c r="AN26" i="53"/>
  <c r="AM26" i="53"/>
  <c r="AK26" i="53"/>
  <c r="AJ26" i="53"/>
  <c r="AR25" i="53"/>
  <c r="AQ25" i="53"/>
  <c r="AP25" i="53"/>
  <c r="AO25" i="53"/>
  <c r="AN25" i="53"/>
  <c r="AM25" i="53"/>
  <c r="AK25" i="53"/>
  <c r="AJ25" i="53"/>
  <c r="AR24" i="53"/>
  <c r="AQ24" i="53"/>
  <c r="AP24" i="53"/>
  <c r="AO24" i="53"/>
  <c r="AN24" i="53"/>
  <c r="AM24" i="53"/>
  <c r="AK24" i="53"/>
  <c r="AJ24" i="53"/>
  <c r="AR23" i="53"/>
  <c r="AQ23" i="53"/>
  <c r="AP23" i="53"/>
  <c r="AO23" i="53"/>
  <c r="AN23" i="53"/>
  <c r="AM23" i="53"/>
  <c r="AK23" i="53"/>
  <c r="AJ23" i="53"/>
  <c r="AR22" i="53"/>
  <c r="AQ22" i="53"/>
  <c r="AP22" i="53"/>
  <c r="AO22" i="53"/>
  <c r="AN22" i="53"/>
  <c r="AM22" i="53"/>
  <c r="AK22" i="53"/>
  <c r="AJ22" i="53"/>
  <c r="AR21" i="53"/>
  <c r="AQ21" i="53"/>
  <c r="AP21" i="53"/>
  <c r="AO21" i="53"/>
  <c r="AN21" i="53"/>
  <c r="AM21" i="53"/>
  <c r="AK21" i="53"/>
  <c r="AJ21" i="53"/>
  <c r="AR20" i="53"/>
  <c r="AQ20" i="53"/>
  <c r="AP20" i="53"/>
  <c r="AO20" i="53"/>
  <c r="AN20" i="53"/>
  <c r="AM20" i="53"/>
  <c r="AK20" i="53"/>
  <c r="AJ20" i="53"/>
  <c r="AR19" i="53"/>
  <c r="AQ19" i="53"/>
  <c r="AP19" i="53"/>
  <c r="AO19" i="53"/>
  <c r="AN19" i="53"/>
  <c r="AM19" i="53"/>
  <c r="AK19" i="53"/>
  <c r="AJ19" i="53"/>
  <c r="AR18" i="53"/>
  <c r="AQ18" i="53"/>
  <c r="AP18" i="53"/>
  <c r="AO18" i="53"/>
  <c r="AN18" i="53"/>
  <c r="AM18" i="53"/>
  <c r="AK18" i="53"/>
  <c r="AJ18" i="53"/>
  <c r="AR17" i="53"/>
  <c r="AQ17" i="53"/>
  <c r="AP17" i="53"/>
  <c r="AO17" i="53"/>
  <c r="AN17" i="53"/>
  <c r="AM17" i="53"/>
  <c r="AK17" i="53"/>
  <c r="AJ17" i="53"/>
  <c r="AR16" i="53"/>
  <c r="AQ16" i="53"/>
  <c r="AP16" i="53"/>
  <c r="AO16" i="53"/>
  <c r="AN16" i="53"/>
  <c r="AM16" i="53"/>
  <c r="AK16" i="53"/>
  <c r="AJ16" i="53"/>
  <c r="AR15" i="53"/>
  <c r="AQ15" i="53"/>
  <c r="AP15" i="53"/>
  <c r="AO15" i="53"/>
  <c r="AN15" i="53"/>
  <c r="AM15" i="53"/>
  <c r="AK15" i="53"/>
  <c r="AJ15" i="53"/>
  <c r="AR14" i="53"/>
  <c r="AQ14" i="53"/>
  <c r="AP14" i="53"/>
  <c r="AO14" i="53"/>
  <c r="AN14" i="53"/>
  <c r="AM14" i="53"/>
  <c r="AK14" i="53"/>
  <c r="AJ14" i="53"/>
  <c r="AR13" i="53"/>
  <c r="AQ13" i="53"/>
  <c r="AP13" i="53"/>
  <c r="AO13" i="53"/>
  <c r="AN13" i="53"/>
  <c r="AM13" i="53"/>
  <c r="AK13" i="53"/>
  <c r="AJ13" i="53"/>
  <c r="AR12" i="53"/>
  <c r="AQ12" i="53"/>
  <c r="AP12" i="53"/>
  <c r="AO12" i="53"/>
  <c r="AN12" i="53"/>
  <c r="AM12" i="53"/>
  <c r="AK12" i="53"/>
  <c r="AJ12" i="53"/>
  <c r="AR11" i="53"/>
  <c r="AQ11" i="53"/>
  <c r="AP11" i="53"/>
  <c r="AO11" i="53"/>
  <c r="AN11" i="53"/>
  <c r="AM11" i="53"/>
  <c r="AK11" i="53"/>
  <c r="AJ11" i="53"/>
  <c r="AR10" i="53"/>
  <c r="AQ10" i="53"/>
  <c r="AP10" i="53"/>
  <c r="AO10" i="53"/>
  <c r="AN10" i="53"/>
  <c r="AM10" i="53"/>
  <c r="AK10" i="53"/>
  <c r="AJ10" i="53"/>
  <c r="AR9" i="53"/>
  <c r="AQ9" i="53"/>
  <c r="AP9" i="53"/>
  <c r="AO9" i="53"/>
  <c r="AN9" i="53"/>
  <c r="AM9" i="53"/>
  <c r="AK9" i="53"/>
  <c r="AJ9" i="53"/>
  <c r="AR8" i="53"/>
  <c r="AQ8" i="53"/>
  <c r="AP8" i="53"/>
  <c r="AO8" i="53"/>
  <c r="AN8" i="53"/>
  <c r="AM8" i="53"/>
  <c r="AK8" i="53"/>
  <c r="AJ8" i="53"/>
  <c r="AR7" i="53"/>
  <c r="AQ7" i="53"/>
  <c r="AP7" i="53"/>
  <c r="AO7" i="53"/>
  <c r="AN7" i="53"/>
  <c r="AM7" i="53"/>
  <c r="AK7" i="53"/>
  <c r="AJ7" i="53"/>
  <c r="AR6" i="53"/>
  <c r="AQ6" i="53"/>
  <c r="AP6" i="53"/>
  <c r="AO6" i="53"/>
  <c r="AN6" i="53"/>
  <c r="AM6" i="53"/>
  <c r="AK6" i="53"/>
  <c r="AJ6" i="53"/>
  <c r="AR5" i="53"/>
  <c r="AQ5" i="53"/>
  <c r="AP5" i="53"/>
  <c r="AO5" i="53"/>
  <c r="AN5" i="53"/>
  <c r="AM5" i="53"/>
  <c r="AK5" i="53"/>
  <c r="AJ5" i="53"/>
  <c r="AR4" i="53"/>
  <c r="AQ4" i="53"/>
  <c r="AP4" i="53"/>
  <c r="AO4" i="53"/>
  <c r="AN4" i="53"/>
  <c r="AM4" i="53"/>
  <c r="AK4" i="53"/>
  <c r="AJ4" i="53"/>
  <c r="G10" i="35" l="1"/>
  <c r="S11" i="35"/>
  <c r="S12" i="35"/>
  <c r="S13" i="35"/>
  <c r="S15" i="35"/>
  <c r="S16" i="35"/>
  <c r="S17" i="35"/>
  <c r="S18" i="35"/>
  <c r="S19" i="35"/>
  <c r="S20" i="35"/>
  <c r="S21" i="35"/>
  <c r="K205" i="68" l="1"/>
  <c r="K36" i="68"/>
  <c r="K88" i="68"/>
  <c r="K10" i="68"/>
  <c r="K166" i="68"/>
  <c r="K114" i="68"/>
  <c r="K140" i="68"/>
  <c r="K23" i="68"/>
  <c r="K179" i="68"/>
  <c r="K101" i="68"/>
  <c r="K192" i="68"/>
  <c r="K75" i="68"/>
  <c r="K127" i="68"/>
  <c r="K62" i="68"/>
  <c r="K153" i="68"/>
  <c r="K49" i="68"/>
  <c r="E10" i="35"/>
  <c r="Q10" i="35"/>
  <c r="S10" i="35"/>
  <c r="K3" i="45" l="1"/>
  <c r="B27" i="2" l="1"/>
  <c r="F27" i="2"/>
  <c r="G28" i="2" s="1"/>
  <c r="H27" i="2"/>
  <c r="I28" i="2" s="1"/>
  <c r="J27" i="2"/>
  <c r="L27" i="2"/>
  <c r="M28" i="2" s="1"/>
  <c r="N27" i="2"/>
  <c r="O27" i="2"/>
  <c r="P27" i="2"/>
  <c r="Q28" i="2" l="1"/>
  <c r="U27" i="2"/>
  <c r="E28" i="2"/>
  <c r="C28" i="2"/>
  <c r="R27" i="2"/>
  <c r="S27" i="2"/>
  <c r="T28" i="2" s="1"/>
  <c r="K14" i="51"/>
  <c r="K13" i="51"/>
  <c r="K12" i="51"/>
  <c r="K11" i="51"/>
  <c r="K10" i="51"/>
  <c r="L24" i="51"/>
  <c r="J24" i="51"/>
  <c r="K9" i="51" l="1"/>
  <c r="K24" i="51"/>
  <c r="B99" i="6"/>
  <c r="C99" i="6"/>
  <c r="E99" i="6"/>
  <c r="G99" i="6"/>
  <c r="I99" i="6"/>
  <c r="J99" i="6"/>
  <c r="L99" i="6"/>
  <c r="N99" i="6"/>
  <c r="P99" i="6"/>
  <c r="R99" i="6"/>
  <c r="S99" i="6"/>
  <c r="T99" i="6"/>
  <c r="V99" i="6"/>
  <c r="B100" i="6"/>
  <c r="C100" i="6"/>
  <c r="E100" i="6"/>
  <c r="G100" i="6"/>
  <c r="I100" i="6"/>
  <c r="J100" i="6"/>
  <c r="L100" i="6"/>
  <c r="N100" i="6"/>
  <c r="P100" i="6"/>
  <c r="R100" i="6"/>
  <c r="S100" i="6"/>
  <c r="T100" i="6"/>
  <c r="V100" i="6"/>
  <c r="B101" i="6"/>
  <c r="C101" i="6"/>
  <c r="E101" i="6"/>
  <c r="G101" i="6"/>
  <c r="I101" i="6"/>
  <c r="J101" i="6"/>
  <c r="L101" i="6"/>
  <c r="N101" i="6"/>
  <c r="P101" i="6"/>
  <c r="R101" i="6"/>
  <c r="S101" i="6"/>
  <c r="T101" i="6"/>
  <c r="V101" i="6"/>
  <c r="B102" i="6"/>
  <c r="C102" i="6"/>
  <c r="E102" i="6"/>
  <c r="G102" i="6"/>
  <c r="I102" i="6"/>
  <c r="J102" i="6"/>
  <c r="L102" i="6"/>
  <c r="N102" i="6"/>
  <c r="P102" i="6"/>
  <c r="R102" i="6"/>
  <c r="S102" i="6"/>
  <c r="T102" i="6"/>
  <c r="V102" i="6"/>
  <c r="U100" i="6" l="1"/>
  <c r="U102" i="6"/>
  <c r="U101" i="6"/>
  <c r="U99" i="6"/>
  <c r="N73" i="45" l="1"/>
  <c r="N72" i="45"/>
  <c r="N71" i="45"/>
  <c r="N70" i="45"/>
  <c r="N69" i="45"/>
  <c r="N68" i="45"/>
  <c r="N67" i="45"/>
  <c r="N66" i="45"/>
  <c r="N65" i="45"/>
  <c r="N64" i="45"/>
  <c r="N63" i="45"/>
  <c r="N62" i="45"/>
  <c r="N61" i="45"/>
  <c r="N60" i="45"/>
  <c r="N59" i="45"/>
  <c r="N58" i="45"/>
  <c r="N57" i="45"/>
  <c r="N56" i="45"/>
  <c r="N55" i="45"/>
  <c r="N54" i="45"/>
  <c r="N53" i="45"/>
  <c r="N52" i="45"/>
  <c r="N51" i="45"/>
  <c r="N50" i="45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4" i="45"/>
  <c r="N23" i="45"/>
  <c r="N22" i="45"/>
  <c r="N21" i="45"/>
  <c r="N20" i="45"/>
  <c r="N19" i="45"/>
  <c r="N13" i="45"/>
  <c r="N14" i="45"/>
  <c r="N15" i="45"/>
  <c r="N16" i="45"/>
  <c r="N17" i="45"/>
  <c r="N12" i="45"/>
  <c r="O2" i="44"/>
  <c r="H10" i="52" l="1"/>
  <c r="E10" i="52"/>
  <c r="F10" i="52" s="1"/>
  <c r="B10" i="52"/>
  <c r="C10" i="52" s="1"/>
  <c r="F5" i="52"/>
  <c r="O2" i="52"/>
  <c r="N10" i="52" l="1"/>
  <c r="K10" i="52"/>
  <c r="P10" i="52"/>
  <c r="S10" i="52"/>
  <c r="J10" i="52"/>
  <c r="M10" i="52"/>
  <c r="L10" i="52"/>
  <c r="I10" i="52"/>
  <c r="R10" i="52"/>
  <c r="G10" i="52"/>
  <c r="O10" i="52"/>
  <c r="B11" i="51"/>
  <c r="C11" i="51"/>
  <c r="D11" i="51" s="1"/>
  <c r="E11" i="51"/>
  <c r="F11" i="51"/>
  <c r="V11" i="51"/>
  <c r="W11" i="51"/>
  <c r="R11" i="51"/>
  <c r="S11" i="51"/>
  <c r="T11" i="51"/>
  <c r="B12" i="51"/>
  <c r="C12" i="51"/>
  <c r="D12" i="51" s="1"/>
  <c r="E12" i="51"/>
  <c r="F12" i="51"/>
  <c r="V12" i="51"/>
  <c r="W12" i="51"/>
  <c r="R12" i="51"/>
  <c r="S12" i="51"/>
  <c r="T12" i="51"/>
  <c r="B13" i="51"/>
  <c r="C13" i="51"/>
  <c r="D13" i="51" s="1"/>
  <c r="E13" i="51"/>
  <c r="F13" i="51"/>
  <c r="V13" i="51"/>
  <c r="W13" i="51"/>
  <c r="R13" i="51"/>
  <c r="S13" i="51"/>
  <c r="T13" i="51"/>
  <c r="B14" i="51"/>
  <c r="C14" i="51"/>
  <c r="D14" i="51" s="1"/>
  <c r="E14" i="51"/>
  <c r="F14" i="51"/>
  <c r="V14" i="51"/>
  <c r="W14" i="51"/>
  <c r="R14" i="51"/>
  <c r="S14" i="51"/>
  <c r="T14" i="51"/>
  <c r="B15" i="51"/>
  <c r="C15" i="51"/>
  <c r="D15" i="51" s="1"/>
  <c r="E15" i="51"/>
  <c r="F15" i="51"/>
  <c r="G15" i="51" s="1"/>
  <c r="V15" i="51"/>
  <c r="W15" i="51"/>
  <c r="R15" i="51"/>
  <c r="S15" i="51"/>
  <c r="T15" i="51"/>
  <c r="B24" i="51"/>
  <c r="C24" i="51"/>
  <c r="D24" i="51" s="1"/>
  <c r="E24" i="51"/>
  <c r="F24" i="51"/>
  <c r="H24" i="51"/>
  <c r="V24" i="51"/>
  <c r="W24" i="51"/>
  <c r="N24" i="51"/>
  <c r="R24" i="51"/>
  <c r="S24" i="51"/>
  <c r="T24" i="51"/>
  <c r="B25" i="51"/>
  <c r="C25" i="51"/>
  <c r="D25" i="51" s="1"/>
  <c r="E25" i="51"/>
  <c r="F25" i="51"/>
  <c r="I10" i="51"/>
  <c r="V25" i="51"/>
  <c r="W25" i="51"/>
  <c r="O10" i="51"/>
  <c r="R25" i="51"/>
  <c r="S25" i="51"/>
  <c r="T25" i="51"/>
  <c r="B26" i="51"/>
  <c r="C26" i="51"/>
  <c r="D26" i="51" s="1"/>
  <c r="E26" i="51"/>
  <c r="F26" i="51"/>
  <c r="G26" i="51" s="1"/>
  <c r="I11" i="51"/>
  <c r="V26" i="51"/>
  <c r="W26" i="51"/>
  <c r="O11" i="51"/>
  <c r="R26" i="51"/>
  <c r="S26" i="51"/>
  <c r="T26" i="51"/>
  <c r="B27" i="51"/>
  <c r="C27" i="51"/>
  <c r="D27" i="51" s="1"/>
  <c r="E27" i="51"/>
  <c r="F27" i="51"/>
  <c r="G27" i="51" s="1"/>
  <c r="I12" i="51"/>
  <c r="V27" i="51"/>
  <c r="W27" i="51"/>
  <c r="O12" i="51"/>
  <c r="R27" i="51"/>
  <c r="S27" i="51"/>
  <c r="T27" i="51"/>
  <c r="B28" i="51"/>
  <c r="C28" i="51"/>
  <c r="D28" i="51" s="1"/>
  <c r="E28" i="51"/>
  <c r="F28" i="51"/>
  <c r="G28" i="51" s="1"/>
  <c r="I13" i="51"/>
  <c r="V28" i="51"/>
  <c r="W28" i="51"/>
  <c r="O13" i="51"/>
  <c r="R28" i="51"/>
  <c r="S28" i="51"/>
  <c r="T28" i="51"/>
  <c r="B29" i="51"/>
  <c r="C29" i="51"/>
  <c r="D29" i="51" s="1"/>
  <c r="E29" i="51"/>
  <c r="F29" i="51"/>
  <c r="G29" i="51" s="1"/>
  <c r="I14" i="51"/>
  <c r="V29" i="51"/>
  <c r="W29" i="51"/>
  <c r="O14" i="51"/>
  <c r="R29" i="51"/>
  <c r="S29" i="51"/>
  <c r="T29" i="51"/>
  <c r="F4" i="51"/>
  <c r="J2" i="51"/>
  <c r="K21" i="47"/>
  <c r="J21" i="47"/>
  <c r="S21" i="47"/>
  <c r="R21" i="47"/>
  <c r="Q21" i="47"/>
  <c r="P21" i="47"/>
  <c r="O21" i="47"/>
  <c r="M21" i="47"/>
  <c r="L21" i="47"/>
  <c r="I21" i="47"/>
  <c r="G21" i="47"/>
  <c r="E21" i="47"/>
  <c r="C21" i="47"/>
  <c r="D21" i="47" s="1"/>
  <c r="B21" i="47"/>
  <c r="K17" i="47"/>
  <c r="J17" i="47"/>
  <c r="S17" i="47"/>
  <c r="R17" i="47"/>
  <c r="Q17" i="47"/>
  <c r="P17" i="47"/>
  <c r="O17" i="47"/>
  <c r="M17" i="47"/>
  <c r="L17" i="47"/>
  <c r="I17" i="47"/>
  <c r="G17" i="47"/>
  <c r="E17" i="47"/>
  <c r="C17" i="47"/>
  <c r="D17" i="47" s="1"/>
  <c r="B17" i="47"/>
  <c r="B13" i="47"/>
  <c r="C13" i="47"/>
  <c r="D13" i="47" s="1"/>
  <c r="E13" i="47"/>
  <c r="G13" i="47"/>
  <c r="I13" i="47"/>
  <c r="L13" i="47"/>
  <c r="M13" i="47"/>
  <c r="O13" i="47"/>
  <c r="P13" i="47"/>
  <c r="Q13" i="47"/>
  <c r="R13" i="47"/>
  <c r="S13" i="47"/>
  <c r="J13" i="47"/>
  <c r="K13" i="47"/>
  <c r="O2" i="47"/>
  <c r="S65" i="50"/>
  <c r="R65" i="50"/>
  <c r="P65" i="50"/>
  <c r="O65" i="50"/>
  <c r="M65" i="50"/>
  <c r="L65" i="50"/>
  <c r="J65" i="50"/>
  <c r="I65" i="50"/>
  <c r="G65" i="50"/>
  <c r="E65" i="50"/>
  <c r="C65" i="50"/>
  <c r="D65" i="50" s="1"/>
  <c r="B65" i="50"/>
  <c r="S64" i="50"/>
  <c r="R64" i="50"/>
  <c r="P64" i="50"/>
  <c r="O64" i="50"/>
  <c r="M64" i="50"/>
  <c r="L64" i="50"/>
  <c r="J64" i="50"/>
  <c r="I64" i="50"/>
  <c r="G64" i="50"/>
  <c r="E64" i="50"/>
  <c r="C64" i="50"/>
  <c r="D64" i="50" s="1"/>
  <c r="B64" i="50"/>
  <c r="S63" i="50"/>
  <c r="R63" i="50"/>
  <c r="P63" i="50"/>
  <c r="O63" i="50"/>
  <c r="M63" i="50"/>
  <c r="L63" i="50"/>
  <c r="J63" i="50"/>
  <c r="I63" i="50"/>
  <c r="G63" i="50"/>
  <c r="E63" i="50"/>
  <c r="C63" i="50"/>
  <c r="D63" i="50" s="1"/>
  <c r="B63" i="50"/>
  <c r="S62" i="50"/>
  <c r="R62" i="50"/>
  <c r="P62" i="50"/>
  <c r="O62" i="50"/>
  <c r="M62" i="50"/>
  <c r="L62" i="50"/>
  <c r="J62" i="50"/>
  <c r="I62" i="50"/>
  <c r="G62" i="50"/>
  <c r="E62" i="50"/>
  <c r="C62" i="50"/>
  <c r="D62" i="50" s="1"/>
  <c r="B62" i="50"/>
  <c r="S61" i="50"/>
  <c r="R61" i="50"/>
  <c r="P61" i="50"/>
  <c r="O61" i="50"/>
  <c r="M61" i="50"/>
  <c r="L61" i="50"/>
  <c r="J61" i="50"/>
  <c r="I61" i="50"/>
  <c r="G61" i="50"/>
  <c r="E61" i="50"/>
  <c r="C61" i="50"/>
  <c r="D61" i="50" s="1"/>
  <c r="B61" i="50"/>
  <c r="S60" i="50"/>
  <c r="R60" i="50"/>
  <c r="P60" i="50"/>
  <c r="O60" i="50"/>
  <c r="M60" i="50"/>
  <c r="L60" i="50"/>
  <c r="J60" i="50"/>
  <c r="I60" i="50"/>
  <c r="G60" i="50"/>
  <c r="E60" i="50"/>
  <c r="C60" i="50"/>
  <c r="D60" i="50" s="1"/>
  <c r="B60" i="50"/>
  <c r="S59" i="50"/>
  <c r="R59" i="50"/>
  <c r="P59" i="50"/>
  <c r="O59" i="50"/>
  <c r="M59" i="50"/>
  <c r="L59" i="50"/>
  <c r="J59" i="50"/>
  <c r="I59" i="50"/>
  <c r="G59" i="50"/>
  <c r="E59" i="50"/>
  <c r="C59" i="50"/>
  <c r="D59" i="50" s="1"/>
  <c r="B59" i="50"/>
  <c r="S58" i="50"/>
  <c r="R58" i="50"/>
  <c r="P58" i="50"/>
  <c r="O58" i="50"/>
  <c r="M58" i="50"/>
  <c r="L58" i="50"/>
  <c r="J58" i="50"/>
  <c r="I58" i="50"/>
  <c r="G58" i="50"/>
  <c r="E58" i="50"/>
  <c r="C58" i="50"/>
  <c r="D58" i="50" s="1"/>
  <c r="B58" i="50"/>
  <c r="S57" i="50"/>
  <c r="R57" i="50"/>
  <c r="P57" i="50"/>
  <c r="O57" i="50"/>
  <c r="M57" i="50"/>
  <c r="L57" i="50"/>
  <c r="J57" i="50"/>
  <c r="I57" i="50"/>
  <c r="G57" i="50"/>
  <c r="E57" i="50"/>
  <c r="C57" i="50"/>
  <c r="D57" i="50" s="1"/>
  <c r="B57" i="50"/>
  <c r="S56" i="50"/>
  <c r="R56" i="50"/>
  <c r="P56" i="50"/>
  <c r="O56" i="50"/>
  <c r="M56" i="50"/>
  <c r="L56" i="50"/>
  <c r="J56" i="50"/>
  <c r="I56" i="50"/>
  <c r="G56" i="50"/>
  <c r="E56" i="50"/>
  <c r="C56" i="50"/>
  <c r="D56" i="50" s="1"/>
  <c r="B56" i="50"/>
  <c r="S55" i="50"/>
  <c r="R55" i="50"/>
  <c r="P55" i="50"/>
  <c r="O55" i="50"/>
  <c r="M55" i="50"/>
  <c r="L55" i="50"/>
  <c r="J55" i="50"/>
  <c r="I55" i="50"/>
  <c r="G55" i="50"/>
  <c r="E55" i="50"/>
  <c r="C55" i="50"/>
  <c r="D55" i="50" s="1"/>
  <c r="B55" i="50"/>
  <c r="S54" i="50"/>
  <c r="R54" i="50"/>
  <c r="P54" i="50"/>
  <c r="O54" i="50"/>
  <c r="M54" i="50"/>
  <c r="L54" i="50"/>
  <c r="J54" i="50"/>
  <c r="I54" i="50"/>
  <c r="G54" i="50"/>
  <c r="E54" i="50"/>
  <c r="C54" i="50"/>
  <c r="D54" i="50" s="1"/>
  <c r="B54" i="50"/>
  <c r="S53" i="50"/>
  <c r="R53" i="50"/>
  <c r="P53" i="50"/>
  <c r="O53" i="50"/>
  <c r="M53" i="50"/>
  <c r="L53" i="50"/>
  <c r="J53" i="50"/>
  <c r="I53" i="50"/>
  <c r="G53" i="50"/>
  <c r="E53" i="50"/>
  <c r="C53" i="50"/>
  <c r="D53" i="50" s="1"/>
  <c r="B53" i="50"/>
  <c r="S52" i="50"/>
  <c r="R52" i="50"/>
  <c r="P52" i="50"/>
  <c r="O52" i="50"/>
  <c r="M52" i="50"/>
  <c r="L52" i="50"/>
  <c r="J52" i="50"/>
  <c r="I52" i="50"/>
  <c r="G52" i="50"/>
  <c r="E52" i="50"/>
  <c r="C52" i="50"/>
  <c r="D52" i="50" s="1"/>
  <c r="B52" i="50"/>
  <c r="S51" i="50"/>
  <c r="R51" i="50"/>
  <c r="P51" i="50"/>
  <c r="O51" i="50"/>
  <c r="M51" i="50"/>
  <c r="L51" i="50"/>
  <c r="J51" i="50"/>
  <c r="I51" i="50"/>
  <c r="G51" i="50"/>
  <c r="E51" i="50"/>
  <c r="C51" i="50"/>
  <c r="D51" i="50" s="1"/>
  <c r="B51" i="50"/>
  <c r="S50" i="50"/>
  <c r="R50" i="50"/>
  <c r="P50" i="50"/>
  <c r="O50" i="50"/>
  <c r="M50" i="50"/>
  <c r="L50" i="50"/>
  <c r="J50" i="50"/>
  <c r="I50" i="50"/>
  <c r="G50" i="50"/>
  <c r="E50" i="50"/>
  <c r="C50" i="50"/>
  <c r="D50" i="50" s="1"/>
  <c r="B50" i="50"/>
  <c r="S49" i="50"/>
  <c r="R49" i="50"/>
  <c r="P49" i="50"/>
  <c r="O49" i="50"/>
  <c r="M49" i="50"/>
  <c r="L49" i="50"/>
  <c r="J49" i="50"/>
  <c r="I49" i="50"/>
  <c r="G49" i="50"/>
  <c r="E49" i="50"/>
  <c r="C49" i="50"/>
  <c r="D49" i="50" s="1"/>
  <c r="B49" i="50"/>
  <c r="S46" i="50"/>
  <c r="R46" i="50"/>
  <c r="P46" i="50"/>
  <c r="O46" i="50"/>
  <c r="M46" i="50"/>
  <c r="L46" i="50"/>
  <c r="J46" i="50"/>
  <c r="I46" i="50"/>
  <c r="G46" i="50"/>
  <c r="E46" i="50"/>
  <c r="C46" i="50"/>
  <c r="D46" i="50" s="1"/>
  <c r="B46" i="50"/>
  <c r="S45" i="50"/>
  <c r="R45" i="50"/>
  <c r="P45" i="50"/>
  <c r="O45" i="50"/>
  <c r="M45" i="50"/>
  <c r="L45" i="50"/>
  <c r="J45" i="50"/>
  <c r="I45" i="50"/>
  <c r="G45" i="50"/>
  <c r="E45" i="50"/>
  <c r="C45" i="50"/>
  <c r="D45" i="50" s="1"/>
  <c r="B45" i="50"/>
  <c r="S44" i="50"/>
  <c r="R44" i="50"/>
  <c r="P44" i="50"/>
  <c r="O44" i="50"/>
  <c r="M44" i="50"/>
  <c r="L44" i="50"/>
  <c r="J44" i="50"/>
  <c r="I44" i="50"/>
  <c r="G44" i="50"/>
  <c r="E44" i="50"/>
  <c r="C44" i="50"/>
  <c r="D44" i="50" s="1"/>
  <c r="B44" i="50"/>
  <c r="S43" i="50"/>
  <c r="R43" i="50"/>
  <c r="P43" i="50"/>
  <c r="O43" i="50"/>
  <c r="M43" i="50"/>
  <c r="L43" i="50"/>
  <c r="J43" i="50"/>
  <c r="I43" i="50"/>
  <c r="G43" i="50"/>
  <c r="E43" i="50"/>
  <c r="C43" i="50"/>
  <c r="D43" i="50" s="1"/>
  <c r="B43" i="50"/>
  <c r="S42" i="50"/>
  <c r="R42" i="50"/>
  <c r="P42" i="50"/>
  <c r="O42" i="50"/>
  <c r="M42" i="50"/>
  <c r="L42" i="50"/>
  <c r="J42" i="50"/>
  <c r="I42" i="50"/>
  <c r="G42" i="50"/>
  <c r="E42" i="50"/>
  <c r="C42" i="50"/>
  <c r="D42" i="50" s="1"/>
  <c r="B42" i="50"/>
  <c r="S41" i="50"/>
  <c r="R41" i="50"/>
  <c r="P41" i="50"/>
  <c r="O41" i="50"/>
  <c r="M41" i="50"/>
  <c r="L41" i="50"/>
  <c r="J41" i="50"/>
  <c r="I41" i="50"/>
  <c r="G41" i="50"/>
  <c r="E41" i="50"/>
  <c r="C41" i="50"/>
  <c r="D41" i="50" s="1"/>
  <c r="B41" i="50"/>
  <c r="S40" i="50"/>
  <c r="R40" i="50"/>
  <c r="P40" i="50"/>
  <c r="O40" i="50"/>
  <c r="M40" i="50"/>
  <c r="L40" i="50"/>
  <c r="J40" i="50"/>
  <c r="I40" i="50"/>
  <c r="G40" i="50"/>
  <c r="E40" i="50"/>
  <c r="C40" i="50"/>
  <c r="D40" i="50" s="1"/>
  <c r="B40" i="50"/>
  <c r="S39" i="50"/>
  <c r="R39" i="50"/>
  <c r="P39" i="50"/>
  <c r="O39" i="50"/>
  <c r="M39" i="50"/>
  <c r="L39" i="50"/>
  <c r="J39" i="50"/>
  <c r="I39" i="50"/>
  <c r="G39" i="50"/>
  <c r="E39" i="50"/>
  <c r="C39" i="50"/>
  <c r="D39" i="50" s="1"/>
  <c r="B39" i="50"/>
  <c r="S38" i="50"/>
  <c r="R38" i="50"/>
  <c r="P38" i="50"/>
  <c r="O38" i="50"/>
  <c r="M38" i="50"/>
  <c r="L38" i="50"/>
  <c r="J38" i="50"/>
  <c r="I38" i="50"/>
  <c r="G38" i="50"/>
  <c r="E38" i="50"/>
  <c r="C38" i="50"/>
  <c r="D38" i="50" s="1"/>
  <c r="B38" i="50"/>
  <c r="S37" i="50"/>
  <c r="R37" i="50"/>
  <c r="P37" i="50"/>
  <c r="O37" i="50"/>
  <c r="M37" i="50"/>
  <c r="L37" i="50"/>
  <c r="J37" i="50"/>
  <c r="I37" i="50"/>
  <c r="G37" i="50"/>
  <c r="E37" i="50"/>
  <c r="C37" i="50"/>
  <c r="D37" i="50" s="1"/>
  <c r="B37" i="50"/>
  <c r="S36" i="50"/>
  <c r="R36" i="50"/>
  <c r="P36" i="50"/>
  <c r="O36" i="50"/>
  <c r="M36" i="50"/>
  <c r="L36" i="50"/>
  <c r="J36" i="50"/>
  <c r="I36" i="50"/>
  <c r="G36" i="50"/>
  <c r="E36" i="50"/>
  <c r="C36" i="50"/>
  <c r="D36" i="50" s="1"/>
  <c r="B36" i="50"/>
  <c r="S35" i="50"/>
  <c r="R35" i="50"/>
  <c r="P35" i="50"/>
  <c r="O35" i="50"/>
  <c r="M35" i="50"/>
  <c r="L35" i="50"/>
  <c r="J35" i="50"/>
  <c r="I35" i="50"/>
  <c r="G35" i="50"/>
  <c r="E35" i="50"/>
  <c r="C35" i="50"/>
  <c r="D35" i="50" s="1"/>
  <c r="B35" i="50"/>
  <c r="S34" i="50"/>
  <c r="R34" i="50"/>
  <c r="P34" i="50"/>
  <c r="O34" i="50"/>
  <c r="M34" i="50"/>
  <c r="L34" i="50"/>
  <c r="J34" i="50"/>
  <c r="I34" i="50"/>
  <c r="G34" i="50"/>
  <c r="E34" i="50"/>
  <c r="C34" i="50"/>
  <c r="D34" i="50" s="1"/>
  <c r="B34" i="50"/>
  <c r="S33" i="50"/>
  <c r="R33" i="50"/>
  <c r="P33" i="50"/>
  <c r="O33" i="50"/>
  <c r="M33" i="50"/>
  <c r="L33" i="50"/>
  <c r="J33" i="50"/>
  <c r="I33" i="50"/>
  <c r="G33" i="50"/>
  <c r="E33" i="50"/>
  <c r="C33" i="50"/>
  <c r="D33" i="50" s="1"/>
  <c r="B33" i="50"/>
  <c r="S32" i="50"/>
  <c r="R32" i="50"/>
  <c r="P32" i="50"/>
  <c r="O32" i="50"/>
  <c r="M32" i="50"/>
  <c r="L32" i="50"/>
  <c r="J32" i="50"/>
  <c r="I32" i="50"/>
  <c r="G32" i="50"/>
  <c r="E32" i="50"/>
  <c r="C32" i="50"/>
  <c r="D32" i="50" s="1"/>
  <c r="B32" i="50"/>
  <c r="S31" i="50"/>
  <c r="R31" i="50"/>
  <c r="P31" i="50"/>
  <c r="O31" i="50"/>
  <c r="M31" i="50"/>
  <c r="L31" i="50"/>
  <c r="J31" i="50"/>
  <c r="I31" i="50"/>
  <c r="G31" i="50"/>
  <c r="E31" i="50"/>
  <c r="C31" i="50"/>
  <c r="D31" i="50" s="1"/>
  <c r="B31" i="50"/>
  <c r="S30" i="50"/>
  <c r="R30" i="50"/>
  <c r="P30" i="50"/>
  <c r="Q11" i="50" s="1"/>
  <c r="O30" i="50"/>
  <c r="M30" i="50"/>
  <c r="N11" i="50" s="1"/>
  <c r="L30" i="50"/>
  <c r="J30" i="50"/>
  <c r="K11" i="50" s="1"/>
  <c r="I30" i="50"/>
  <c r="G30" i="50"/>
  <c r="H11" i="50" s="1"/>
  <c r="E30" i="50"/>
  <c r="F11" i="50" s="1"/>
  <c r="C30" i="50"/>
  <c r="D30" i="50" s="1"/>
  <c r="B30" i="50"/>
  <c r="G4" i="50"/>
  <c r="E12" i="50"/>
  <c r="G12" i="50"/>
  <c r="I12" i="50"/>
  <c r="J12" i="50"/>
  <c r="L12" i="50"/>
  <c r="M12" i="50"/>
  <c r="O12" i="50"/>
  <c r="P12" i="50"/>
  <c r="R12" i="50"/>
  <c r="S12" i="50"/>
  <c r="E13" i="50"/>
  <c r="G13" i="50"/>
  <c r="I13" i="50"/>
  <c r="J13" i="50"/>
  <c r="L13" i="50"/>
  <c r="M13" i="50"/>
  <c r="O13" i="50"/>
  <c r="P13" i="50"/>
  <c r="R13" i="50"/>
  <c r="S13" i="50"/>
  <c r="E14" i="50"/>
  <c r="G14" i="50"/>
  <c r="I14" i="50"/>
  <c r="J14" i="50"/>
  <c r="L14" i="50"/>
  <c r="M14" i="50"/>
  <c r="O14" i="50"/>
  <c r="P14" i="50"/>
  <c r="R14" i="50"/>
  <c r="S14" i="50"/>
  <c r="E15" i="50"/>
  <c r="G15" i="50"/>
  <c r="I15" i="50"/>
  <c r="J15" i="50"/>
  <c r="L15" i="50"/>
  <c r="M15" i="50"/>
  <c r="O15" i="50"/>
  <c r="P15" i="50"/>
  <c r="R15" i="50"/>
  <c r="S15" i="50"/>
  <c r="E16" i="50"/>
  <c r="G16" i="50"/>
  <c r="I16" i="50"/>
  <c r="J16" i="50"/>
  <c r="L16" i="50"/>
  <c r="M16" i="50"/>
  <c r="O16" i="50"/>
  <c r="P16" i="50"/>
  <c r="R16" i="50"/>
  <c r="S16" i="50"/>
  <c r="E17" i="50"/>
  <c r="G17" i="50"/>
  <c r="I17" i="50"/>
  <c r="J17" i="50"/>
  <c r="L17" i="50"/>
  <c r="M17" i="50"/>
  <c r="O17" i="50"/>
  <c r="P17" i="50"/>
  <c r="R17" i="50"/>
  <c r="S17" i="50"/>
  <c r="E18" i="50"/>
  <c r="G18" i="50"/>
  <c r="I18" i="50"/>
  <c r="J18" i="50"/>
  <c r="L18" i="50"/>
  <c r="M18" i="50"/>
  <c r="O18" i="50"/>
  <c r="P18" i="50"/>
  <c r="R18" i="50"/>
  <c r="S18" i="50"/>
  <c r="E19" i="50"/>
  <c r="G19" i="50"/>
  <c r="I19" i="50"/>
  <c r="J19" i="50"/>
  <c r="L19" i="50"/>
  <c r="M19" i="50"/>
  <c r="O19" i="50"/>
  <c r="P19" i="50"/>
  <c r="R19" i="50"/>
  <c r="S19" i="50"/>
  <c r="E20" i="50"/>
  <c r="G20" i="50"/>
  <c r="I20" i="50"/>
  <c r="J20" i="50"/>
  <c r="L20" i="50"/>
  <c r="M20" i="50"/>
  <c r="O20" i="50"/>
  <c r="P20" i="50"/>
  <c r="R20" i="50"/>
  <c r="S20" i="50"/>
  <c r="E21" i="50"/>
  <c r="G21" i="50"/>
  <c r="I21" i="50"/>
  <c r="J21" i="50"/>
  <c r="L21" i="50"/>
  <c r="M21" i="50"/>
  <c r="O21" i="50"/>
  <c r="P21" i="50"/>
  <c r="R21" i="50"/>
  <c r="S21" i="50"/>
  <c r="E22" i="50"/>
  <c r="G22" i="50"/>
  <c r="I22" i="50"/>
  <c r="J22" i="50"/>
  <c r="L22" i="50"/>
  <c r="M22" i="50"/>
  <c r="O22" i="50"/>
  <c r="P22" i="50"/>
  <c r="R22" i="50"/>
  <c r="S22" i="50"/>
  <c r="E23" i="50"/>
  <c r="G23" i="50"/>
  <c r="I23" i="50"/>
  <c r="J23" i="50"/>
  <c r="L23" i="50"/>
  <c r="M23" i="50"/>
  <c r="O23" i="50"/>
  <c r="P23" i="50"/>
  <c r="R23" i="50"/>
  <c r="S23" i="50"/>
  <c r="E24" i="50"/>
  <c r="G24" i="50"/>
  <c r="I24" i="50"/>
  <c r="J24" i="50"/>
  <c r="L24" i="50"/>
  <c r="M24" i="50"/>
  <c r="O24" i="50"/>
  <c r="P24" i="50"/>
  <c r="R24" i="50"/>
  <c r="S24" i="50"/>
  <c r="E25" i="50"/>
  <c r="G25" i="50"/>
  <c r="I25" i="50"/>
  <c r="J25" i="50"/>
  <c r="L25" i="50"/>
  <c r="M25" i="50"/>
  <c r="O25" i="50"/>
  <c r="P25" i="50"/>
  <c r="R25" i="50"/>
  <c r="S25" i="50"/>
  <c r="E26" i="50"/>
  <c r="G26" i="50"/>
  <c r="I26" i="50"/>
  <c r="J26" i="50"/>
  <c r="L26" i="50"/>
  <c r="M26" i="50"/>
  <c r="O26" i="50"/>
  <c r="P26" i="50"/>
  <c r="R26" i="50"/>
  <c r="S26" i="50"/>
  <c r="E27" i="50"/>
  <c r="G27" i="50"/>
  <c r="I27" i="50"/>
  <c r="J27" i="50"/>
  <c r="L27" i="50"/>
  <c r="M27" i="50"/>
  <c r="O27" i="50"/>
  <c r="P27" i="50"/>
  <c r="R27" i="50"/>
  <c r="S27" i="50"/>
  <c r="M2" i="50"/>
  <c r="J117" i="49"/>
  <c r="I117" i="49"/>
  <c r="H117" i="49"/>
  <c r="G117" i="49"/>
  <c r="F117" i="49"/>
  <c r="E117" i="49"/>
  <c r="D117" i="49"/>
  <c r="C117" i="49"/>
  <c r="B117" i="49"/>
  <c r="J116" i="49"/>
  <c r="I116" i="49"/>
  <c r="H116" i="49"/>
  <c r="G116" i="49"/>
  <c r="F116" i="49"/>
  <c r="E116" i="49"/>
  <c r="D116" i="49"/>
  <c r="C116" i="49"/>
  <c r="B116" i="49"/>
  <c r="J115" i="49"/>
  <c r="I115" i="49"/>
  <c r="H115" i="49"/>
  <c r="G115" i="49"/>
  <c r="F115" i="49"/>
  <c r="E115" i="49"/>
  <c r="D115" i="49"/>
  <c r="C115" i="49"/>
  <c r="B115" i="49"/>
  <c r="J114" i="49"/>
  <c r="I114" i="49"/>
  <c r="H114" i="49"/>
  <c r="G114" i="49"/>
  <c r="F114" i="49"/>
  <c r="E114" i="49"/>
  <c r="D114" i="49"/>
  <c r="C114" i="49"/>
  <c r="B114" i="49"/>
  <c r="J113" i="49"/>
  <c r="I113" i="49"/>
  <c r="H113" i="49"/>
  <c r="G113" i="49"/>
  <c r="F113" i="49"/>
  <c r="E113" i="49"/>
  <c r="D113" i="49"/>
  <c r="C113" i="49"/>
  <c r="B113" i="49"/>
  <c r="J112" i="49"/>
  <c r="I112" i="49"/>
  <c r="H112" i="49"/>
  <c r="G112" i="49"/>
  <c r="F112" i="49"/>
  <c r="E112" i="49"/>
  <c r="D112" i="49"/>
  <c r="C112" i="49"/>
  <c r="B112" i="49"/>
  <c r="J111" i="49"/>
  <c r="I111" i="49"/>
  <c r="H111" i="49"/>
  <c r="G111" i="49"/>
  <c r="F111" i="49"/>
  <c r="E111" i="49"/>
  <c r="D111" i="49"/>
  <c r="C111" i="49"/>
  <c r="B111" i="49"/>
  <c r="J110" i="49"/>
  <c r="I110" i="49"/>
  <c r="H110" i="49"/>
  <c r="G110" i="49"/>
  <c r="F110" i="49"/>
  <c r="E110" i="49"/>
  <c r="D110" i="49"/>
  <c r="C110" i="49"/>
  <c r="B110" i="49"/>
  <c r="J109" i="49"/>
  <c r="I109" i="49"/>
  <c r="H109" i="49"/>
  <c r="G109" i="49"/>
  <c r="F109" i="49"/>
  <c r="E109" i="49"/>
  <c r="D109" i="49"/>
  <c r="C109" i="49"/>
  <c r="B109" i="49"/>
  <c r="J108" i="49"/>
  <c r="I108" i="49"/>
  <c r="H108" i="49"/>
  <c r="G108" i="49"/>
  <c r="F108" i="49"/>
  <c r="E108" i="49"/>
  <c r="D108" i="49"/>
  <c r="C108" i="49"/>
  <c r="B108" i="49"/>
  <c r="J107" i="49"/>
  <c r="I107" i="49"/>
  <c r="H107" i="49"/>
  <c r="G107" i="49"/>
  <c r="F107" i="49"/>
  <c r="E107" i="49"/>
  <c r="D107" i="49"/>
  <c r="C107" i="49"/>
  <c r="B107" i="49"/>
  <c r="J106" i="49"/>
  <c r="I106" i="49"/>
  <c r="H106" i="49"/>
  <c r="G106" i="49"/>
  <c r="F106" i="49"/>
  <c r="E106" i="49"/>
  <c r="D106" i="49"/>
  <c r="C106" i="49"/>
  <c r="B106" i="49"/>
  <c r="J105" i="49"/>
  <c r="I105" i="49"/>
  <c r="H105" i="49"/>
  <c r="G105" i="49"/>
  <c r="F105" i="49"/>
  <c r="E105" i="49"/>
  <c r="D105" i="49"/>
  <c r="C105" i="49"/>
  <c r="B105" i="49"/>
  <c r="J104" i="49"/>
  <c r="I104" i="49"/>
  <c r="H104" i="49"/>
  <c r="G104" i="49"/>
  <c r="F104" i="49"/>
  <c r="E104" i="49"/>
  <c r="D104" i="49"/>
  <c r="C104" i="49"/>
  <c r="B104" i="49"/>
  <c r="J103" i="49"/>
  <c r="I103" i="49"/>
  <c r="H103" i="49"/>
  <c r="G103" i="49"/>
  <c r="F103" i="49"/>
  <c r="E103" i="49"/>
  <c r="D103" i="49"/>
  <c r="C103" i="49"/>
  <c r="B103" i="49"/>
  <c r="J102" i="49"/>
  <c r="I102" i="49"/>
  <c r="H102" i="49"/>
  <c r="G102" i="49"/>
  <c r="F102" i="49"/>
  <c r="E102" i="49"/>
  <c r="D102" i="49"/>
  <c r="C102" i="49"/>
  <c r="B102" i="49"/>
  <c r="J101" i="49"/>
  <c r="I101" i="49"/>
  <c r="H101" i="49"/>
  <c r="G101" i="49"/>
  <c r="F101" i="49"/>
  <c r="E101" i="49"/>
  <c r="D101" i="49"/>
  <c r="C101" i="49"/>
  <c r="B101" i="49"/>
  <c r="J100" i="49"/>
  <c r="I100" i="49"/>
  <c r="H100" i="49"/>
  <c r="G100" i="49"/>
  <c r="F100" i="49"/>
  <c r="E100" i="49"/>
  <c r="D100" i="49"/>
  <c r="C100" i="49"/>
  <c r="B100" i="49"/>
  <c r="J99" i="49"/>
  <c r="I99" i="49"/>
  <c r="H99" i="49"/>
  <c r="G99" i="49"/>
  <c r="F99" i="49"/>
  <c r="E99" i="49"/>
  <c r="D99" i="49"/>
  <c r="C99" i="49"/>
  <c r="B99" i="49"/>
  <c r="J98" i="49"/>
  <c r="I98" i="49"/>
  <c r="H98" i="49"/>
  <c r="G98" i="49"/>
  <c r="F98" i="49"/>
  <c r="E98" i="49"/>
  <c r="D98" i="49"/>
  <c r="C98" i="49"/>
  <c r="B98" i="49"/>
  <c r="J97" i="49"/>
  <c r="I97" i="49"/>
  <c r="H97" i="49"/>
  <c r="G97" i="49"/>
  <c r="F97" i="49"/>
  <c r="E97" i="49"/>
  <c r="D97" i="49"/>
  <c r="C97" i="49"/>
  <c r="B97" i="49"/>
  <c r="J96" i="49"/>
  <c r="I96" i="49"/>
  <c r="H96" i="49"/>
  <c r="G96" i="49"/>
  <c r="F96" i="49"/>
  <c r="E96" i="49"/>
  <c r="D96" i="49"/>
  <c r="C96" i="49"/>
  <c r="B96" i="49"/>
  <c r="J95" i="49"/>
  <c r="I95" i="49"/>
  <c r="H95" i="49"/>
  <c r="G95" i="49"/>
  <c r="F95" i="49"/>
  <c r="E95" i="49"/>
  <c r="D95" i="49"/>
  <c r="C95" i="49"/>
  <c r="B95" i="49"/>
  <c r="J94" i="49"/>
  <c r="I94" i="49"/>
  <c r="H94" i="49"/>
  <c r="G94" i="49"/>
  <c r="F94" i="49"/>
  <c r="E94" i="49"/>
  <c r="D94" i="49"/>
  <c r="C94" i="49"/>
  <c r="B94" i="49"/>
  <c r="J93" i="49"/>
  <c r="I93" i="49"/>
  <c r="H93" i="49"/>
  <c r="G93" i="49"/>
  <c r="F93" i="49"/>
  <c r="E93" i="49"/>
  <c r="D93" i="49"/>
  <c r="C93" i="49"/>
  <c r="B93" i="49"/>
  <c r="J92" i="49"/>
  <c r="I92" i="49"/>
  <c r="H92" i="49"/>
  <c r="G92" i="49"/>
  <c r="F92" i="49"/>
  <c r="E92" i="49"/>
  <c r="D92" i="49"/>
  <c r="C92" i="49"/>
  <c r="B92" i="49"/>
  <c r="J91" i="49"/>
  <c r="I91" i="49"/>
  <c r="H91" i="49"/>
  <c r="G91" i="49"/>
  <c r="F91" i="49"/>
  <c r="E91" i="49"/>
  <c r="D91" i="49"/>
  <c r="C91" i="49"/>
  <c r="B91" i="49"/>
  <c r="J90" i="49"/>
  <c r="I90" i="49"/>
  <c r="H90" i="49"/>
  <c r="G90" i="49"/>
  <c r="F90" i="49"/>
  <c r="E90" i="49"/>
  <c r="D90" i="49"/>
  <c r="C90" i="49"/>
  <c r="B90" i="49"/>
  <c r="J89" i="49"/>
  <c r="I89" i="49"/>
  <c r="H89" i="49"/>
  <c r="G89" i="49"/>
  <c r="F89" i="49"/>
  <c r="E89" i="49"/>
  <c r="D89" i="49"/>
  <c r="C89" i="49"/>
  <c r="B89" i="49"/>
  <c r="J88" i="49"/>
  <c r="I88" i="49"/>
  <c r="H88" i="49"/>
  <c r="G88" i="49"/>
  <c r="F88" i="49"/>
  <c r="E88" i="49"/>
  <c r="D88" i="49"/>
  <c r="C88" i="49"/>
  <c r="B88" i="49"/>
  <c r="J87" i="49"/>
  <c r="I87" i="49"/>
  <c r="H87" i="49"/>
  <c r="G87" i="49"/>
  <c r="F87" i="49"/>
  <c r="E87" i="49"/>
  <c r="D87" i="49"/>
  <c r="C87" i="49"/>
  <c r="B87" i="49"/>
  <c r="J86" i="49"/>
  <c r="I86" i="49"/>
  <c r="H86" i="49"/>
  <c r="G86" i="49"/>
  <c r="F86" i="49"/>
  <c r="E86" i="49"/>
  <c r="D86" i="49"/>
  <c r="C86" i="49"/>
  <c r="B86" i="49"/>
  <c r="J85" i="49"/>
  <c r="I85" i="49"/>
  <c r="H85" i="49"/>
  <c r="G85" i="49"/>
  <c r="F85" i="49"/>
  <c r="E85" i="49"/>
  <c r="D85" i="49"/>
  <c r="C85" i="49"/>
  <c r="B85" i="49"/>
  <c r="J84" i="49"/>
  <c r="I84" i="49"/>
  <c r="H84" i="49"/>
  <c r="G84" i="49"/>
  <c r="F84" i="49"/>
  <c r="E84" i="49"/>
  <c r="D84" i="49"/>
  <c r="C84" i="49"/>
  <c r="B84" i="49"/>
  <c r="J81" i="49"/>
  <c r="I81" i="49"/>
  <c r="H81" i="49"/>
  <c r="G81" i="49"/>
  <c r="F81" i="49"/>
  <c r="E81" i="49"/>
  <c r="D81" i="49"/>
  <c r="C81" i="49"/>
  <c r="B81" i="49"/>
  <c r="J80" i="49"/>
  <c r="I80" i="49"/>
  <c r="H80" i="49"/>
  <c r="G80" i="49"/>
  <c r="F80" i="49"/>
  <c r="E80" i="49"/>
  <c r="D80" i="49"/>
  <c r="C80" i="49"/>
  <c r="B80" i="49"/>
  <c r="J79" i="49"/>
  <c r="I79" i="49"/>
  <c r="H79" i="49"/>
  <c r="G79" i="49"/>
  <c r="F79" i="49"/>
  <c r="E79" i="49"/>
  <c r="D79" i="49"/>
  <c r="C79" i="49"/>
  <c r="B79" i="49"/>
  <c r="J78" i="49"/>
  <c r="I78" i="49"/>
  <c r="H78" i="49"/>
  <c r="G78" i="49"/>
  <c r="F78" i="49"/>
  <c r="E78" i="49"/>
  <c r="D78" i="49"/>
  <c r="C78" i="49"/>
  <c r="B78" i="49"/>
  <c r="J77" i="49"/>
  <c r="I77" i="49"/>
  <c r="H77" i="49"/>
  <c r="G77" i="49"/>
  <c r="F77" i="49"/>
  <c r="E77" i="49"/>
  <c r="D77" i="49"/>
  <c r="C77" i="49"/>
  <c r="B77" i="49"/>
  <c r="J76" i="49"/>
  <c r="I76" i="49"/>
  <c r="H76" i="49"/>
  <c r="G76" i="49"/>
  <c r="F76" i="49"/>
  <c r="E76" i="49"/>
  <c r="D76" i="49"/>
  <c r="C76" i="49"/>
  <c r="B76" i="49"/>
  <c r="J75" i="49"/>
  <c r="I75" i="49"/>
  <c r="H75" i="49"/>
  <c r="G75" i="49"/>
  <c r="F75" i="49"/>
  <c r="E75" i="49"/>
  <c r="D75" i="49"/>
  <c r="C75" i="49"/>
  <c r="B75" i="49"/>
  <c r="J74" i="49"/>
  <c r="I74" i="49"/>
  <c r="H74" i="49"/>
  <c r="G74" i="49"/>
  <c r="F74" i="49"/>
  <c r="E74" i="49"/>
  <c r="D74" i="49"/>
  <c r="C74" i="49"/>
  <c r="B74" i="49"/>
  <c r="J73" i="49"/>
  <c r="I73" i="49"/>
  <c r="H73" i="49"/>
  <c r="G73" i="49"/>
  <c r="F73" i="49"/>
  <c r="E73" i="49"/>
  <c r="D73" i="49"/>
  <c r="C73" i="49"/>
  <c r="B73" i="49"/>
  <c r="J72" i="49"/>
  <c r="I72" i="49"/>
  <c r="H72" i="49"/>
  <c r="G72" i="49"/>
  <c r="F72" i="49"/>
  <c r="E72" i="49"/>
  <c r="D72" i="49"/>
  <c r="C72" i="49"/>
  <c r="B72" i="49"/>
  <c r="J71" i="49"/>
  <c r="I71" i="49"/>
  <c r="H71" i="49"/>
  <c r="G71" i="49"/>
  <c r="F71" i="49"/>
  <c r="E71" i="49"/>
  <c r="D71" i="49"/>
  <c r="C71" i="49"/>
  <c r="B71" i="49"/>
  <c r="J70" i="49"/>
  <c r="I70" i="49"/>
  <c r="H70" i="49"/>
  <c r="G70" i="49"/>
  <c r="F70" i="49"/>
  <c r="E70" i="49"/>
  <c r="D70" i="49"/>
  <c r="C70" i="49"/>
  <c r="B70" i="49"/>
  <c r="J69" i="49"/>
  <c r="I69" i="49"/>
  <c r="H69" i="49"/>
  <c r="G69" i="49"/>
  <c r="F69" i="49"/>
  <c r="E69" i="49"/>
  <c r="D69" i="49"/>
  <c r="C69" i="49"/>
  <c r="B69" i="49"/>
  <c r="J68" i="49"/>
  <c r="I68" i="49"/>
  <c r="H68" i="49"/>
  <c r="G68" i="49"/>
  <c r="F68" i="49"/>
  <c r="E68" i="49"/>
  <c r="D68" i="49"/>
  <c r="C68" i="49"/>
  <c r="B68" i="49"/>
  <c r="J67" i="49"/>
  <c r="I67" i="49"/>
  <c r="H67" i="49"/>
  <c r="G67" i="49"/>
  <c r="F67" i="49"/>
  <c r="E67" i="49"/>
  <c r="D67" i="49"/>
  <c r="C67" i="49"/>
  <c r="B67" i="49"/>
  <c r="J66" i="49"/>
  <c r="I66" i="49"/>
  <c r="H66" i="49"/>
  <c r="G66" i="49"/>
  <c r="F66" i="49"/>
  <c r="E66" i="49"/>
  <c r="D66" i="49"/>
  <c r="C66" i="49"/>
  <c r="B66" i="49"/>
  <c r="J65" i="49"/>
  <c r="I65" i="49"/>
  <c r="H65" i="49"/>
  <c r="G65" i="49"/>
  <c r="F65" i="49"/>
  <c r="E65" i="49"/>
  <c r="D65" i="49"/>
  <c r="C65" i="49"/>
  <c r="B65" i="49"/>
  <c r="J64" i="49"/>
  <c r="I64" i="49"/>
  <c r="H64" i="49"/>
  <c r="G64" i="49"/>
  <c r="F64" i="49"/>
  <c r="E64" i="49"/>
  <c r="D64" i="49"/>
  <c r="C64" i="49"/>
  <c r="B64" i="49"/>
  <c r="J63" i="49"/>
  <c r="I63" i="49"/>
  <c r="H63" i="49"/>
  <c r="G63" i="49"/>
  <c r="F63" i="49"/>
  <c r="E63" i="49"/>
  <c r="D63" i="49"/>
  <c r="C63" i="49"/>
  <c r="B63" i="49"/>
  <c r="J62" i="49"/>
  <c r="I62" i="49"/>
  <c r="H62" i="49"/>
  <c r="G62" i="49"/>
  <c r="F62" i="49"/>
  <c r="E62" i="49"/>
  <c r="D62" i="49"/>
  <c r="C62" i="49"/>
  <c r="B62" i="49"/>
  <c r="J61" i="49"/>
  <c r="I61" i="49"/>
  <c r="H61" i="49"/>
  <c r="G61" i="49"/>
  <c r="F61" i="49"/>
  <c r="E61" i="49"/>
  <c r="D61" i="49"/>
  <c r="C61" i="49"/>
  <c r="B61" i="49"/>
  <c r="J60" i="49"/>
  <c r="I60" i="49"/>
  <c r="H60" i="49"/>
  <c r="G60" i="49"/>
  <c r="F60" i="49"/>
  <c r="E60" i="49"/>
  <c r="D60" i="49"/>
  <c r="C60" i="49"/>
  <c r="B60" i="49"/>
  <c r="J59" i="49"/>
  <c r="I59" i="49"/>
  <c r="H59" i="49"/>
  <c r="G59" i="49"/>
  <c r="F59" i="49"/>
  <c r="E59" i="49"/>
  <c r="D59" i="49"/>
  <c r="C59" i="49"/>
  <c r="B59" i="49"/>
  <c r="J58" i="49"/>
  <c r="I58" i="49"/>
  <c r="H58" i="49"/>
  <c r="G58" i="49"/>
  <c r="F58" i="49"/>
  <c r="E58" i="49"/>
  <c r="D58" i="49"/>
  <c r="C58" i="49"/>
  <c r="B58" i="49"/>
  <c r="J57" i="49"/>
  <c r="I57" i="49"/>
  <c r="H57" i="49"/>
  <c r="G57" i="49"/>
  <c r="F57" i="49"/>
  <c r="E57" i="49"/>
  <c r="D57" i="49"/>
  <c r="C57" i="49"/>
  <c r="B57" i="49"/>
  <c r="J56" i="49"/>
  <c r="I56" i="49"/>
  <c r="H56" i="49"/>
  <c r="G56" i="49"/>
  <c r="F56" i="49"/>
  <c r="E56" i="49"/>
  <c r="D56" i="49"/>
  <c r="C56" i="49"/>
  <c r="B56" i="49"/>
  <c r="J55" i="49"/>
  <c r="I55" i="49"/>
  <c r="H55" i="49"/>
  <c r="G55" i="49"/>
  <c r="F55" i="49"/>
  <c r="E55" i="49"/>
  <c r="D55" i="49"/>
  <c r="C55" i="49"/>
  <c r="B55" i="49"/>
  <c r="J54" i="49"/>
  <c r="I54" i="49"/>
  <c r="H54" i="49"/>
  <c r="G54" i="49"/>
  <c r="F54" i="49"/>
  <c r="E54" i="49"/>
  <c r="D54" i="49"/>
  <c r="C54" i="49"/>
  <c r="B54" i="49"/>
  <c r="J53" i="49"/>
  <c r="I53" i="49"/>
  <c r="H53" i="49"/>
  <c r="G53" i="49"/>
  <c r="F53" i="49"/>
  <c r="E53" i="49"/>
  <c r="D53" i="49"/>
  <c r="C53" i="49"/>
  <c r="B53" i="49"/>
  <c r="J52" i="49"/>
  <c r="I52" i="49"/>
  <c r="H52" i="49"/>
  <c r="G52" i="49"/>
  <c r="F52" i="49"/>
  <c r="E52" i="49"/>
  <c r="D52" i="49"/>
  <c r="C52" i="49"/>
  <c r="B52" i="49"/>
  <c r="J51" i="49"/>
  <c r="I51" i="49"/>
  <c r="H51" i="49"/>
  <c r="G51" i="49"/>
  <c r="F51" i="49"/>
  <c r="E51" i="49"/>
  <c r="D51" i="49"/>
  <c r="C51" i="49"/>
  <c r="B51" i="49"/>
  <c r="J50" i="49"/>
  <c r="I50" i="49"/>
  <c r="H50" i="49"/>
  <c r="G50" i="49"/>
  <c r="F50" i="49"/>
  <c r="E50" i="49"/>
  <c r="D50" i="49"/>
  <c r="C50" i="49"/>
  <c r="B50" i="49"/>
  <c r="J49" i="49"/>
  <c r="I49" i="49"/>
  <c r="H49" i="49"/>
  <c r="G49" i="49"/>
  <c r="F49" i="49"/>
  <c r="E49" i="49"/>
  <c r="D49" i="49"/>
  <c r="C49" i="49"/>
  <c r="B49" i="49"/>
  <c r="J48" i="49"/>
  <c r="I48" i="49"/>
  <c r="H48" i="49"/>
  <c r="G48" i="49"/>
  <c r="F48" i="49"/>
  <c r="E48" i="49"/>
  <c r="D48" i="49"/>
  <c r="C48" i="49"/>
  <c r="B48" i="49"/>
  <c r="O4" i="50" l="1"/>
  <c r="P5" i="47"/>
  <c r="H13" i="47"/>
  <c r="F13" i="47"/>
  <c r="N13" i="47"/>
  <c r="G11" i="51"/>
  <c r="I9" i="51"/>
  <c r="I24" i="51"/>
  <c r="G9" i="51"/>
  <c r="G24" i="51"/>
  <c r="Q24" i="51"/>
  <c r="O9" i="51"/>
  <c r="O24" i="51"/>
  <c r="G10" i="51"/>
  <c r="G25" i="51"/>
  <c r="G14" i="51"/>
  <c r="G13" i="51"/>
  <c r="G12" i="51"/>
  <c r="T4" i="51"/>
  <c r="Q10" i="52"/>
  <c r="K86" i="49"/>
  <c r="K88" i="49"/>
  <c r="K90" i="49"/>
  <c r="K92" i="49"/>
  <c r="K94" i="49"/>
  <c r="K96" i="49"/>
  <c r="K98" i="49"/>
  <c r="K84" i="49"/>
  <c r="L99" i="49"/>
  <c r="K99" i="49"/>
  <c r="K101" i="49"/>
  <c r="L103" i="49"/>
  <c r="K103" i="49"/>
  <c r="K105" i="49"/>
  <c r="L107" i="49"/>
  <c r="K107" i="49"/>
  <c r="K109" i="49"/>
  <c r="L111" i="49"/>
  <c r="K111" i="49"/>
  <c r="K113" i="49"/>
  <c r="L115" i="49"/>
  <c r="K115" i="49"/>
  <c r="K117" i="49"/>
  <c r="L84" i="49"/>
  <c r="L88" i="49"/>
  <c r="L92" i="49"/>
  <c r="L96" i="49"/>
  <c r="L98" i="49"/>
  <c r="L52" i="49"/>
  <c r="L56" i="49"/>
  <c r="L60" i="49"/>
  <c r="L64" i="49"/>
  <c r="L68" i="49"/>
  <c r="L72" i="49"/>
  <c r="L49" i="49"/>
  <c r="L57" i="49"/>
  <c r="L61" i="49"/>
  <c r="L65" i="49"/>
  <c r="L69" i="49"/>
  <c r="L73" i="49"/>
  <c r="L77" i="49"/>
  <c r="L101" i="49"/>
  <c r="L109" i="49"/>
  <c r="L113" i="49"/>
  <c r="L117" i="49"/>
  <c r="L53" i="49"/>
  <c r="L81" i="49"/>
  <c r="L105" i="49"/>
  <c r="Q26" i="50"/>
  <c r="K26" i="50"/>
  <c r="F25" i="50"/>
  <c r="N24" i="50"/>
  <c r="H24" i="50"/>
  <c r="Q22" i="50"/>
  <c r="K22" i="50"/>
  <c r="F21" i="50"/>
  <c r="N20" i="50"/>
  <c r="H20" i="50"/>
  <c r="Q18" i="50"/>
  <c r="K18" i="50"/>
  <c r="N16" i="50"/>
  <c r="Q14" i="50"/>
  <c r="N12" i="50"/>
  <c r="L50" i="49"/>
  <c r="L54" i="49"/>
  <c r="L58" i="49"/>
  <c r="L62" i="49"/>
  <c r="L66" i="49"/>
  <c r="L70" i="49"/>
  <c r="L74" i="49"/>
  <c r="L78" i="49"/>
  <c r="K85" i="49"/>
  <c r="L87" i="49"/>
  <c r="K87" i="49"/>
  <c r="K89" i="49"/>
  <c r="L91" i="49"/>
  <c r="K91" i="49"/>
  <c r="K93" i="49"/>
  <c r="L95" i="49"/>
  <c r="K95" i="49"/>
  <c r="K97" i="49"/>
  <c r="L48" i="49"/>
  <c r="K48" i="49"/>
  <c r="L51" i="49"/>
  <c r="L55" i="49"/>
  <c r="L59" i="49"/>
  <c r="L63" i="49"/>
  <c r="L67" i="49"/>
  <c r="L71" i="49"/>
  <c r="L75" i="49"/>
  <c r="L79" i="49"/>
  <c r="K50" i="49"/>
  <c r="K52" i="49"/>
  <c r="K54" i="49"/>
  <c r="K56" i="49"/>
  <c r="K58" i="49"/>
  <c r="K60" i="49"/>
  <c r="K62" i="49"/>
  <c r="K64" i="49"/>
  <c r="K66" i="49"/>
  <c r="K68" i="49"/>
  <c r="K70" i="49"/>
  <c r="K72" i="49"/>
  <c r="K74" i="49"/>
  <c r="L76" i="49"/>
  <c r="K76" i="49"/>
  <c r="K78" i="49"/>
  <c r="L80" i="49"/>
  <c r="K80" i="49"/>
  <c r="L85" i="49"/>
  <c r="L86" i="49"/>
  <c r="L89" i="49"/>
  <c r="L90" i="49"/>
  <c r="L93" i="49"/>
  <c r="L94" i="49"/>
  <c r="L97" i="49"/>
  <c r="L100" i="49"/>
  <c r="K100" i="49"/>
  <c r="K102" i="49"/>
  <c r="L104" i="49"/>
  <c r="K104" i="49"/>
  <c r="K106" i="49"/>
  <c r="L108" i="49"/>
  <c r="K108" i="49"/>
  <c r="K110" i="49"/>
  <c r="L112" i="49"/>
  <c r="K112" i="49"/>
  <c r="K114" i="49"/>
  <c r="L116" i="49"/>
  <c r="K116" i="49"/>
  <c r="K49" i="49"/>
  <c r="K51" i="49"/>
  <c r="K53" i="49"/>
  <c r="K55" i="49"/>
  <c r="K57" i="49"/>
  <c r="K59" i="49"/>
  <c r="K61" i="49"/>
  <c r="K63" i="49"/>
  <c r="K65" i="49"/>
  <c r="K67" i="49"/>
  <c r="K69" i="49"/>
  <c r="K71" i="49"/>
  <c r="K73" i="49"/>
  <c r="K75" i="49"/>
  <c r="K77" i="49"/>
  <c r="K79" i="49"/>
  <c r="K81" i="49"/>
  <c r="L102" i="49"/>
  <c r="L106" i="49"/>
  <c r="L110" i="49"/>
  <c r="L114" i="49"/>
  <c r="N13" i="50"/>
  <c r="Q15" i="50"/>
  <c r="Q19" i="50"/>
  <c r="Q23" i="50"/>
  <c r="Q27" i="50"/>
  <c r="N26" i="50"/>
  <c r="H26" i="50"/>
  <c r="Q24" i="50"/>
  <c r="K24" i="50"/>
  <c r="F23" i="50"/>
  <c r="N22" i="50"/>
  <c r="H22" i="50"/>
  <c r="Q20" i="50"/>
  <c r="K20" i="50"/>
  <c r="F19" i="50"/>
  <c r="N18" i="50"/>
  <c r="H18" i="50"/>
  <c r="Q16" i="50"/>
  <c r="K16" i="50"/>
  <c r="F15" i="50"/>
  <c r="N14" i="50"/>
  <c r="H14" i="50"/>
  <c r="Q12" i="50"/>
  <c r="K12" i="50"/>
  <c r="Q13" i="50"/>
  <c r="Q17" i="50"/>
  <c r="Q21" i="50"/>
  <c r="Q25" i="50"/>
  <c r="T51" i="50"/>
  <c r="T55" i="50"/>
  <c r="T59" i="50"/>
  <c r="T63" i="50"/>
  <c r="U28" i="51"/>
  <c r="U24" i="51"/>
  <c r="U12" i="51"/>
  <c r="U29" i="51"/>
  <c r="U25" i="51"/>
  <c r="U13" i="51"/>
  <c r="U26" i="51"/>
  <c r="U14" i="51"/>
  <c r="U27" i="51"/>
  <c r="U15" i="51"/>
  <c r="U11" i="51"/>
  <c r="T17" i="47"/>
  <c r="T21" i="47"/>
  <c r="T13" i="47"/>
  <c r="T22" i="50"/>
  <c r="T18" i="50"/>
  <c r="N27" i="50"/>
  <c r="N23" i="50"/>
  <c r="N19" i="50"/>
  <c r="N15" i="50"/>
  <c r="T52" i="50"/>
  <c r="T56" i="50"/>
  <c r="T60" i="50"/>
  <c r="T64" i="50"/>
  <c r="N17" i="50"/>
  <c r="T17" i="50"/>
  <c r="K15" i="50"/>
  <c r="K14" i="50"/>
  <c r="T49" i="50"/>
  <c r="T53" i="50"/>
  <c r="T57" i="50"/>
  <c r="T61" i="50"/>
  <c r="T65" i="50"/>
  <c r="K27" i="50"/>
  <c r="N25" i="50"/>
  <c r="T25" i="50"/>
  <c r="K23" i="50"/>
  <c r="N21" i="50"/>
  <c r="H21" i="50"/>
  <c r="K19" i="50"/>
  <c r="T30" i="50"/>
  <c r="T34" i="50"/>
  <c r="T38" i="50"/>
  <c r="T50" i="50"/>
  <c r="T54" i="50"/>
  <c r="T58" i="50"/>
  <c r="T62" i="50"/>
  <c r="K13" i="50"/>
  <c r="K17" i="50"/>
  <c r="K21" i="50"/>
  <c r="T42" i="50"/>
  <c r="K25" i="50"/>
  <c r="T46" i="50"/>
  <c r="T23" i="50"/>
  <c r="T19" i="50"/>
  <c r="T24" i="50"/>
  <c r="F20" i="50"/>
  <c r="F17" i="50"/>
  <c r="H16" i="50"/>
  <c r="T13" i="50"/>
  <c r="H12" i="50"/>
  <c r="T32" i="50"/>
  <c r="T36" i="50"/>
  <c r="T40" i="50"/>
  <c r="T44" i="50"/>
  <c r="T27" i="50"/>
  <c r="F16" i="50"/>
  <c r="F12" i="50"/>
  <c r="F13" i="50"/>
  <c r="H13" i="50"/>
  <c r="H17" i="50"/>
  <c r="H25" i="50"/>
  <c r="T26" i="50"/>
  <c r="T15" i="50"/>
  <c r="F24" i="50"/>
  <c r="F27" i="50"/>
  <c r="H15" i="50"/>
  <c r="H19" i="50"/>
  <c r="H23" i="50"/>
  <c r="H27" i="50"/>
  <c r="T21" i="50"/>
  <c r="T14" i="50"/>
  <c r="F26" i="50"/>
  <c r="F22" i="50"/>
  <c r="F18" i="50"/>
  <c r="F14" i="50"/>
  <c r="T20" i="50"/>
  <c r="T12" i="50"/>
  <c r="T33" i="50"/>
  <c r="T37" i="50"/>
  <c r="T41" i="50"/>
  <c r="T45" i="50"/>
  <c r="T16" i="50"/>
  <c r="T31" i="50"/>
  <c r="T35" i="50"/>
  <c r="T39" i="50"/>
  <c r="T43" i="50"/>
  <c r="I2" i="49" l="1"/>
  <c r="E5" i="49"/>
  <c r="B13" i="49"/>
  <c r="C13" i="49"/>
  <c r="D13" i="49"/>
  <c r="E13" i="49"/>
  <c r="F13" i="49"/>
  <c r="G13" i="49"/>
  <c r="H13" i="49"/>
  <c r="I13" i="49"/>
  <c r="J13" i="49"/>
  <c r="B14" i="49"/>
  <c r="C14" i="49"/>
  <c r="D14" i="49"/>
  <c r="E14" i="49"/>
  <c r="F14" i="49"/>
  <c r="G14" i="49"/>
  <c r="H14" i="49"/>
  <c r="I14" i="49"/>
  <c r="J14" i="49"/>
  <c r="B15" i="49"/>
  <c r="C15" i="49"/>
  <c r="D15" i="49"/>
  <c r="E15" i="49"/>
  <c r="F15" i="49"/>
  <c r="G15" i="49"/>
  <c r="H15" i="49"/>
  <c r="I15" i="49"/>
  <c r="J15" i="49"/>
  <c r="B16" i="49"/>
  <c r="C16" i="49"/>
  <c r="D16" i="49"/>
  <c r="E16" i="49"/>
  <c r="F16" i="49"/>
  <c r="G16" i="49"/>
  <c r="H16" i="49"/>
  <c r="I16" i="49"/>
  <c r="J16" i="49"/>
  <c r="B17" i="49"/>
  <c r="C17" i="49"/>
  <c r="D17" i="49"/>
  <c r="E17" i="49"/>
  <c r="F17" i="49"/>
  <c r="G17" i="49"/>
  <c r="H17" i="49"/>
  <c r="I17" i="49"/>
  <c r="J17" i="49"/>
  <c r="B18" i="49"/>
  <c r="C18" i="49"/>
  <c r="D18" i="49"/>
  <c r="E18" i="49"/>
  <c r="F18" i="49"/>
  <c r="G18" i="49"/>
  <c r="H18" i="49"/>
  <c r="I18" i="49"/>
  <c r="J18" i="49"/>
  <c r="B19" i="49"/>
  <c r="C19" i="49"/>
  <c r="D19" i="49"/>
  <c r="E19" i="49"/>
  <c r="F19" i="49"/>
  <c r="G19" i="49"/>
  <c r="H19" i="49"/>
  <c r="I19" i="49"/>
  <c r="J19" i="49"/>
  <c r="B20" i="49"/>
  <c r="C20" i="49"/>
  <c r="D20" i="49"/>
  <c r="E20" i="49"/>
  <c r="F20" i="49"/>
  <c r="G20" i="49"/>
  <c r="H20" i="49"/>
  <c r="I20" i="49"/>
  <c r="J20" i="49"/>
  <c r="B21" i="49"/>
  <c r="C21" i="49"/>
  <c r="D21" i="49"/>
  <c r="E21" i="49"/>
  <c r="F21" i="49"/>
  <c r="G21" i="49"/>
  <c r="H21" i="49"/>
  <c r="I21" i="49"/>
  <c r="J21" i="49"/>
  <c r="B22" i="49"/>
  <c r="C22" i="49"/>
  <c r="D22" i="49"/>
  <c r="E22" i="49"/>
  <c r="F22" i="49"/>
  <c r="G22" i="49"/>
  <c r="H22" i="49"/>
  <c r="I22" i="49"/>
  <c r="J22" i="49"/>
  <c r="B23" i="49"/>
  <c r="C23" i="49"/>
  <c r="D23" i="49"/>
  <c r="E23" i="49"/>
  <c r="F23" i="49"/>
  <c r="G23" i="49"/>
  <c r="H23" i="49"/>
  <c r="I23" i="49"/>
  <c r="J23" i="49"/>
  <c r="B24" i="49"/>
  <c r="C24" i="49"/>
  <c r="D24" i="49"/>
  <c r="E24" i="49"/>
  <c r="F24" i="49"/>
  <c r="G24" i="49"/>
  <c r="H24" i="49"/>
  <c r="I24" i="49"/>
  <c r="J24" i="49"/>
  <c r="B25" i="49"/>
  <c r="C25" i="49"/>
  <c r="D25" i="49"/>
  <c r="E25" i="49"/>
  <c r="F25" i="49"/>
  <c r="G25" i="49"/>
  <c r="H25" i="49"/>
  <c r="I25" i="49"/>
  <c r="J25" i="49"/>
  <c r="B26" i="49"/>
  <c r="C26" i="49"/>
  <c r="D26" i="49"/>
  <c r="E26" i="49"/>
  <c r="F26" i="49"/>
  <c r="G26" i="49"/>
  <c r="H26" i="49"/>
  <c r="I26" i="49"/>
  <c r="J26" i="49"/>
  <c r="B27" i="49"/>
  <c r="C27" i="49"/>
  <c r="D27" i="49"/>
  <c r="E27" i="49"/>
  <c r="F27" i="49"/>
  <c r="G27" i="49"/>
  <c r="H27" i="49"/>
  <c r="I27" i="49"/>
  <c r="J27" i="49"/>
  <c r="B28" i="49"/>
  <c r="C28" i="49"/>
  <c r="D28" i="49"/>
  <c r="E28" i="49"/>
  <c r="F28" i="49"/>
  <c r="G28" i="49"/>
  <c r="H28" i="49"/>
  <c r="I28" i="49"/>
  <c r="J28" i="49"/>
  <c r="B29" i="49"/>
  <c r="C29" i="49"/>
  <c r="D29" i="49"/>
  <c r="E29" i="49"/>
  <c r="F29" i="49"/>
  <c r="G29" i="49"/>
  <c r="H29" i="49"/>
  <c r="I29" i="49"/>
  <c r="J29" i="49"/>
  <c r="B30" i="49"/>
  <c r="C30" i="49"/>
  <c r="D30" i="49"/>
  <c r="E30" i="49"/>
  <c r="F30" i="49"/>
  <c r="G30" i="49"/>
  <c r="H30" i="49"/>
  <c r="I30" i="49"/>
  <c r="J30" i="49"/>
  <c r="B31" i="49"/>
  <c r="C31" i="49"/>
  <c r="D31" i="49"/>
  <c r="E31" i="49"/>
  <c r="F31" i="49"/>
  <c r="G31" i="49"/>
  <c r="H31" i="49"/>
  <c r="I31" i="49"/>
  <c r="J31" i="49"/>
  <c r="B32" i="49"/>
  <c r="C32" i="49"/>
  <c r="D32" i="49"/>
  <c r="E32" i="49"/>
  <c r="F32" i="49"/>
  <c r="G32" i="49"/>
  <c r="H32" i="49"/>
  <c r="I32" i="49"/>
  <c r="J32" i="49"/>
  <c r="B33" i="49"/>
  <c r="C33" i="49"/>
  <c r="D33" i="49"/>
  <c r="E33" i="49"/>
  <c r="F33" i="49"/>
  <c r="G33" i="49"/>
  <c r="H33" i="49"/>
  <c r="I33" i="49"/>
  <c r="J33" i="49"/>
  <c r="B34" i="49"/>
  <c r="C34" i="49"/>
  <c r="D34" i="49"/>
  <c r="E34" i="49"/>
  <c r="F34" i="49"/>
  <c r="G34" i="49"/>
  <c r="H34" i="49"/>
  <c r="I34" i="49"/>
  <c r="J34" i="49"/>
  <c r="B35" i="49"/>
  <c r="C35" i="49"/>
  <c r="D35" i="49"/>
  <c r="E35" i="49"/>
  <c r="F35" i="49"/>
  <c r="G35" i="49"/>
  <c r="H35" i="49"/>
  <c r="I35" i="49"/>
  <c r="J35" i="49"/>
  <c r="B36" i="49"/>
  <c r="C36" i="49"/>
  <c r="D36" i="49"/>
  <c r="E36" i="49"/>
  <c r="F36" i="49"/>
  <c r="G36" i="49"/>
  <c r="H36" i="49"/>
  <c r="I36" i="49"/>
  <c r="J36" i="49"/>
  <c r="B37" i="49"/>
  <c r="C37" i="49"/>
  <c r="D37" i="49"/>
  <c r="E37" i="49"/>
  <c r="F37" i="49"/>
  <c r="G37" i="49"/>
  <c r="H37" i="49"/>
  <c r="I37" i="49"/>
  <c r="J37" i="49"/>
  <c r="B38" i="49"/>
  <c r="C38" i="49"/>
  <c r="D38" i="49"/>
  <c r="E38" i="49"/>
  <c r="F38" i="49"/>
  <c r="G38" i="49"/>
  <c r="H38" i="49"/>
  <c r="I38" i="49"/>
  <c r="J38" i="49"/>
  <c r="B39" i="49"/>
  <c r="C39" i="49"/>
  <c r="D39" i="49"/>
  <c r="E39" i="49"/>
  <c r="F39" i="49"/>
  <c r="G39" i="49"/>
  <c r="H39" i="49"/>
  <c r="I39" i="49"/>
  <c r="J39" i="49"/>
  <c r="B40" i="49"/>
  <c r="C40" i="49"/>
  <c r="D40" i="49"/>
  <c r="E40" i="49"/>
  <c r="F40" i="49"/>
  <c r="G40" i="49"/>
  <c r="H40" i="49"/>
  <c r="I40" i="49"/>
  <c r="J40" i="49"/>
  <c r="B41" i="49"/>
  <c r="C41" i="49"/>
  <c r="D41" i="49"/>
  <c r="E41" i="49"/>
  <c r="F41" i="49"/>
  <c r="G41" i="49"/>
  <c r="H41" i="49"/>
  <c r="I41" i="49"/>
  <c r="J41" i="49"/>
  <c r="B42" i="49"/>
  <c r="C42" i="49"/>
  <c r="D42" i="49"/>
  <c r="E42" i="49"/>
  <c r="F42" i="49"/>
  <c r="G42" i="49"/>
  <c r="H42" i="49"/>
  <c r="I42" i="49"/>
  <c r="J42" i="49"/>
  <c r="B43" i="49"/>
  <c r="C43" i="49"/>
  <c r="D43" i="49"/>
  <c r="E43" i="49"/>
  <c r="F43" i="49"/>
  <c r="G43" i="49"/>
  <c r="H43" i="49"/>
  <c r="I43" i="49"/>
  <c r="J43" i="49"/>
  <c r="B44" i="49"/>
  <c r="C44" i="49"/>
  <c r="D44" i="49"/>
  <c r="E44" i="49"/>
  <c r="F44" i="49"/>
  <c r="G44" i="49"/>
  <c r="H44" i="49"/>
  <c r="I44" i="49"/>
  <c r="J44" i="49"/>
  <c r="B45" i="49"/>
  <c r="C45" i="49"/>
  <c r="D45" i="49"/>
  <c r="E45" i="49"/>
  <c r="F45" i="49"/>
  <c r="G45" i="49"/>
  <c r="H45" i="49"/>
  <c r="I45" i="49"/>
  <c r="J45" i="49"/>
  <c r="Q39" i="48"/>
  <c r="P39" i="48"/>
  <c r="O39" i="48"/>
  <c r="M39" i="48"/>
  <c r="K39" i="48"/>
  <c r="J39" i="48"/>
  <c r="H39" i="48"/>
  <c r="G39" i="48"/>
  <c r="F39" i="48"/>
  <c r="E39" i="48"/>
  <c r="C39" i="48"/>
  <c r="D39" i="48" s="1"/>
  <c r="B39" i="48"/>
  <c r="Q38" i="48"/>
  <c r="P38" i="48"/>
  <c r="O38" i="48"/>
  <c r="M38" i="48"/>
  <c r="K38" i="48"/>
  <c r="J38" i="48"/>
  <c r="H38" i="48"/>
  <c r="G38" i="48"/>
  <c r="F38" i="48"/>
  <c r="E38" i="48"/>
  <c r="C38" i="48"/>
  <c r="D38" i="48" s="1"/>
  <c r="B38" i="48"/>
  <c r="Q37" i="48"/>
  <c r="P37" i="48"/>
  <c r="O37" i="48"/>
  <c r="M37" i="48"/>
  <c r="K37" i="48"/>
  <c r="J37" i="48"/>
  <c r="H37" i="48"/>
  <c r="G37" i="48"/>
  <c r="F37" i="48"/>
  <c r="E37" i="48"/>
  <c r="C37" i="48"/>
  <c r="D37" i="48" s="1"/>
  <c r="B37" i="48"/>
  <c r="Q36" i="48"/>
  <c r="P36" i="48"/>
  <c r="O36" i="48"/>
  <c r="M36" i="48"/>
  <c r="K36" i="48"/>
  <c r="J36" i="48"/>
  <c r="H36" i="48"/>
  <c r="G36" i="48"/>
  <c r="F36" i="48"/>
  <c r="E36" i="48"/>
  <c r="C36" i="48"/>
  <c r="D36" i="48" s="1"/>
  <c r="B36" i="48"/>
  <c r="Q27" i="48"/>
  <c r="P27" i="48"/>
  <c r="O27" i="48"/>
  <c r="M27" i="48"/>
  <c r="N15" i="48" s="1"/>
  <c r="K27" i="48"/>
  <c r="L15" i="48" s="1"/>
  <c r="J27" i="48"/>
  <c r="H27" i="48"/>
  <c r="I15" i="48" s="1"/>
  <c r="G27" i="48"/>
  <c r="F27" i="48"/>
  <c r="E27" i="48"/>
  <c r="C27" i="48"/>
  <c r="D27" i="48" s="1"/>
  <c r="B27" i="48"/>
  <c r="Q26" i="48"/>
  <c r="P26" i="48"/>
  <c r="O26" i="48"/>
  <c r="M26" i="48"/>
  <c r="K26" i="48"/>
  <c r="J26" i="48"/>
  <c r="H26" i="48"/>
  <c r="G26" i="48"/>
  <c r="F26" i="48"/>
  <c r="E26" i="48"/>
  <c r="C26" i="48"/>
  <c r="D26" i="48" s="1"/>
  <c r="B26" i="48"/>
  <c r="Q25" i="48"/>
  <c r="P25" i="48"/>
  <c r="O25" i="48"/>
  <c r="M25" i="48"/>
  <c r="K25" i="48"/>
  <c r="J25" i="48"/>
  <c r="H25" i="48"/>
  <c r="G25" i="48"/>
  <c r="F25" i="48"/>
  <c r="E25" i="48"/>
  <c r="C25" i="48"/>
  <c r="D25" i="48" s="1"/>
  <c r="B25" i="48"/>
  <c r="Q24" i="48"/>
  <c r="P24" i="48"/>
  <c r="O24" i="48"/>
  <c r="M24" i="48"/>
  <c r="K24" i="48"/>
  <c r="J24" i="48"/>
  <c r="H24" i="48"/>
  <c r="G24" i="48"/>
  <c r="F24" i="48"/>
  <c r="E24" i="48"/>
  <c r="C24" i="48"/>
  <c r="D24" i="48" s="1"/>
  <c r="B24" i="48"/>
  <c r="B11" i="48"/>
  <c r="C11" i="48"/>
  <c r="D11" i="48" s="1"/>
  <c r="E11" i="48"/>
  <c r="F11" i="48"/>
  <c r="B12" i="48"/>
  <c r="C12" i="48"/>
  <c r="D12" i="48" s="1"/>
  <c r="E12" i="48"/>
  <c r="F12" i="48"/>
  <c r="B13" i="48"/>
  <c r="C13" i="48"/>
  <c r="D13" i="48" s="1"/>
  <c r="E13" i="48"/>
  <c r="F13" i="48"/>
  <c r="B14" i="48"/>
  <c r="C14" i="48"/>
  <c r="D14" i="48" s="1"/>
  <c r="E14" i="48"/>
  <c r="F14" i="48"/>
  <c r="F4" i="48"/>
  <c r="M2" i="48"/>
  <c r="F10" i="48"/>
  <c r="E10" i="48"/>
  <c r="C10" i="48"/>
  <c r="D10" i="48" s="1"/>
  <c r="B10" i="48"/>
  <c r="U37" i="46"/>
  <c r="S37" i="46"/>
  <c r="R37" i="46"/>
  <c r="Q37" i="46"/>
  <c r="O37" i="46"/>
  <c r="P18" i="46" s="1"/>
  <c r="L37" i="46"/>
  <c r="M18" i="46" s="1"/>
  <c r="J37" i="46"/>
  <c r="I37" i="46"/>
  <c r="H37" i="46"/>
  <c r="G37" i="46"/>
  <c r="H18" i="46" s="1"/>
  <c r="F37" i="46"/>
  <c r="D37" i="46"/>
  <c r="E37" i="46" s="1"/>
  <c r="C37" i="46"/>
  <c r="B37" i="46"/>
  <c r="U36" i="46"/>
  <c r="S36" i="46"/>
  <c r="R36" i="46"/>
  <c r="Q36" i="46"/>
  <c r="O36" i="46"/>
  <c r="P17" i="46" s="1"/>
  <c r="L36" i="46"/>
  <c r="M17" i="46" s="1"/>
  <c r="J36" i="46"/>
  <c r="I36" i="46"/>
  <c r="H36" i="46"/>
  <c r="G36" i="46"/>
  <c r="H17" i="46" s="1"/>
  <c r="F36" i="46"/>
  <c r="D36" i="46"/>
  <c r="E36" i="46" s="1"/>
  <c r="C36" i="46"/>
  <c r="B36" i="46"/>
  <c r="U35" i="46"/>
  <c r="S35" i="46"/>
  <c r="R35" i="46"/>
  <c r="Q35" i="46"/>
  <c r="O35" i="46"/>
  <c r="P16" i="46" s="1"/>
  <c r="L35" i="46"/>
  <c r="M16" i="46" s="1"/>
  <c r="J35" i="46"/>
  <c r="I35" i="46"/>
  <c r="H35" i="46"/>
  <c r="G35" i="46"/>
  <c r="H16" i="46" s="1"/>
  <c r="F35" i="46"/>
  <c r="D35" i="46"/>
  <c r="E35" i="46" s="1"/>
  <c r="C35" i="46"/>
  <c r="B35" i="46"/>
  <c r="U34" i="46"/>
  <c r="S34" i="46"/>
  <c r="R34" i="46"/>
  <c r="Q34" i="46"/>
  <c r="O34" i="46"/>
  <c r="P15" i="46" s="1"/>
  <c r="L34" i="46"/>
  <c r="M15" i="46" s="1"/>
  <c r="J34" i="46"/>
  <c r="I34" i="46"/>
  <c r="H34" i="46"/>
  <c r="G34" i="46"/>
  <c r="H15" i="46" s="1"/>
  <c r="F34" i="46"/>
  <c r="D34" i="46"/>
  <c r="E34" i="46" s="1"/>
  <c r="C34" i="46"/>
  <c r="B34" i="46"/>
  <c r="U33" i="46"/>
  <c r="S33" i="46"/>
  <c r="R33" i="46"/>
  <c r="Q33" i="46"/>
  <c r="O33" i="46"/>
  <c r="L33" i="46"/>
  <c r="J33" i="46"/>
  <c r="I33" i="46"/>
  <c r="H33" i="46"/>
  <c r="G33" i="46"/>
  <c r="F33" i="46"/>
  <c r="D33" i="46"/>
  <c r="E33" i="46" s="1"/>
  <c r="C33" i="46"/>
  <c r="B33" i="46"/>
  <c r="U32" i="46"/>
  <c r="S32" i="46"/>
  <c r="R32" i="46"/>
  <c r="Q32" i="46"/>
  <c r="O32" i="46"/>
  <c r="P13" i="46" s="1"/>
  <c r="L32" i="46"/>
  <c r="M13" i="46" s="1"/>
  <c r="J32" i="46"/>
  <c r="I32" i="46"/>
  <c r="H32" i="46"/>
  <c r="G32" i="46"/>
  <c r="H13" i="46" s="1"/>
  <c r="F32" i="46"/>
  <c r="D32" i="46"/>
  <c r="E32" i="46" s="1"/>
  <c r="C32" i="46"/>
  <c r="B32" i="46"/>
  <c r="U31" i="46"/>
  <c r="S31" i="46"/>
  <c r="R31" i="46"/>
  <c r="Q31" i="46"/>
  <c r="O31" i="46"/>
  <c r="P12" i="46" s="1"/>
  <c r="L31" i="46"/>
  <c r="M12" i="46" s="1"/>
  <c r="J31" i="46"/>
  <c r="I31" i="46"/>
  <c r="H31" i="46"/>
  <c r="G31" i="46"/>
  <c r="H12" i="46" s="1"/>
  <c r="F31" i="46"/>
  <c r="D31" i="46"/>
  <c r="E31" i="46" s="1"/>
  <c r="C31" i="46"/>
  <c r="B31" i="46"/>
  <c r="P10" i="46"/>
  <c r="M10" i="46"/>
  <c r="H10" i="46"/>
  <c r="B11" i="46"/>
  <c r="C11" i="46"/>
  <c r="D11" i="46"/>
  <c r="E11" i="46" s="1"/>
  <c r="B12" i="46"/>
  <c r="C12" i="46"/>
  <c r="D12" i="46"/>
  <c r="E12" i="46" s="1"/>
  <c r="B13" i="46"/>
  <c r="C13" i="46"/>
  <c r="D13" i="46"/>
  <c r="E13" i="46" s="1"/>
  <c r="B14" i="46"/>
  <c r="C14" i="46"/>
  <c r="D14" i="46"/>
  <c r="E14" i="46" s="1"/>
  <c r="B15" i="46"/>
  <c r="C15" i="46"/>
  <c r="D15" i="46"/>
  <c r="E15" i="46" s="1"/>
  <c r="B16" i="46"/>
  <c r="C16" i="46"/>
  <c r="D16" i="46"/>
  <c r="E16" i="46" s="1"/>
  <c r="B17" i="46"/>
  <c r="C17" i="46"/>
  <c r="D17" i="46"/>
  <c r="E17" i="46" s="1"/>
  <c r="B18" i="46"/>
  <c r="C18" i="46"/>
  <c r="D18" i="46"/>
  <c r="E18" i="46" s="1"/>
  <c r="B19" i="46"/>
  <c r="C19" i="46"/>
  <c r="D19" i="46"/>
  <c r="E19" i="46" s="1"/>
  <c r="B20" i="46"/>
  <c r="C20" i="46"/>
  <c r="D20" i="46"/>
  <c r="E20" i="46" s="1"/>
  <c r="B21" i="46"/>
  <c r="C21" i="46"/>
  <c r="D21" i="46"/>
  <c r="E21" i="46" s="1"/>
  <c r="B22" i="46"/>
  <c r="C22" i="46"/>
  <c r="D22" i="46"/>
  <c r="E22" i="46" s="1"/>
  <c r="B23" i="46"/>
  <c r="C23" i="46"/>
  <c r="D23" i="46"/>
  <c r="E23" i="46" s="1"/>
  <c r="B24" i="46"/>
  <c r="C24" i="46"/>
  <c r="D24" i="46"/>
  <c r="E24" i="46" s="1"/>
  <c r="B25" i="46"/>
  <c r="C25" i="46"/>
  <c r="D25" i="46"/>
  <c r="E25" i="46" s="1"/>
  <c r="B26" i="46"/>
  <c r="C26" i="46"/>
  <c r="D26" i="46"/>
  <c r="E26" i="46" s="1"/>
  <c r="B27" i="46"/>
  <c r="C27" i="46"/>
  <c r="D27" i="46"/>
  <c r="E27" i="46" s="1"/>
  <c r="H4" i="46"/>
  <c r="C10" i="46"/>
  <c r="D10" i="46"/>
  <c r="E10" i="46" s="1"/>
  <c r="B10" i="46"/>
  <c r="O2" i="46"/>
  <c r="O73" i="45"/>
  <c r="O72" i="45"/>
  <c r="O71" i="45"/>
  <c r="O70" i="45"/>
  <c r="O69" i="45"/>
  <c r="O68" i="45"/>
  <c r="O67" i="45"/>
  <c r="O66" i="45"/>
  <c r="O65" i="45"/>
  <c r="O64" i="45"/>
  <c r="O63" i="45"/>
  <c r="O62" i="45"/>
  <c r="O61" i="45"/>
  <c r="O60" i="45"/>
  <c r="O59" i="45"/>
  <c r="O58" i="45"/>
  <c r="O57" i="45"/>
  <c r="O56" i="45"/>
  <c r="O55" i="45"/>
  <c r="O54" i="45"/>
  <c r="O53" i="45"/>
  <c r="O52" i="45"/>
  <c r="O51" i="45"/>
  <c r="O50" i="45"/>
  <c r="O49" i="45"/>
  <c r="O48" i="45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4" i="45"/>
  <c r="O23" i="45"/>
  <c r="O22" i="45"/>
  <c r="O21" i="45"/>
  <c r="O20" i="45"/>
  <c r="O19" i="45"/>
  <c r="O13" i="45"/>
  <c r="O14" i="45"/>
  <c r="O15" i="45"/>
  <c r="O16" i="45"/>
  <c r="O17" i="45"/>
  <c r="O12" i="45"/>
  <c r="M73" i="45"/>
  <c r="M72" i="45"/>
  <c r="M71" i="45"/>
  <c r="M70" i="45"/>
  <c r="M69" i="45"/>
  <c r="M68" i="45"/>
  <c r="M67" i="45"/>
  <c r="M66" i="45"/>
  <c r="M65" i="45"/>
  <c r="M64" i="45"/>
  <c r="M63" i="45"/>
  <c r="M62" i="45"/>
  <c r="M61" i="45"/>
  <c r="M60" i="45"/>
  <c r="M59" i="45"/>
  <c r="M58" i="45"/>
  <c r="M57" i="45"/>
  <c r="M56" i="45"/>
  <c r="M55" i="45"/>
  <c r="M54" i="45"/>
  <c r="M53" i="45"/>
  <c r="M52" i="45"/>
  <c r="M51" i="45"/>
  <c r="M50" i="45"/>
  <c r="M49" i="45"/>
  <c r="M48" i="45"/>
  <c r="M47" i="45"/>
  <c r="M46" i="45"/>
  <c r="M45" i="45"/>
  <c r="M44" i="45"/>
  <c r="M43" i="45"/>
  <c r="M42" i="45"/>
  <c r="M41" i="45"/>
  <c r="M40" i="45"/>
  <c r="M39" i="45"/>
  <c r="M38" i="45"/>
  <c r="M37" i="45"/>
  <c r="M36" i="45"/>
  <c r="M35" i="45"/>
  <c r="M34" i="45"/>
  <c r="M33" i="45"/>
  <c r="M32" i="45"/>
  <c r="M31" i="45"/>
  <c r="M30" i="45"/>
  <c r="M29" i="45"/>
  <c r="M28" i="45"/>
  <c r="M27" i="45"/>
  <c r="M26" i="45"/>
  <c r="M24" i="45"/>
  <c r="M23" i="45"/>
  <c r="M22" i="45"/>
  <c r="M21" i="45"/>
  <c r="M20" i="45"/>
  <c r="M19" i="45"/>
  <c r="M13" i="45"/>
  <c r="M14" i="45"/>
  <c r="M15" i="45"/>
  <c r="M16" i="45"/>
  <c r="M17" i="45"/>
  <c r="M12" i="45"/>
  <c r="J73" i="45"/>
  <c r="I73" i="45"/>
  <c r="L73" i="45"/>
  <c r="R73" i="45"/>
  <c r="K73" i="45"/>
  <c r="Q73" i="45"/>
  <c r="H73" i="45"/>
  <c r="G73" i="45"/>
  <c r="F73" i="45"/>
  <c r="C73" i="45"/>
  <c r="B73" i="45"/>
  <c r="J72" i="45"/>
  <c r="I72" i="45"/>
  <c r="L72" i="45"/>
  <c r="R72" i="45"/>
  <c r="K72" i="45"/>
  <c r="Q72" i="45"/>
  <c r="H72" i="45"/>
  <c r="G72" i="45"/>
  <c r="F72" i="45"/>
  <c r="C72" i="45"/>
  <c r="B72" i="45"/>
  <c r="J71" i="45"/>
  <c r="I71" i="45"/>
  <c r="L71" i="45"/>
  <c r="R71" i="45"/>
  <c r="K71" i="45"/>
  <c r="Q71" i="45"/>
  <c r="H71" i="45"/>
  <c r="G71" i="45"/>
  <c r="F71" i="45"/>
  <c r="C71" i="45"/>
  <c r="B71" i="45"/>
  <c r="J70" i="45"/>
  <c r="I70" i="45"/>
  <c r="L70" i="45"/>
  <c r="R70" i="45"/>
  <c r="K70" i="45"/>
  <c r="Q70" i="45"/>
  <c r="H70" i="45"/>
  <c r="G70" i="45"/>
  <c r="F70" i="45"/>
  <c r="C70" i="45"/>
  <c r="B70" i="45"/>
  <c r="J69" i="45"/>
  <c r="I69" i="45"/>
  <c r="L69" i="45"/>
  <c r="R69" i="45"/>
  <c r="K69" i="45"/>
  <c r="Q69" i="45"/>
  <c r="H69" i="45"/>
  <c r="G69" i="45"/>
  <c r="F69" i="45"/>
  <c r="C69" i="45"/>
  <c r="B69" i="45"/>
  <c r="J68" i="45"/>
  <c r="I68" i="45"/>
  <c r="L68" i="45"/>
  <c r="R68" i="45"/>
  <c r="K68" i="45"/>
  <c r="Q68" i="45"/>
  <c r="H68" i="45"/>
  <c r="G68" i="45"/>
  <c r="F68" i="45"/>
  <c r="C68" i="45"/>
  <c r="B68" i="45"/>
  <c r="J67" i="45"/>
  <c r="I67" i="45"/>
  <c r="L67" i="45"/>
  <c r="R67" i="45"/>
  <c r="K67" i="45"/>
  <c r="Q67" i="45"/>
  <c r="H67" i="45"/>
  <c r="G67" i="45"/>
  <c r="F67" i="45"/>
  <c r="C67" i="45"/>
  <c r="B67" i="45"/>
  <c r="J66" i="45"/>
  <c r="I66" i="45"/>
  <c r="L66" i="45"/>
  <c r="R66" i="45"/>
  <c r="K66" i="45"/>
  <c r="Q66" i="45"/>
  <c r="H66" i="45"/>
  <c r="G66" i="45"/>
  <c r="F66" i="45"/>
  <c r="C66" i="45"/>
  <c r="B66" i="45"/>
  <c r="J65" i="45"/>
  <c r="I65" i="45"/>
  <c r="L65" i="45"/>
  <c r="R65" i="45"/>
  <c r="K65" i="45"/>
  <c r="Q65" i="45"/>
  <c r="H65" i="45"/>
  <c r="G65" i="45"/>
  <c r="F65" i="45"/>
  <c r="C65" i="45"/>
  <c r="B65" i="45"/>
  <c r="J64" i="45"/>
  <c r="I64" i="45"/>
  <c r="L64" i="45"/>
  <c r="R64" i="45"/>
  <c r="K64" i="45"/>
  <c r="Q64" i="45"/>
  <c r="H64" i="45"/>
  <c r="G64" i="45"/>
  <c r="F64" i="45"/>
  <c r="C64" i="45"/>
  <c r="B64" i="45"/>
  <c r="J63" i="45"/>
  <c r="I63" i="45"/>
  <c r="L63" i="45"/>
  <c r="R63" i="45"/>
  <c r="K63" i="45"/>
  <c r="Q63" i="45"/>
  <c r="H63" i="45"/>
  <c r="G63" i="45"/>
  <c r="F63" i="45"/>
  <c r="C63" i="45"/>
  <c r="B63" i="45"/>
  <c r="J62" i="45"/>
  <c r="I62" i="45"/>
  <c r="L62" i="45"/>
  <c r="R62" i="45"/>
  <c r="K62" i="45"/>
  <c r="Q62" i="45"/>
  <c r="H62" i="45"/>
  <c r="G62" i="45"/>
  <c r="F62" i="45"/>
  <c r="C62" i="45"/>
  <c r="B62" i="45"/>
  <c r="J61" i="45"/>
  <c r="I61" i="45"/>
  <c r="L61" i="45"/>
  <c r="R61" i="45"/>
  <c r="K61" i="45"/>
  <c r="Q61" i="45"/>
  <c r="H61" i="45"/>
  <c r="G61" i="45"/>
  <c r="F61" i="45"/>
  <c r="C61" i="45"/>
  <c r="B61" i="45"/>
  <c r="J60" i="45"/>
  <c r="I60" i="45"/>
  <c r="L60" i="45"/>
  <c r="R60" i="45"/>
  <c r="K60" i="45"/>
  <c r="Q60" i="45"/>
  <c r="H60" i="45"/>
  <c r="G60" i="45"/>
  <c r="F60" i="45"/>
  <c r="C60" i="45"/>
  <c r="B60" i="45"/>
  <c r="J59" i="45"/>
  <c r="I59" i="45"/>
  <c r="L59" i="45"/>
  <c r="R59" i="45"/>
  <c r="K59" i="45"/>
  <c r="Q59" i="45"/>
  <c r="H59" i="45"/>
  <c r="G59" i="45"/>
  <c r="F59" i="45"/>
  <c r="C59" i="45"/>
  <c r="B59" i="45"/>
  <c r="J58" i="45"/>
  <c r="I58" i="45"/>
  <c r="L58" i="45"/>
  <c r="R58" i="45"/>
  <c r="K58" i="45"/>
  <c r="Q58" i="45"/>
  <c r="H58" i="45"/>
  <c r="G58" i="45"/>
  <c r="F58" i="45"/>
  <c r="C58" i="45"/>
  <c r="B58" i="45"/>
  <c r="J57" i="45"/>
  <c r="I57" i="45"/>
  <c r="L57" i="45"/>
  <c r="R57" i="45"/>
  <c r="K57" i="45"/>
  <c r="Q57" i="45"/>
  <c r="H57" i="45"/>
  <c r="G57" i="45"/>
  <c r="F57" i="45"/>
  <c r="C57" i="45"/>
  <c r="B57" i="45"/>
  <c r="J56" i="45"/>
  <c r="I56" i="45"/>
  <c r="L56" i="45"/>
  <c r="R56" i="45"/>
  <c r="K56" i="45"/>
  <c r="Q56" i="45"/>
  <c r="H56" i="45"/>
  <c r="G56" i="45"/>
  <c r="F56" i="45"/>
  <c r="C56" i="45"/>
  <c r="B56" i="45"/>
  <c r="J55" i="45"/>
  <c r="I55" i="45"/>
  <c r="L55" i="45"/>
  <c r="R55" i="45"/>
  <c r="K55" i="45"/>
  <c r="Q55" i="45"/>
  <c r="H55" i="45"/>
  <c r="G55" i="45"/>
  <c r="F55" i="45"/>
  <c r="C55" i="45"/>
  <c r="B55" i="45"/>
  <c r="J54" i="45"/>
  <c r="I54" i="45"/>
  <c r="L54" i="45"/>
  <c r="R54" i="45"/>
  <c r="K54" i="45"/>
  <c r="Q54" i="45"/>
  <c r="H54" i="45"/>
  <c r="G54" i="45"/>
  <c r="F54" i="45"/>
  <c r="C54" i="45"/>
  <c r="B54" i="45"/>
  <c r="J53" i="45"/>
  <c r="I53" i="45"/>
  <c r="L53" i="45"/>
  <c r="R53" i="45"/>
  <c r="K53" i="45"/>
  <c r="Q53" i="45"/>
  <c r="H53" i="45"/>
  <c r="G53" i="45"/>
  <c r="F53" i="45"/>
  <c r="C53" i="45"/>
  <c r="B53" i="45"/>
  <c r="J52" i="45"/>
  <c r="I52" i="45"/>
  <c r="L52" i="45"/>
  <c r="R52" i="45"/>
  <c r="K52" i="45"/>
  <c r="Q52" i="45"/>
  <c r="H52" i="45"/>
  <c r="G52" i="45"/>
  <c r="F52" i="45"/>
  <c r="C52" i="45"/>
  <c r="B52" i="45"/>
  <c r="J51" i="45"/>
  <c r="I51" i="45"/>
  <c r="L51" i="45"/>
  <c r="R51" i="45"/>
  <c r="K51" i="45"/>
  <c r="Q51" i="45"/>
  <c r="H51" i="45"/>
  <c r="G51" i="45"/>
  <c r="F51" i="45"/>
  <c r="C51" i="45"/>
  <c r="B51" i="45"/>
  <c r="J50" i="45"/>
  <c r="I50" i="45"/>
  <c r="L50" i="45"/>
  <c r="R50" i="45"/>
  <c r="K50" i="45"/>
  <c r="Q50" i="45"/>
  <c r="H50" i="45"/>
  <c r="G50" i="45"/>
  <c r="F50" i="45"/>
  <c r="C50" i="45"/>
  <c r="B50" i="45"/>
  <c r="J49" i="45"/>
  <c r="I49" i="45"/>
  <c r="L49" i="45"/>
  <c r="R49" i="45"/>
  <c r="K49" i="45"/>
  <c r="Q49" i="45"/>
  <c r="H49" i="45"/>
  <c r="G49" i="45"/>
  <c r="F49" i="45"/>
  <c r="C49" i="45"/>
  <c r="B49" i="45"/>
  <c r="J48" i="45"/>
  <c r="I48" i="45"/>
  <c r="L48" i="45"/>
  <c r="R48" i="45"/>
  <c r="K48" i="45"/>
  <c r="Q48" i="45"/>
  <c r="H48" i="45"/>
  <c r="G48" i="45"/>
  <c r="F48" i="45"/>
  <c r="C48" i="45"/>
  <c r="B48" i="45"/>
  <c r="J47" i="45"/>
  <c r="I47" i="45"/>
  <c r="L47" i="45"/>
  <c r="R47" i="45"/>
  <c r="K47" i="45"/>
  <c r="Q47" i="45"/>
  <c r="H47" i="45"/>
  <c r="G47" i="45"/>
  <c r="F47" i="45"/>
  <c r="C47" i="45"/>
  <c r="B47" i="45"/>
  <c r="J46" i="45"/>
  <c r="I46" i="45"/>
  <c r="L46" i="45"/>
  <c r="R46" i="45"/>
  <c r="K46" i="45"/>
  <c r="Q46" i="45"/>
  <c r="H46" i="45"/>
  <c r="G46" i="45"/>
  <c r="F46" i="45"/>
  <c r="C46" i="45"/>
  <c r="B46" i="45"/>
  <c r="J45" i="45"/>
  <c r="I45" i="45"/>
  <c r="L45" i="45"/>
  <c r="R45" i="45"/>
  <c r="K45" i="45"/>
  <c r="Q45" i="45"/>
  <c r="H45" i="45"/>
  <c r="G45" i="45"/>
  <c r="F45" i="45"/>
  <c r="C45" i="45"/>
  <c r="B45" i="45"/>
  <c r="J44" i="45"/>
  <c r="I44" i="45"/>
  <c r="L44" i="45"/>
  <c r="R44" i="45"/>
  <c r="K44" i="45"/>
  <c r="Q44" i="45"/>
  <c r="H44" i="45"/>
  <c r="G44" i="45"/>
  <c r="F44" i="45"/>
  <c r="C44" i="45"/>
  <c r="B44" i="45"/>
  <c r="J43" i="45"/>
  <c r="I43" i="45"/>
  <c r="L43" i="45"/>
  <c r="R43" i="45"/>
  <c r="K43" i="45"/>
  <c r="Q43" i="45"/>
  <c r="H43" i="45"/>
  <c r="G43" i="45"/>
  <c r="F43" i="45"/>
  <c r="C43" i="45"/>
  <c r="B43" i="45"/>
  <c r="J42" i="45"/>
  <c r="I42" i="45"/>
  <c r="L42" i="45"/>
  <c r="R42" i="45"/>
  <c r="K42" i="45"/>
  <c r="Q42" i="45"/>
  <c r="H42" i="45"/>
  <c r="G42" i="45"/>
  <c r="F42" i="45"/>
  <c r="C42" i="45"/>
  <c r="B42" i="45"/>
  <c r="J41" i="45"/>
  <c r="I41" i="45"/>
  <c r="L41" i="45"/>
  <c r="R41" i="45"/>
  <c r="K41" i="45"/>
  <c r="Q41" i="45"/>
  <c r="H41" i="45"/>
  <c r="G41" i="45"/>
  <c r="F41" i="45"/>
  <c r="C41" i="45"/>
  <c r="B41" i="45"/>
  <c r="J40" i="45"/>
  <c r="I40" i="45"/>
  <c r="L40" i="45"/>
  <c r="R40" i="45"/>
  <c r="K40" i="45"/>
  <c r="Q40" i="45"/>
  <c r="H40" i="45"/>
  <c r="G40" i="45"/>
  <c r="F40" i="45"/>
  <c r="C40" i="45"/>
  <c r="B40" i="45"/>
  <c r="J39" i="45"/>
  <c r="I39" i="45"/>
  <c r="L39" i="45"/>
  <c r="R39" i="45"/>
  <c r="K39" i="45"/>
  <c r="Q39" i="45"/>
  <c r="H39" i="45"/>
  <c r="G39" i="45"/>
  <c r="F39" i="45"/>
  <c r="C39" i="45"/>
  <c r="B39" i="45"/>
  <c r="J38" i="45"/>
  <c r="I38" i="45"/>
  <c r="L38" i="45"/>
  <c r="R38" i="45"/>
  <c r="K38" i="45"/>
  <c r="Q38" i="45"/>
  <c r="H38" i="45"/>
  <c r="G38" i="45"/>
  <c r="F38" i="45"/>
  <c r="C38" i="45"/>
  <c r="B38" i="45"/>
  <c r="J37" i="45"/>
  <c r="I37" i="45"/>
  <c r="L37" i="45"/>
  <c r="R37" i="45"/>
  <c r="K37" i="45"/>
  <c r="Q37" i="45"/>
  <c r="H37" i="45"/>
  <c r="G37" i="45"/>
  <c r="F37" i="45"/>
  <c r="C37" i="45"/>
  <c r="B37" i="45"/>
  <c r="J36" i="45"/>
  <c r="I36" i="45"/>
  <c r="L36" i="45"/>
  <c r="R36" i="45"/>
  <c r="K36" i="45"/>
  <c r="Q36" i="45"/>
  <c r="H36" i="45"/>
  <c r="G36" i="45"/>
  <c r="F36" i="45"/>
  <c r="C36" i="45"/>
  <c r="B36" i="45"/>
  <c r="J35" i="45"/>
  <c r="I35" i="45"/>
  <c r="L35" i="45"/>
  <c r="R35" i="45"/>
  <c r="K35" i="45"/>
  <c r="Q35" i="45"/>
  <c r="H35" i="45"/>
  <c r="G35" i="45"/>
  <c r="F35" i="45"/>
  <c r="C35" i="45"/>
  <c r="B35" i="45"/>
  <c r="J34" i="45"/>
  <c r="I34" i="45"/>
  <c r="L34" i="45"/>
  <c r="R34" i="45"/>
  <c r="K34" i="45"/>
  <c r="Q34" i="45"/>
  <c r="H34" i="45"/>
  <c r="G34" i="45"/>
  <c r="F34" i="45"/>
  <c r="C34" i="45"/>
  <c r="B34" i="45"/>
  <c r="J33" i="45"/>
  <c r="I33" i="45"/>
  <c r="L33" i="45"/>
  <c r="R33" i="45"/>
  <c r="K33" i="45"/>
  <c r="Q33" i="45"/>
  <c r="H33" i="45"/>
  <c r="G33" i="45"/>
  <c r="F33" i="45"/>
  <c r="C33" i="45"/>
  <c r="B33" i="45"/>
  <c r="J32" i="45"/>
  <c r="I32" i="45"/>
  <c r="L32" i="45"/>
  <c r="R32" i="45"/>
  <c r="K32" i="45"/>
  <c r="Q32" i="45"/>
  <c r="H32" i="45"/>
  <c r="G32" i="45"/>
  <c r="F32" i="45"/>
  <c r="C32" i="45"/>
  <c r="B32" i="45"/>
  <c r="J31" i="45"/>
  <c r="I31" i="45"/>
  <c r="L31" i="45"/>
  <c r="R31" i="45"/>
  <c r="K31" i="45"/>
  <c r="Q31" i="45"/>
  <c r="H31" i="45"/>
  <c r="G31" i="45"/>
  <c r="F31" i="45"/>
  <c r="C31" i="45"/>
  <c r="B31" i="45"/>
  <c r="J30" i="45"/>
  <c r="I30" i="45"/>
  <c r="L30" i="45"/>
  <c r="R30" i="45"/>
  <c r="K30" i="45"/>
  <c r="Q30" i="45"/>
  <c r="H30" i="45"/>
  <c r="G30" i="45"/>
  <c r="F30" i="45"/>
  <c r="C30" i="45"/>
  <c r="B30" i="45"/>
  <c r="J29" i="45"/>
  <c r="I29" i="45"/>
  <c r="L29" i="45"/>
  <c r="R29" i="45"/>
  <c r="K29" i="45"/>
  <c r="Q29" i="45"/>
  <c r="H29" i="45"/>
  <c r="G29" i="45"/>
  <c r="F29" i="45"/>
  <c r="C29" i="45"/>
  <c r="B29" i="45"/>
  <c r="J28" i="45"/>
  <c r="I28" i="45"/>
  <c r="L28" i="45"/>
  <c r="R28" i="45"/>
  <c r="K28" i="45"/>
  <c r="Q28" i="45"/>
  <c r="H28" i="45"/>
  <c r="G28" i="45"/>
  <c r="F28" i="45"/>
  <c r="C28" i="45"/>
  <c r="B28" i="45"/>
  <c r="J27" i="45"/>
  <c r="I27" i="45"/>
  <c r="L27" i="45"/>
  <c r="R27" i="45"/>
  <c r="K27" i="45"/>
  <c r="Q27" i="45"/>
  <c r="H27" i="45"/>
  <c r="G27" i="45"/>
  <c r="F27" i="45"/>
  <c r="C27" i="45"/>
  <c r="B27" i="45"/>
  <c r="J26" i="45"/>
  <c r="I26" i="45"/>
  <c r="L26" i="45"/>
  <c r="R26" i="45"/>
  <c r="K26" i="45"/>
  <c r="Q26" i="45"/>
  <c r="H26" i="45"/>
  <c r="G26" i="45"/>
  <c r="F26" i="45"/>
  <c r="C26" i="45"/>
  <c r="B26" i="45"/>
  <c r="J24" i="45"/>
  <c r="I24" i="45"/>
  <c r="L24" i="45"/>
  <c r="R24" i="45"/>
  <c r="K24" i="45"/>
  <c r="Q24" i="45"/>
  <c r="H24" i="45"/>
  <c r="G24" i="45"/>
  <c r="F24" i="45"/>
  <c r="C24" i="45"/>
  <c r="B24" i="45"/>
  <c r="J23" i="45"/>
  <c r="I23" i="45"/>
  <c r="L23" i="45"/>
  <c r="R23" i="45"/>
  <c r="K23" i="45"/>
  <c r="Q23" i="45"/>
  <c r="H23" i="45"/>
  <c r="G23" i="45"/>
  <c r="F23" i="45"/>
  <c r="C23" i="45"/>
  <c r="B23" i="45"/>
  <c r="J22" i="45"/>
  <c r="I22" i="45"/>
  <c r="L22" i="45"/>
  <c r="R22" i="45"/>
  <c r="K22" i="45"/>
  <c r="Q22" i="45"/>
  <c r="H22" i="45"/>
  <c r="G22" i="45"/>
  <c r="F22" i="45"/>
  <c r="C22" i="45"/>
  <c r="B22" i="45"/>
  <c r="J21" i="45"/>
  <c r="I21" i="45"/>
  <c r="L21" i="45"/>
  <c r="R21" i="45"/>
  <c r="K21" i="45"/>
  <c r="Q21" i="45"/>
  <c r="H21" i="45"/>
  <c r="G21" i="45"/>
  <c r="F21" i="45"/>
  <c r="C21" i="45"/>
  <c r="B21" i="45"/>
  <c r="J20" i="45"/>
  <c r="I20" i="45"/>
  <c r="L20" i="45"/>
  <c r="R20" i="45"/>
  <c r="K20" i="45"/>
  <c r="Q20" i="45"/>
  <c r="H20" i="45"/>
  <c r="G20" i="45"/>
  <c r="F20" i="45"/>
  <c r="C20" i="45"/>
  <c r="B20" i="45"/>
  <c r="J19" i="45"/>
  <c r="I19" i="45"/>
  <c r="L19" i="45"/>
  <c r="R19" i="45"/>
  <c r="K19" i="45"/>
  <c r="Q19" i="45"/>
  <c r="H19" i="45"/>
  <c r="G19" i="45"/>
  <c r="F19" i="45"/>
  <c r="C19" i="45"/>
  <c r="B19" i="45"/>
  <c r="B13" i="45"/>
  <c r="C13" i="45"/>
  <c r="F13" i="45"/>
  <c r="G13" i="45"/>
  <c r="H13" i="45"/>
  <c r="Q13" i="45"/>
  <c r="K13" i="45"/>
  <c r="R13" i="45"/>
  <c r="L13" i="45"/>
  <c r="I13" i="45"/>
  <c r="J13" i="45"/>
  <c r="B14" i="45"/>
  <c r="C14" i="45"/>
  <c r="F14" i="45"/>
  <c r="G14" i="45"/>
  <c r="H14" i="45"/>
  <c r="Q14" i="45"/>
  <c r="K14" i="45"/>
  <c r="R14" i="45"/>
  <c r="L14" i="45"/>
  <c r="I14" i="45"/>
  <c r="J14" i="45"/>
  <c r="B15" i="45"/>
  <c r="C15" i="45"/>
  <c r="F15" i="45"/>
  <c r="G15" i="45"/>
  <c r="H15" i="45"/>
  <c r="Q15" i="45"/>
  <c r="K15" i="45"/>
  <c r="R15" i="45"/>
  <c r="L15" i="45"/>
  <c r="I15" i="45"/>
  <c r="J15" i="45"/>
  <c r="B16" i="45"/>
  <c r="C16" i="45"/>
  <c r="F16" i="45"/>
  <c r="G16" i="45"/>
  <c r="H16" i="45"/>
  <c r="Q16" i="45"/>
  <c r="K16" i="45"/>
  <c r="R16" i="45"/>
  <c r="L16" i="45"/>
  <c r="I16" i="45"/>
  <c r="J16" i="45"/>
  <c r="B17" i="45"/>
  <c r="C17" i="45"/>
  <c r="F17" i="45"/>
  <c r="G17" i="45"/>
  <c r="H17" i="45"/>
  <c r="Q17" i="45"/>
  <c r="K17" i="45"/>
  <c r="R17" i="45"/>
  <c r="L17" i="45"/>
  <c r="I17" i="45"/>
  <c r="J17" i="45"/>
  <c r="J12" i="45"/>
  <c r="I12" i="45"/>
  <c r="L12" i="45"/>
  <c r="R12" i="45"/>
  <c r="K12" i="45"/>
  <c r="Q12" i="45"/>
  <c r="H12" i="45"/>
  <c r="G12" i="45"/>
  <c r="F12" i="45"/>
  <c r="C12" i="45"/>
  <c r="B12" i="45"/>
  <c r="Q11" i="44"/>
  <c r="J11" i="44"/>
  <c r="H11" i="44"/>
  <c r="F5" i="16"/>
  <c r="N2" i="16"/>
  <c r="R59" i="16"/>
  <c r="P59" i="16"/>
  <c r="O59" i="16"/>
  <c r="N59" i="16"/>
  <c r="M59" i="16"/>
  <c r="S59" i="16"/>
  <c r="L59" i="16"/>
  <c r="K59" i="16"/>
  <c r="I59" i="16"/>
  <c r="H59" i="16"/>
  <c r="F59" i="16"/>
  <c r="G60" i="16" s="1"/>
  <c r="E59" i="16"/>
  <c r="C59" i="16"/>
  <c r="B59" i="16"/>
  <c r="R58" i="16"/>
  <c r="P58" i="16"/>
  <c r="O58" i="16"/>
  <c r="N58" i="16"/>
  <c r="M58" i="16"/>
  <c r="S58" i="16"/>
  <c r="L58" i="16"/>
  <c r="K58" i="16"/>
  <c r="I58" i="16"/>
  <c r="H58" i="16"/>
  <c r="F58" i="16"/>
  <c r="E58" i="16"/>
  <c r="C58" i="16"/>
  <c r="B58" i="16"/>
  <c r="R57" i="16"/>
  <c r="P57" i="16"/>
  <c r="O57" i="16"/>
  <c r="N57" i="16"/>
  <c r="M57" i="16"/>
  <c r="S57" i="16"/>
  <c r="L57" i="16"/>
  <c r="K57" i="16"/>
  <c r="I57" i="16"/>
  <c r="H57" i="16"/>
  <c r="F57" i="16"/>
  <c r="E57" i="16"/>
  <c r="C57" i="16"/>
  <c r="B57" i="16"/>
  <c r="R56" i="16"/>
  <c r="P56" i="16"/>
  <c r="O56" i="16"/>
  <c r="N56" i="16"/>
  <c r="M56" i="16"/>
  <c r="S56" i="16"/>
  <c r="L56" i="16"/>
  <c r="K56" i="16"/>
  <c r="I56" i="16"/>
  <c r="H56" i="16"/>
  <c r="F56" i="16"/>
  <c r="E56" i="16"/>
  <c r="C56" i="16"/>
  <c r="B56" i="16"/>
  <c r="R55" i="16"/>
  <c r="P55" i="16"/>
  <c r="O55" i="16"/>
  <c r="N55" i="16"/>
  <c r="M55" i="16"/>
  <c r="S55" i="16"/>
  <c r="L55" i="16"/>
  <c r="K55" i="16"/>
  <c r="I55" i="16"/>
  <c r="H55" i="16"/>
  <c r="F55" i="16"/>
  <c r="E55" i="16"/>
  <c r="C55" i="16"/>
  <c r="B55" i="16"/>
  <c r="R54" i="16"/>
  <c r="P54" i="16"/>
  <c r="O54" i="16"/>
  <c r="N54" i="16"/>
  <c r="M54" i="16"/>
  <c r="S54" i="16"/>
  <c r="L54" i="16"/>
  <c r="K54" i="16"/>
  <c r="I54" i="16"/>
  <c r="H54" i="16"/>
  <c r="F54" i="16"/>
  <c r="E54" i="16"/>
  <c r="C54" i="16"/>
  <c r="B54" i="16"/>
  <c r="R53" i="16"/>
  <c r="P53" i="16"/>
  <c r="O53" i="16"/>
  <c r="N53" i="16"/>
  <c r="M53" i="16"/>
  <c r="S53" i="16"/>
  <c r="L53" i="16"/>
  <c r="K53" i="16"/>
  <c r="I53" i="16"/>
  <c r="H53" i="16"/>
  <c r="F53" i="16"/>
  <c r="E53" i="16"/>
  <c r="C53" i="16"/>
  <c r="B53" i="16"/>
  <c r="R52" i="16"/>
  <c r="P52" i="16"/>
  <c r="O52" i="16"/>
  <c r="N52" i="16"/>
  <c r="M52" i="16"/>
  <c r="S52" i="16"/>
  <c r="L52" i="16"/>
  <c r="K52" i="16"/>
  <c r="I52" i="16"/>
  <c r="H52" i="16"/>
  <c r="F52" i="16"/>
  <c r="E52" i="16"/>
  <c r="C52" i="16"/>
  <c r="B52" i="16"/>
  <c r="R51" i="16"/>
  <c r="P51" i="16"/>
  <c r="O51" i="16"/>
  <c r="N51" i="16"/>
  <c r="M51" i="16"/>
  <c r="S51" i="16"/>
  <c r="L51" i="16"/>
  <c r="K51" i="16"/>
  <c r="I51" i="16"/>
  <c r="H51" i="16"/>
  <c r="F51" i="16"/>
  <c r="E51" i="16"/>
  <c r="C51" i="16"/>
  <c r="B51" i="16"/>
  <c r="R50" i="16"/>
  <c r="P50" i="16"/>
  <c r="O50" i="16"/>
  <c r="N50" i="16"/>
  <c r="M50" i="16"/>
  <c r="S50" i="16"/>
  <c r="L50" i="16"/>
  <c r="K50" i="16"/>
  <c r="I50" i="16"/>
  <c r="H50" i="16"/>
  <c r="F50" i="16"/>
  <c r="E50" i="16"/>
  <c r="C50" i="16"/>
  <c r="B50" i="16"/>
  <c r="R49" i="16"/>
  <c r="P49" i="16"/>
  <c r="O49" i="16"/>
  <c r="N49" i="16"/>
  <c r="M49" i="16"/>
  <c r="S49" i="16"/>
  <c r="L49" i="16"/>
  <c r="K49" i="16"/>
  <c r="I49" i="16"/>
  <c r="H49" i="16"/>
  <c r="F49" i="16"/>
  <c r="E49" i="16"/>
  <c r="C49" i="16"/>
  <c r="B49" i="16"/>
  <c r="R48" i="16"/>
  <c r="P48" i="16"/>
  <c r="O48" i="16"/>
  <c r="N48" i="16"/>
  <c r="M48" i="16"/>
  <c r="S48" i="16"/>
  <c r="L48" i="16"/>
  <c r="K48" i="16"/>
  <c r="I48" i="16"/>
  <c r="H48" i="16"/>
  <c r="F48" i="16"/>
  <c r="E48" i="16"/>
  <c r="C48" i="16"/>
  <c r="B48" i="16"/>
  <c r="R47" i="16"/>
  <c r="P47" i="16"/>
  <c r="O47" i="16"/>
  <c r="N47" i="16"/>
  <c r="M47" i="16"/>
  <c r="S47" i="16"/>
  <c r="L47" i="16"/>
  <c r="K47" i="16"/>
  <c r="I47" i="16"/>
  <c r="H47" i="16"/>
  <c r="F47" i="16"/>
  <c r="E47" i="16"/>
  <c r="C47" i="16"/>
  <c r="B47" i="16"/>
  <c r="I18" i="16"/>
  <c r="K18" i="16"/>
  <c r="I19" i="16"/>
  <c r="K19" i="16"/>
  <c r="I20" i="16"/>
  <c r="K20" i="16"/>
  <c r="I21" i="16"/>
  <c r="K21" i="16"/>
  <c r="I22" i="16"/>
  <c r="K22" i="16"/>
  <c r="I23" i="16"/>
  <c r="K23" i="16"/>
  <c r="I24" i="16"/>
  <c r="K24" i="16"/>
  <c r="I25" i="16"/>
  <c r="K25" i="16"/>
  <c r="I26" i="16"/>
  <c r="K26" i="16"/>
  <c r="I27" i="16"/>
  <c r="K27" i="16"/>
  <c r="I28" i="16"/>
  <c r="K28" i="16"/>
  <c r="I29" i="16"/>
  <c r="K29" i="16"/>
  <c r="I30" i="16"/>
  <c r="K30" i="16"/>
  <c r="I31" i="16"/>
  <c r="K31" i="16"/>
  <c r="I32" i="16"/>
  <c r="K32" i="16"/>
  <c r="I33" i="16"/>
  <c r="K33" i="16"/>
  <c r="I34" i="16"/>
  <c r="K34" i="16"/>
  <c r="I35" i="16"/>
  <c r="K35" i="16"/>
  <c r="I36" i="16"/>
  <c r="K36" i="16"/>
  <c r="I37" i="16"/>
  <c r="K37" i="16"/>
  <c r="B19" i="16"/>
  <c r="C19" i="16"/>
  <c r="E19" i="16"/>
  <c r="F19" i="16"/>
  <c r="H19" i="16"/>
  <c r="R19" i="16"/>
  <c r="L19" i="16"/>
  <c r="S19" i="16"/>
  <c r="M19" i="16"/>
  <c r="N19" i="16"/>
  <c r="O19" i="16"/>
  <c r="P19" i="16"/>
  <c r="B20" i="16"/>
  <c r="C20" i="16"/>
  <c r="E20" i="16"/>
  <c r="F20" i="16"/>
  <c r="H20" i="16"/>
  <c r="R20" i="16"/>
  <c r="L20" i="16"/>
  <c r="S20" i="16"/>
  <c r="M20" i="16"/>
  <c r="N20" i="16"/>
  <c r="O20" i="16"/>
  <c r="P20" i="16"/>
  <c r="B21" i="16"/>
  <c r="C21" i="16"/>
  <c r="E21" i="16"/>
  <c r="F21" i="16"/>
  <c r="H21" i="16"/>
  <c r="R21" i="16"/>
  <c r="L21" i="16"/>
  <c r="S21" i="16"/>
  <c r="M21" i="16"/>
  <c r="N21" i="16"/>
  <c r="O21" i="16"/>
  <c r="P21" i="16"/>
  <c r="B22" i="16"/>
  <c r="C22" i="16"/>
  <c r="E22" i="16"/>
  <c r="F22" i="16"/>
  <c r="H22" i="16"/>
  <c r="R22" i="16"/>
  <c r="L22" i="16"/>
  <c r="S22" i="16"/>
  <c r="M22" i="16"/>
  <c r="N22" i="16"/>
  <c r="O22" i="16"/>
  <c r="P22" i="16"/>
  <c r="B23" i="16"/>
  <c r="C23" i="16"/>
  <c r="E23" i="16"/>
  <c r="F23" i="16"/>
  <c r="H23" i="16"/>
  <c r="R23" i="16"/>
  <c r="L23" i="16"/>
  <c r="S23" i="16"/>
  <c r="M23" i="16"/>
  <c r="N23" i="16"/>
  <c r="O23" i="16"/>
  <c r="P23" i="16"/>
  <c r="B24" i="16"/>
  <c r="C24" i="16"/>
  <c r="E24" i="16"/>
  <c r="F24" i="16"/>
  <c r="H24" i="16"/>
  <c r="R24" i="16"/>
  <c r="L24" i="16"/>
  <c r="S24" i="16"/>
  <c r="M24" i="16"/>
  <c r="N24" i="16"/>
  <c r="O24" i="16"/>
  <c r="P24" i="16"/>
  <c r="B25" i="16"/>
  <c r="C25" i="16"/>
  <c r="E25" i="16"/>
  <c r="F25" i="16"/>
  <c r="H25" i="16"/>
  <c r="R25" i="16"/>
  <c r="L25" i="16"/>
  <c r="S25" i="16"/>
  <c r="M25" i="16"/>
  <c r="N25" i="16"/>
  <c r="O25" i="16"/>
  <c r="P25" i="16"/>
  <c r="B26" i="16"/>
  <c r="C26" i="16"/>
  <c r="E26" i="16"/>
  <c r="F26" i="16"/>
  <c r="H26" i="16"/>
  <c r="R26" i="16"/>
  <c r="L26" i="16"/>
  <c r="S26" i="16"/>
  <c r="M26" i="16"/>
  <c r="N26" i="16"/>
  <c r="O26" i="16"/>
  <c r="P26" i="16"/>
  <c r="B27" i="16"/>
  <c r="C27" i="16"/>
  <c r="E27" i="16"/>
  <c r="F27" i="16"/>
  <c r="H27" i="16"/>
  <c r="R27" i="16"/>
  <c r="L27" i="16"/>
  <c r="S27" i="16"/>
  <c r="M27" i="16"/>
  <c r="N27" i="16"/>
  <c r="O27" i="16"/>
  <c r="P27" i="16"/>
  <c r="B28" i="16"/>
  <c r="C28" i="16"/>
  <c r="E28" i="16"/>
  <c r="F28" i="16"/>
  <c r="H28" i="16"/>
  <c r="R28" i="16"/>
  <c r="L28" i="16"/>
  <c r="S28" i="16"/>
  <c r="M28" i="16"/>
  <c r="N28" i="16"/>
  <c r="O28" i="16"/>
  <c r="P28" i="16"/>
  <c r="B29" i="16"/>
  <c r="C29" i="16"/>
  <c r="E29" i="16"/>
  <c r="F29" i="16"/>
  <c r="H29" i="16"/>
  <c r="R29" i="16"/>
  <c r="L29" i="16"/>
  <c r="S29" i="16"/>
  <c r="M29" i="16"/>
  <c r="N29" i="16"/>
  <c r="O29" i="16"/>
  <c r="P29" i="16"/>
  <c r="B30" i="16"/>
  <c r="C30" i="16"/>
  <c r="E30" i="16"/>
  <c r="F30" i="16"/>
  <c r="H30" i="16"/>
  <c r="R30" i="16"/>
  <c r="L30" i="16"/>
  <c r="S30" i="16"/>
  <c r="M30" i="16"/>
  <c r="N30" i="16"/>
  <c r="O30" i="16"/>
  <c r="P30" i="16"/>
  <c r="B31" i="16"/>
  <c r="C31" i="16"/>
  <c r="E31" i="16"/>
  <c r="F31" i="16"/>
  <c r="H31" i="16"/>
  <c r="R31" i="16"/>
  <c r="L31" i="16"/>
  <c r="S31" i="16"/>
  <c r="M31" i="16"/>
  <c r="N31" i="16"/>
  <c r="O31" i="16"/>
  <c r="P31" i="16"/>
  <c r="B32" i="16"/>
  <c r="C32" i="16"/>
  <c r="E32" i="16"/>
  <c r="F32" i="16"/>
  <c r="H32" i="16"/>
  <c r="R32" i="16"/>
  <c r="L32" i="16"/>
  <c r="S32" i="16"/>
  <c r="M32" i="16"/>
  <c r="N32" i="16"/>
  <c r="O32" i="16"/>
  <c r="P32" i="16"/>
  <c r="B33" i="16"/>
  <c r="C33" i="16"/>
  <c r="E33" i="16"/>
  <c r="F33" i="16"/>
  <c r="H33" i="16"/>
  <c r="R33" i="16"/>
  <c r="L33" i="16"/>
  <c r="S33" i="16"/>
  <c r="M33" i="16"/>
  <c r="N33" i="16"/>
  <c r="O33" i="16"/>
  <c r="P33" i="16"/>
  <c r="B34" i="16"/>
  <c r="C34" i="16"/>
  <c r="E34" i="16"/>
  <c r="F34" i="16"/>
  <c r="H34" i="16"/>
  <c r="R34" i="16"/>
  <c r="L34" i="16"/>
  <c r="S34" i="16"/>
  <c r="M34" i="16"/>
  <c r="N34" i="16"/>
  <c r="O34" i="16"/>
  <c r="P34" i="16"/>
  <c r="B35" i="16"/>
  <c r="C35" i="16"/>
  <c r="E35" i="16"/>
  <c r="F35" i="16"/>
  <c r="H35" i="16"/>
  <c r="R35" i="16"/>
  <c r="L35" i="16"/>
  <c r="S35" i="16"/>
  <c r="M35" i="16"/>
  <c r="N35" i="16"/>
  <c r="O35" i="16"/>
  <c r="P35" i="16"/>
  <c r="B36" i="16"/>
  <c r="C36" i="16"/>
  <c r="E36" i="16"/>
  <c r="F36" i="16"/>
  <c r="H36" i="16"/>
  <c r="R36" i="16"/>
  <c r="L36" i="16"/>
  <c r="S36" i="16"/>
  <c r="M36" i="16"/>
  <c r="N36" i="16"/>
  <c r="O36" i="16"/>
  <c r="P36" i="16"/>
  <c r="B37" i="16"/>
  <c r="C37" i="16"/>
  <c r="E37" i="16"/>
  <c r="F37" i="16"/>
  <c r="G38" i="16" s="1"/>
  <c r="H37" i="16"/>
  <c r="R37" i="16"/>
  <c r="L37" i="16"/>
  <c r="S37" i="16"/>
  <c r="M37" i="16"/>
  <c r="N37" i="16"/>
  <c r="O37" i="16"/>
  <c r="P37" i="16"/>
  <c r="P18" i="16"/>
  <c r="O18" i="16"/>
  <c r="N18" i="16"/>
  <c r="M18" i="16"/>
  <c r="S18" i="16"/>
  <c r="L18" i="16"/>
  <c r="R18" i="16"/>
  <c r="H18" i="16"/>
  <c r="F18" i="16"/>
  <c r="E18" i="16"/>
  <c r="C18" i="16"/>
  <c r="B18" i="16"/>
  <c r="G11" i="6"/>
  <c r="G12" i="6"/>
  <c r="G13" i="6"/>
  <c r="G14" i="6"/>
  <c r="G16" i="6"/>
  <c r="G17" i="6"/>
  <c r="G18" i="6"/>
  <c r="G19" i="6"/>
  <c r="G21" i="6"/>
  <c r="G22" i="6"/>
  <c r="G23" i="6"/>
  <c r="G24" i="6"/>
  <c r="G26" i="6"/>
  <c r="G27" i="6"/>
  <c r="G28" i="6"/>
  <c r="G29" i="6"/>
  <c r="G31" i="6"/>
  <c r="G32" i="6"/>
  <c r="G33" i="6"/>
  <c r="G34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1" i="6"/>
  <c r="G62" i="6"/>
  <c r="G63" i="6"/>
  <c r="G64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L97" i="6"/>
  <c r="J97" i="6"/>
  <c r="T97" i="6"/>
  <c r="S97" i="6"/>
  <c r="R97" i="6"/>
  <c r="P97" i="6"/>
  <c r="N97" i="6"/>
  <c r="V97" i="6"/>
  <c r="I97" i="6"/>
  <c r="E97" i="6"/>
  <c r="C97" i="6"/>
  <c r="B97" i="6"/>
  <c r="L96" i="6"/>
  <c r="J96" i="6"/>
  <c r="T96" i="6"/>
  <c r="S96" i="6"/>
  <c r="R96" i="6"/>
  <c r="P96" i="6"/>
  <c r="N96" i="6"/>
  <c r="V96" i="6"/>
  <c r="I96" i="6"/>
  <c r="E96" i="6"/>
  <c r="C96" i="6"/>
  <c r="B96" i="6"/>
  <c r="L95" i="6"/>
  <c r="J95" i="6"/>
  <c r="T95" i="6"/>
  <c r="S95" i="6"/>
  <c r="R95" i="6"/>
  <c r="P95" i="6"/>
  <c r="N95" i="6"/>
  <c r="V95" i="6"/>
  <c r="I95" i="6"/>
  <c r="E95" i="6"/>
  <c r="C95" i="6"/>
  <c r="B95" i="6"/>
  <c r="L94" i="6"/>
  <c r="J94" i="6"/>
  <c r="T94" i="6"/>
  <c r="S94" i="6"/>
  <c r="R94" i="6"/>
  <c r="P94" i="6"/>
  <c r="N94" i="6"/>
  <c r="V94" i="6"/>
  <c r="I94" i="6"/>
  <c r="E94" i="6"/>
  <c r="C94" i="6"/>
  <c r="B94" i="6"/>
  <c r="L93" i="6"/>
  <c r="J93" i="6"/>
  <c r="T93" i="6"/>
  <c r="S93" i="6"/>
  <c r="R93" i="6"/>
  <c r="P93" i="6"/>
  <c r="N93" i="6"/>
  <c r="V93" i="6"/>
  <c r="I93" i="6"/>
  <c r="E93" i="6"/>
  <c r="C93" i="6"/>
  <c r="B93" i="6"/>
  <c r="L92" i="6"/>
  <c r="J92" i="6"/>
  <c r="T92" i="6"/>
  <c r="S92" i="6"/>
  <c r="R92" i="6"/>
  <c r="P92" i="6"/>
  <c r="N92" i="6"/>
  <c r="V92" i="6"/>
  <c r="I92" i="6"/>
  <c r="E92" i="6"/>
  <c r="C92" i="6"/>
  <c r="B92" i="6"/>
  <c r="L91" i="6"/>
  <c r="J91" i="6"/>
  <c r="T91" i="6"/>
  <c r="S91" i="6"/>
  <c r="R91" i="6"/>
  <c r="P91" i="6"/>
  <c r="N91" i="6"/>
  <c r="V91" i="6"/>
  <c r="I91" i="6"/>
  <c r="E91" i="6"/>
  <c r="C91" i="6"/>
  <c r="B91" i="6"/>
  <c r="L90" i="6"/>
  <c r="J90" i="6"/>
  <c r="T90" i="6"/>
  <c r="S90" i="6"/>
  <c r="R90" i="6"/>
  <c r="P90" i="6"/>
  <c r="N90" i="6"/>
  <c r="V90" i="6"/>
  <c r="I90" i="6"/>
  <c r="E90" i="6"/>
  <c r="C90" i="6"/>
  <c r="B90" i="6"/>
  <c r="L89" i="6"/>
  <c r="J89" i="6"/>
  <c r="T89" i="6"/>
  <c r="S89" i="6"/>
  <c r="R89" i="6"/>
  <c r="P89" i="6"/>
  <c r="N89" i="6"/>
  <c r="V89" i="6"/>
  <c r="I89" i="6"/>
  <c r="E89" i="6"/>
  <c r="C89" i="6"/>
  <c r="B89" i="6"/>
  <c r="L88" i="6"/>
  <c r="J88" i="6"/>
  <c r="T88" i="6"/>
  <c r="S88" i="6"/>
  <c r="R88" i="6"/>
  <c r="P88" i="6"/>
  <c r="N88" i="6"/>
  <c r="V88" i="6"/>
  <c r="I88" i="6"/>
  <c r="E88" i="6"/>
  <c r="C88" i="6"/>
  <c r="B88" i="6"/>
  <c r="L87" i="6"/>
  <c r="J87" i="6"/>
  <c r="T87" i="6"/>
  <c r="S87" i="6"/>
  <c r="R87" i="6"/>
  <c r="P87" i="6"/>
  <c r="N87" i="6"/>
  <c r="V87" i="6"/>
  <c r="I87" i="6"/>
  <c r="E87" i="6"/>
  <c r="C87" i="6"/>
  <c r="B87" i="6"/>
  <c r="L86" i="6"/>
  <c r="J86" i="6"/>
  <c r="T86" i="6"/>
  <c r="S86" i="6"/>
  <c r="R86" i="6"/>
  <c r="P86" i="6"/>
  <c r="N86" i="6"/>
  <c r="V86" i="6"/>
  <c r="I86" i="6"/>
  <c r="E86" i="6"/>
  <c r="C86" i="6"/>
  <c r="B86" i="6"/>
  <c r="L85" i="6"/>
  <c r="J85" i="6"/>
  <c r="T85" i="6"/>
  <c r="S85" i="6"/>
  <c r="R85" i="6"/>
  <c r="P85" i="6"/>
  <c r="N85" i="6"/>
  <c r="V85" i="6"/>
  <c r="I85" i="6"/>
  <c r="E85" i="6"/>
  <c r="C85" i="6"/>
  <c r="B85" i="6"/>
  <c r="L84" i="6"/>
  <c r="J84" i="6"/>
  <c r="T84" i="6"/>
  <c r="S84" i="6"/>
  <c r="R84" i="6"/>
  <c r="P84" i="6"/>
  <c r="N84" i="6"/>
  <c r="V84" i="6"/>
  <c r="I84" i="6"/>
  <c r="E84" i="6"/>
  <c r="C84" i="6"/>
  <c r="B84" i="6"/>
  <c r="L83" i="6"/>
  <c r="J83" i="6"/>
  <c r="T83" i="6"/>
  <c r="S83" i="6"/>
  <c r="R83" i="6"/>
  <c r="P83" i="6"/>
  <c r="N83" i="6"/>
  <c r="V83" i="6"/>
  <c r="I83" i="6"/>
  <c r="E83" i="6"/>
  <c r="C83" i="6"/>
  <c r="B83" i="6"/>
  <c r="L82" i="6"/>
  <c r="J82" i="6"/>
  <c r="T82" i="6"/>
  <c r="S82" i="6"/>
  <c r="R82" i="6"/>
  <c r="P82" i="6"/>
  <c r="N82" i="6"/>
  <c r="V82" i="6"/>
  <c r="I82" i="6"/>
  <c r="E82" i="6"/>
  <c r="C82" i="6"/>
  <c r="B82" i="6"/>
  <c r="L81" i="6"/>
  <c r="J81" i="6"/>
  <c r="T81" i="6"/>
  <c r="S81" i="6"/>
  <c r="R81" i="6"/>
  <c r="P81" i="6"/>
  <c r="N81" i="6"/>
  <c r="V81" i="6"/>
  <c r="I81" i="6"/>
  <c r="E81" i="6"/>
  <c r="C81" i="6"/>
  <c r="B81" i="6"/>
  <c r="L80" i="6"/>
  <c r="J80" i="6"/>
  <c r="T80" i="6"/>
  <c r="S80" i="6"/>
  <c r="R80" i="6"/>
  <c r="P80" i="6"/>
  <c r="N80" i="6"/>
  <c r="V80" i="6"/>
  <c r="I80" i="6"/>
  <c r="E80" i="6"/>
  <c r="C80" i="6"/>
  <c r="B80" i="6"/>
  <c r="L79" i="6"/>
  <c r="J79" i="6"/>
  <c r="T79" i="6"/>
  <c r="S79" i="6"/>
  <c r="R79" i="6"/>
  <c r="P79" i="6"/>
  <c r="N79" i="6"/>
  <c r="V79" i="6"/>
  <c r="I79" i="6"/>
  <c r="E79" i="6"/>
  <c r="C79" i="6"/>
  <c r="B79" i="6"/>
  <c r="L78" i="6"/>
  <c r="J78" i="6"/>
  <c r="T78" i="6"/>
  <c r="S78" i="6"/>
  <c r="R78" i="6"/>
  <c r="P78" i="6"/>
  <c r="N78" i="6"/>
  <c r="V78" i="6"/>
  <c r="I78" i="6"/>
  <c r="E78" i="6"/>
  <c r="C78" i="6"/>
  <c r="B78" i="6"/>
  <c r="L77" i="6"/>
  <c r="J77" i="6"/>
  <c r="T77" i="6"/>
  <c r="S77" i="6"/>
  <c r="R77" i="6"/>
  <c r="P77" i="6"/>
  <c r="N77" i="6"/>
  <c r="V77" i="6"/>
  <c r="I77" i="6"/>
  <c r="E77" i="6"/>
  <c r="C77" i="6"/>
  <c r="B77" i="6"/>
  <c r="L76" i="6"/>
  <c r="J76" i="6"/>
  <c r="T76" i="6"/>
  <c r="S76" i="6"/>
  <c r="R76" i="6"/>
  <c r="P76" i="6"/>
  <c r="N76" i="6"/>
  <c r="V76" i="6"/>
  <c r="I76" i="6"/>
  <c r="E76" i="6"/>
  <c r="C76" i="6"/>
  <c r="B76" i="6"/>
  <c r="L75" i="6"/>
  <c r="J75" i="6"/>
  <c r="T75" i="6"/>
  <c r="S75" i="6"/>
  <c r="R75" i="6"/>
  <c r="P75" i="6"/>
  <c r="N75" i="6"/>
  <c r="V75" i="6"/>
  <c r="I75" i="6"/>
  <c r="E75" i="6"/>
  <c r="C75" i="6"/>
  <c r="B75" i="6"/>
  <c r="L74" i="6"/>
  <c r="J74" i="6"/>
  <c r="T74" i="6"/>
  <c r="S74" i="6"/>
  <c r="R74" i="6"/>
  <c r="P74" i="6"/>
  <c r="N74" i="6"/>
  <c r="V74" i="6"/>
  <c r="I74" i="6"/>
  <c r="E74" i="6"/>
  <c r="C74" i="6"/>
  <c r="B74" i="6"/>
  <c r="L73" i="6"/>
  <c r="J73" i="6"/>
  <c r="T73" i="6"/>
  <c r="S73" i="6"/>
  <c r="R73" i="6"/>
  <c r="P73" i="6"/>
  <c r="N73" i="6"/>
  <c r="V73" i="6"/>
  <c r="I73" i="6"/>
  <c r="E73" i="6"/>
  <c r="C73" i="6"/>
  <c r="B73" i="6"/>
  <c r="L72" i="6"/>
  <c r="J72" i="6"/>
  <c r="T72" i="6"/>
  <c r="S72" i="6"/>
  <c r="R72" i="6"/>
  <c r="P72" i="6"/>
  <c r="N72" i="6"/>
  <c r="V72" i="6"/>
  <c r="I72" i="6"/>
  <c r="E72" i="6"/>
  <c r="C72" i="6"/>
  <c r="B72" i="6"/>
  <c r="L71" i="6"/>
  <c r="J71" i="6"/>
  <c r="T71" i="6"/>
  <c r="S71" i="6"/>
  <c r="R71" i="6"/>
  <c r="P71" i="6"/>
  <c r="N71" i="6"/>
  <c r="V71" i="6"/>
  <c r="I71" i="6"/>
  <c r="E71" i="6"/>
  <c r="C71" i="6"/>
  <c r="B71" i="6"/>
  <c r="L70" i="6"/>
  <c r="J70" i="6"/>
  <c r="T70" i="6"/>
  <c r="S70" i="6"/>
  <c r="R70" i="6"/>
  <c r="P70" i="6"/>
  <c r="N70" i="6"/>
  <c r="V70" i="6"/>
  <c r="I70" i="6"/>
  <c r="E70" i="6"/>
  <c r="C70" i="6"/>
  <c r="B70" i="6"/>
  <c r="L69" i="6"/>
  <c r="J69" i="6"/>
  <c r="T69" i="6"/>
  <c r="S69" i="6"/>
  <c r="R69" i="6"/>
  <c r="P69" i="6"/>
  <c r="N69" i="6"/>
  <c r="V69" i="6"/>
  <c r="I69" i="6"/>
  <c r="E69" i="6"/>
  <c r="C69" i="6"/>
  <c r="B69" i="6"/>
  <c r="L68" i="6"/>
  <c r="J68" i="6"/>
  <c r="T68" i="6"/>
  <c r="S68" i="6"/>
  <c r="R68" i="6"/>
  <c r="P68" i="6"/>
  <c r="N68" i="6"/>
  <c r="V68" i="6"/>
  <c r="I68" i="6"/>
  <c r="E68" i="6"/>
  <c r="C68" i="6"/>
  <c r="B68" i="6"/>
  <c r="L67" i="6"/>
  <c r="J67" i="6"/>
  <c r="T67" i="6"/>
  <c r="S67" i="6"/>
  <c r="R67" i="6"/>
  <c r="P67" i="6"/>
  <c r="N67" i="6"/>
  <c r="V67" i="6"/>
  <c r="I67" i="6"/>
  <c r="E67" i="6"/>
  <c r="C67" i="6"/>
  <c r="B67" i="6"/>
  <c r="L66" i="6"/>
  <c r="J66" i="6"/>
  <c r="T66" i="6"/>
  <c r="S66" i="6"/>
  <c r="R66" i="6"/>
  <c r="P66" i="6"/>
  <c r="N66" i="6"/>
  <c r="V66" i="6"/>
  <c r="I66" i="6"/>
  <c r="E66" i="6"/>
  <c r="C66" i="6"/>
  <c r="B66" i="6"/>
  <c r="L64" i="6"/>
  <c r="J64" i="6"/>
  <c r="T64" i="6"/>
  <c r="S64" i="6"/>
  <c r="R64" i="6"/>
  <c r="P64" i="6"/>
  <c r="N64" i="6"/>
  <c r="V64" i="6"/>
  <c r="I64" i="6"/>
  <c r="E64" i="6"/>
  <c r="C64" i="6"/>
  <c r="B64" i="6"/>
  <c r="L63" i="6"/>
  <c r="J63" i="6"/>
  <c r="T63" i="6"/>
  <c r="S63" i="6"/>
  <c r="R63" i="6"/>
  <c r="P63" i="6"/>
  <c r="N63" i="6"/>
  <c r="V63" i="6"/>
  <c r="I63" i="6"/>
  <c r="E63" i="6"/>
  <c r="C63" i="6"/>
  <c r="B63" i="6"/>
  <c r="L62" i="6"/>
  <c r="J62" i="6"/>
  <c r="T62" i="6"/>
  <c r="S62" i="6"/>
  <c r="R62" i="6"/>
  <c r="P62" i="6"/>
  <c r="N62" i="6"/>
  <c r="V62" i="6"/>
  <c r="I62" i="6"/>
  <c r="E62" i="6"/>
  <c r="C62" i="6"/>
  <c r="B62" i="6"/>
  <c r="L61" i="6"/>
  <c r="J61" i="6"/>
  <c r="T61" i="6"/>
  <c r="S61" i="6"/>
  <c r="R61" i="6"/>
  <c r="P61" i="6"/>
  <c r="N61" i="6"/>
  <c r="V61" i="6"/>
  <c r="I61" i="6"/>
  <c r="E61" i="6"/>
  <c r="C61" i="6"/>
  <c r="B61" i="6"/>
  <c r="L59" i="6"/>
  <c r="J59" i="6"/>
  <c r="T59" i="6"/>
  <c r="S59" i="6"/>
  <c r="R59" i="6"/>
  <c r="P59" i="6"/>
  <c r="N59" i="6"/>
  <c r="V59" i="6"/>
  <c r="I59" i="6"/>
  <c r="E59" i="6"/>
  <c r="C59" i="6"/>
  <c r="B59" i="6"/>
  <c r="L58" i="6"/>
  <c r="J58" i="6"/>
  <c r="T58" i="6"/>
  <c r="S58" i="6"/>
  <c r="R58" i="6"/>
  <c r="P58" i="6"/>
  <c r="N58" i="6"/>
  <c r="V58" i="6"/>
  <c r="I58" i="6"/>
  <c r="E58" i="6"/>
  <c r="C58" i="6"/>
  <c r="B58" i="6"/>
  <c r="L57" i="6"/>
  <c r="J57" i="6"/>
  <c r="T57" i="6"/>
  <c r="S57" i="6"/>
  <c r="R57" i="6"/>
  <c r="P57" i="6"/>
  <c r="N57" i="6"/>
  <c r="V57" i="6"/>
  <c r="I57" i="6"/>
  <c r="E57" i="6"/>
  <c r="C57" i="6"/>
  <c r="B57" i="6"/>
  <c r="L56" i="6"/>
  <c r="J56" i="6"/>
  <c r="T56" i="6"/>
  <c r="S56" i="6"/>
  <c r="R56" i="6"/>
  <c r="P56" i="6"/>
  <c r="N56" i="6"/>
  <c r="V56" i="6"/>
  <c r="I56" i="6"/>
  <c r="E56" i="6"/>
  <c r="C56" i="6"/>
  <c r="B56" i="6"/>
  <c r="L55" i="6"/>
  <c r="J55" i="6"/>
  <c r="T55" i="6"/>
  <c r="S55" i="6"/>
  <c r="R55" i="6"/>
  <c r="P55" i="6"/>
  <c r="N55" i="6"/>
  <c r="V55" i="6"/>
  <c r="I55" i="6"/>
  <c r="E55" i="6"/>
  <c r="C55" i="6"/>
  <c r="B55" i="6"/>
  <c r="L54" i="6"/>
  <c r="J54" i="6"/>
  <c r="T54" i="6"/>
  <c r="S54" i="6"/>
  <c r="R54" i="6"/>
  <c r="P54" i="6"/>
  <c r="N54" i="6"/>
  <c r="V54" i="6"/>
  <c r="I54" i="6"/>
  <c r="E54" i="6"/>
  <c r="C54" i="6"/>
  <c r="B54" i="6"/>
  <c r="L53" i="6"/>
  <c r="J53" i="6"/>
  <c r="T53" i="6"/>
  <c r="S53" i="6"/>
  <c r="R53" i="6"/>
  <c r="P53" i="6"/>
  <c r="N53" i="6"/>
  <c r="V53" i="6"/>
  <c r="I53" i="6"/>
  <c r="E53" i="6"/>
  <c r="C53" i="6"/>
  <c r="B53" i="6"/>
  <c r="L52" i="6"/>
  <c r="J52" i="6"/>
  <c r="T52" i="6"/>
  <c r="S52" i="6"/>
  <c r="R52" i="6"/>
  <c r="P52" i="6"/>
  <c r="N52" i="6"/>
  <c r="V52" i="6"/>
  <c r="I52" i="6"/>
  <c r="E52" i="6"/>
  <c r="C52" i="6"/>
  <c r="B52" i="6"/>
  <c r="L51" i="6"/>
  <c r="J51" i="6"/>
  <c r="T51" i="6"/>
  <c r="S51" i="6"/>
  <c r="R51" i="6"/>
  <c r="P51" i="6"/>
  <c r="N51" i="6"/>
  <c r="V51" i="6"/>
  <c r="I51" i="6"/>
  <c r="E51" i="6"/>
  <c r="C51" i="6"/>
  <c r="B51" i="6"/>
  <c r="L50" i="6"/>
  <c r="J50" i="6"/>
  <c r="T50" i="6"/>
  <c r="S50" i="6"/>
  <c r="R50" i="6"/>
  <c r="P50" i="6"/>
  <c r="N50" i="6"/>
  <c r="V50" i="6"/>
  <c r="I50" i="6"/>
  <c r="E50" i="6"/>
  <c r="C50" i="6"/>
  <c r="B50" i="6"/>
  <c r="L49" i="6"/>
  <c r="J49" i="6"/>
  <c r="T49" i="6"/>
  <c r="S49" i="6"/>
  <c r="R49" i="6"/>
  <c r="P49" i="6"/>
  <c r="N49" i="6"/>
  <c r="V49" i="6"/>
  <c r="I49" i="6"/>
  <c r="E49" i="6"/>
  <c r="C49" i="6"/>
  <c r="B49" i="6"/>
  <c r="L48" i="6"/>
  <c r="J48" i="6"/>
  <c r="T48" i="6"/>
  <c r="S48" i="6"/>
  <c r="R48" i="6"/>
  <c r="P48" i="6"/>
  <c r="N48" i="6"/>
  <c r="V48" i="6"/>
  <c r="I48" i="6"/>
  <c r="E48" i="6"/>
  <c r="C48" i="6"/>
  <c r="B48" i="6"/>
  <c r="L47" i="6"/>
  <c r="J47" i="6"/>
  <c r="T47" i="6"/>
  <c r="S47" i="6"/>
  <c r="R47" i="6"/>
  <c r="P47" i="6"/>
  <c r="N47" i="6"/>
  <c r="V47" i="6"/>
  <c r="I47" i="6"/>
  <c r="E47" i="6"/>
  <c r="C47" i="6"/>
  <c r="B47" i="6"/>
  <c r="L46" i="6"/>
  <c r="J46" i="6"/>
  <c r="T46" i="6"/>
  <c r="S46" i="6"/>
  <c r="R46" i="6"/>
  <c r="P46" i="6"/>
  <c r="N46" i="6"/>
  <c r="V46" i="6"/>
  <c r="I46" i="6"/>
  <c r="E46" i="6"/>
  <c r="C46" i="6"/>
  <c r="B46" i="6"/>
  <c r="L45" i="6"/>
  <c r="J45" i="6"/>
  <c r="T45" i="6"/>
  <c r="S45" i="6"/>
  <c r="R45" i="6"/>
  <c r="P45" i="6"/>
  <c r="N45" i="6"/>
  <c r="V45" i="6"/>
  <c r="I45" i="6"/>
  <c r="E45" i="6"/>
  <c r="C45" i="6"/>
  <c r="B45" i="6"/>
  <c r="L44" i="6"/>
  <c r="J44" i="6"/>
  <c r="T44" i="6"/>
  <c r="S44" i="6"/>
  <c r="R44" i="6"/>
  <c r="P44" i="6"/>
  <c r="N44" i="6"/>
  <c r="V44" i="6"/>
  <c r="I44" i="6"/>
  <c r="E44" i="6"/>
  <c r="C44" i="6"/>
  <c r="B44" i="6"/>
  <c r="L43" i="6"/>
  <c r="J43" i="6"/>
  <c r="T43" i="6"/>
  <c r="S43" i="6"/>
  <c r="R43" i="6"/>
  <c r="P43" i="6"/>
  <c r="N43" i="6"/>
  <c r="V43" i="6"/>
  <c r="I43" i="6"/>
  <c r="E43" i="6"/>
  <c r="C43" i="6"/>
  <c r="B43" i="6"/>
  <c r="L42" i="6"/>
  <c r="J42" i="6"/>
  <c r="T42" i="6"/>
  <c r="S42" i="6"/>
  <c r="R42" i="6"/>
  <c r="P42" i="6"/>
  <c r="N42" i="6"/>
  <c r="V42" i="6"/>
  <c r="I42" i="6"/>
  <c r="E42" i="6"/>
  <c r="C42" i="6"/>
  <c r="B42" i="6"/>
  <c r="L41" i="6"/>
  <c r="J41" i="6"/>
  <c r="T41" i="6"/>
  <c r="S41" i="6"/>
  <c r="R41" i="6"/>
  <c r="P41" i="6"/>
  <c r="N41" i="6"/>
  <c r="V41" i="6"/>
  <c r="I41" i="6"/>
  <c r="E41" i="6"/>
  <c r="C41" i="6"/>
  <c r="B41" i="6"/>
  <c r="L40" i="6"/>
  <c r="J40" i="6"/>
  <c r="T40" i="6"/>
  <c r="S40" i="6"/>
  <c r="R40" i="6"/>
  <c r="P40" i="6"/>
  <c r="N40" i="6"/>
  <c r="V40" i="6"/>
  <c r="I40" i="6"/>
  <c r="E40" i="6"/>
  <c r="C40" i="6"/>
  <c r="B40" i="6"/>
  <c r="L39" i="6"/>
  <c r="J39" i="6"/>
  <c r="T39" i="6"/>
  <c r="S39" i="6"/>
  <c r="R39" i="6"/>
  <c r="P39" i="6"/>
  <c r="N39" i="6"/>
  <c r="V39" i="6"/>
  <c r="I39" i="6"/>
  <c r="E39" i="6"/>
  <c r="C39" i="6"/>
  <c r="B39" i="6"/>
  <c r="L38" i="6"/>
  <c r="J38" i="6"/>
  <c r="T38" i="6"/>
  <c r="S38" i="6"/>
  <c r="R38" i="6"/>
  <c r="P38" i="6"/>
  <c r="N38" i="6"/>
  <c r="V38" i="6"/>
  <c r="I38" i="6"/>
  <c r="E38" i="6"/>
  <c r="C38" i="6"/>
  <c r="B38" i="6"/>
  <c r="L37" i="6"/>
  <c r="J37" i="6"/>
  <c r="T37" i="6"/>
  <c r="S37" i="6"/>
  <c r="R37" i="6"/>
  <c r="P37" i="6"/>
  <c r="N37" i="6"/>
  <c r="V37" i="6"/>
  <c r="I37" i="6"/>
  <c r="E37" i="6"/>
  <c r="C37" i="6"/>
  <c r="B37" i="6"/>
  <c r="L36" i="6"/>
  <c r="J36" i="6"/>
  <c r="T36" i="6"/>
  <c r="S36" i="6"/>
  <c r="R36" i="6"/>
  <c r="P36" i="6"/>
  <c r="N36" i="6"/>
  <c r="V36" i="6"/>
  <c r="I36" i="6"/>
  <c r="E36" i="6"/>
  <c r="C36" i="6"/>
  <c r="B36" i="6"/>
  <c r="L34" i="6"/>
  <c r="J34" i="6"/>
  <c r="T34" i="6"/>
  <c r="S34" i="6"/>
  <c r="R34" i="6"/>
  <c r="P34" i="6"/>
  <c r="N34" i="6"/>
  <c r="V34" i="6"/>
  <c r="I34" i="6"/>
  <c r="E34" i="6"/>
  <c r="C34" i="6"/>
  <c r="B34" i="6"/>
  <c r="L33" i="6"/>
  <c r="J33" i="6"/>
  <c r="T33" i="6"/>
  <c r="S33" i="6"/>
  <c r="R33" i="6"/>
  <c r="P33" i="6"/>
  <c r="N33" i="6"/>
  <c r="V33" i="6"/>
  <c r="I33" i="6"/>
  <c r="E33" i="6"/>
  <c r="C33" i="6"/>
  <c r="B33" i="6"/>
  <c r="L32" i="6"/>
  <c r="J32" i="6"/>
  <c r="T32" i="6"/>
  <c r="S32" i="6"/>
  <c r="R32" i="6"/>
  <c r="P32" i="6"/>
  <c r="N32" i="6"/>
  <c r="V32" i="6"/>
  <c r="I32" i="6"/>
  <c r="E32" i="6"/>
  <c r="C32" i="6"/>
  <c r="B32" i="6"/>
  <c r="L31" i="6"/>
  <c r="J31" i="6"/>
  <c r="T31" i="6"/>
  <c r="S31" i="6"/>
  <c r="R31" i="6"/>
  <c r="P31" i="6"/>
  <c r="N31" i="6"/>
  <c r="V31" i="6"/>
  <c r="I31" i="6"/>
  <c r="E31" i="6"/>
  <c r="C31" i="6"/>
  <c r="B31" i="6"/>
  <c r="L29" i="6"/>
  <c r="J29" i="6"/>
  <c r="T29" i="6"/>
  <c r="S29" i="6"/>
  <c r="R29" i="6"/>
  <c r="P29" i="6"/>
  <c r="N29" i="6"/>
  <c r="V29" i="6"/>
  <c r="I29" i="6"/>
  <c r="E29" i="6"/>
  <c r="C29" i="6"/>
  <c r="B29" i="6"/>
  <c r="L28" i="6"/>
  <c r="J28" i="6"/>
  <c r="T28" i="6"/>
  <c r="S28" i="6"/>
  <c r="R28" i="6"/>
  <c r="P28" i="6"/>
  <c r="N28" i="6"/>
  <c r="V28" i="6"/>
  <c r="I28" i="6"/>
  <c r="E28" i="6"/>
  <c r="C28" i="6"/>
  <c r="B28" i="6"/>
  <c r="L27" i="6"/>
  <c r="J27" i="6"/>
  <c r="T27" i="6"/>
  <c r="S27" i="6"/>
  <c r="R27" i="6"/>
  <c r="P27" i="6"/>
  <c r="N27" i="6"/>
  <c r="V27" i="6"/>
  <c r="I27" i="6"/>
  <c r="E27" i="6"/>
  <c r="C27" i="6"/>
  <c r="B27" i="6"/>
  <c r="L26" i="6"/>
  <c r="J26" i="6"/>
  <c r="T26" i="6"/>
  <c r="S26" i="6"/>
  <c r="R26" i="6"/>
  <c r="P26" i="6"/>
  <c r="N26" i="6"/>
  <c r="V26" i="6"/>
  <c r="I26" i="6"/>
  <c r="E26" i="6"/>
  <c r="C26" i="6"/>
  <c r="B26" i="6"/>
  <c r="L24" i="6"/>
  <c r="J24" i="6"/>
  <c r="T24" i="6"/>
  <c r="S24" i="6"/>
  <c r="R24" i="6"/>
  <c r="P24" i="6"/>
  <c r="N24" i="6"/>
  <c r="V24" i="6"/>
  <c r="I24" i="6"/>
  <c r="E24" i="6"/>
  <c r="C24" i="6"/>
  <c r="B24" i="6"/>
  <c r="L23" i="6"/>
  <c r="J23" i="6"/>
  <c r="T23" i="6"/>
  <c r="S23" i="6"/>
  <c r="R23" i="6"/>
  <c r="P23" i="6"/>
  <c r="N23" i="6"/>
  <c r="V23" i="6"/>
  <c r="I23" i="6"/>
  <c r="E23" i="6"/>
  <c r="C23" i="6"/>
  <c r="B23" i="6"/>
  <c r="L22" i="6"/>
  <c r="J22" i="6"/>
  <c r="T22" i="6"/>
  <c r="S22" i="6"/>
  <c r="R22" i="6"/>
  <c r="P22" i="6"/>
  <c r="N22" i="6"/>
  <c r="V22" i="6"/>
  <c r="I22" i="6"/>
  <c r="E22" i="6"/>
  <c r="C22" i="6"/>
  <c r="B22" i="6"/>
  <c r="L21" i="6"/>
  <c r="J21" i="6"/>
  <c r="T21" i="6"/>
  <c r="S21" i="6"/>
  <c r="R21" i="6"/>
  <c r="P21" i="6"/>
  <c r="N21" i="6"/>
  <c r="V21" i="6"/>
  <c r="I21" i="6"/>
  <c r="E21" i="6"/>
  <c r="C21" i="6"/>
  <c r="B21" i="6"/>
  <c r="L19" i="6"/>
  <c r="J19" i="6"/>
  <c r="T19" i="6"/>
  <c r="S19" i="6"/>
  <c r="R19" i="6"/>
  <c r="P19" i="6"/>
  <c r="N19" i="6"/>
  <c r="V19" i="6"/>
  <c r="I19" i="6"/>
  <c r="E19" i="6"/>
  <c r="C19" i="6"/>
  <c r="B19" i="6"/>
  <c r="L18" i="6"/>
  <c r="J18" i="6"/>
  <c r="T18" i="6"/>
  <c r="S18" i="6"/>
  <c r="R18" i="6"/>
  <c r="P18" i="6"/>
  <c r="N18" i="6"/>
  <c r="V18" i="6"/>
  <c r="I18" i="6"/>
  <c r="E18" i="6"/>
  <c r="C18" i="6"/>
  <c r="B18" i="6"/>
  <c r="L17" i="6"/>
  <c r="J17" i="6"/>
  <c r="T17" i="6"/>
  <c r="S17" i="6"/>
  <c r="R17" i="6"/>
  <c r="P17" i="6"/>
  <c r="N17" i="6"/>
  <c r="V17" i="6"/>
  <c r="I17" i="6"/>
  <c r="E17" i="6"/>
  <c r="C17" i="6"/>
  <c r="B17" i="6"/>
  <c r="L16" i="6"/>
  <c r="J16" i="6"/>
  <c r="T16" i="6"/>
  <c r="S16" i="6"/>
  <c r="R16" i="6"/>
  <c r="P16" i="6"/>
  <c r="N16" i="6"/>
  <c r="V16" i="6"/>
  <c r="I16" i="6"/>
  <c r="E16" i="6"/>
  <c r="C16" i="6"/>
  <c r="B16" i="6"/>
  <c r="L14" i="6"/>
  <c r="J14" i="6"/>
  <c r="T14" i="6"/>
  <c r="S14" i="6"/>
  <c r="R14" i="6"/>
  <c r="P14" i="6"/>
  <c r="Q14" i="6" s="1"/>
  <c r="N14" i="6"/>
  <c r="O14" i="6" s="1"/>
  <c r="V14" i="6"/>
  <c r="I14" i="6"/>
  <c r="E14" i="6"/>
  <c r="F14" i="6" s="1"/>
  <c r="C14" i="6"/>
  <c r="B14" i="6"/>
  <c r="L13" i="6"/>
  <c r="J13" i="6"/>
  <c r="T13" i="6"/>
  <c r="S13" i="6"/>
  <c r="R13" i="6"/>
  <c r="P13" i="6"/>
  <c r="N13" i="6"/>
  <c r="O13" i="6" s="1"/>
  <c r="V13" i="6"/>
  <c r="I13" i="6"/>
  <c r="E13" i="6"/>
  <c r="F13" i="6" s="1"/>
  <c r="C13" i="6"/>
  <c r="B13" i="6"/>
  <c r="L12" i="6"/>
  <c r="J12" i="6"/>
  <c r="K12" i="6" s="1"/>
  <c r="T12" i="6"/>
  <c r="S12" i="6"/>
  <c r="R12" i="6"/>
  <c r="P12" i="6"/>
  <c r="Q12" i="6" s="1"/>
  <c r="N12" i="6"/>
  <c r="O12" i="6" s="1"/>
  <c r="V12" i="6"/>
  <c r="I12" i="6"/>
  <c r="E12" i="6"/>
  <c r="C12" i="6"/>
  <c r="B12" i="6"/>
  <c r="B11" i="6"/>
  <c r="L11" i="6"/>
  <c r="J11" i="6"/>
  <c r="T11" i="6"/>
  <c r="S11" i="6"/>
  <c r="R11" i="6"/>
  <c r="P11" i="6"/>
  <c r="N11" i="6"/>
  <c r="V11" i="6"/>
  <c r="I11" i="6"/>
  <c r="E11" i="6"/>
  <c r="C11" i="6"/>
  <c r="G4" i="1"/>
  <c r="P2" i="1"/>
  <c r="C37" i="35"/>
  <c r="C50" i="35" s="1"/>
  <c r="C63" i="35" s="1"/>
  <c r="C76" i="35" s="1"/>
  <c r="C89" i="35" s="1"/>
  <c r="C102" i="35" s="1"/>
  <c r="C115" i="35" s="1"/>
  <c r="C128" i="35" s="1"/>
  <c r="C38" i="35"/>
  <c r="C51" i="35" s="1"/>
  <c r="C64" i="35" s="1"/>
  <c r="C77" i="35" s="1"/>
  <c r="C90" i="35" s="1"/>
  <c r="C103" i="35" s="1"/>
  <c r="C116" i="35" s="1"/>
  <c r="C129" i="35" s="1"/>
  <c r="C39" i="35"/>
  <c r="C52" i="35" s="1"/>
  <c r="C65" i="35" s="1"/>
  <c r="C78" i="35" s="1"/>
  <c r="C91" i="35" s="1"/>
  <c r="C104" i="35" s="1"/>
  <c r="C117" i="35" s="1"/>
  <c r="C130" i="35" s="1"/>
  <c r="C40" i="35"/>
  <c r="C53" i="35" s="1"/>
  <c r="C66" i="35" s="1"/>
  <c r="C79" i="35" s="1"/>
  <c r="C92" i="35" s="1"/>
  <c r="C105" i="35" s="1"/>
  <c r="C118" i="35" s="1"/>
  <c r="C131" i="35" s="1"/>
  <c r="C41" i="35"/>
  <c r="C54" i="35" s="1"/>
  <c r="C67" i="35" s="1"/>
  <c r="C80" i="35" s="1"/>
  <c r="C93" i="35" s="1"/>
  <c r="C106" i="35" s="1"/>
  <c r="C119" i="35" s="1"/>
  <c r="C132" i="35" s="1"/>
  <c r="C42" i="35"/>
  <c r="C55" i="35" s="1"/>
  <c r="C68" i="35" s="1"/>
  <c r="C81" i="35" s="1"/>
  <c r="C94" i="35" s="1"/>
  <c r="C107" i="35" s="1"/>
  <c r="C120" i="35" s="1"/>
  <c r="C133" i="35" s="1"/>
  <c r="C43" i="35"/>
  <c r="C56" i="35" s="1"/>
  <c r="C69" i="35" s="1"/>
  <c r="C82" i="35" s="1"/>
  <c r="C95" i="35" s="1"/>
  <c r="C108" i="35" s="1"/>
  <c r="C121" i="35" s="1"/>
  <c r="C134" i="35" s="1"/>
  <c r="C44" i="35"/>
  <c r="C57" i="35" s="1"/>
  <c r="C70" i="35" s="1"/>
  <c r="C83" i="35" s="1"/>
  <c r="C96" i="35" s="1"/>
  <c r="C109" i="35" s="1"/>
  <c r="C122" i="35" s="1"/>
  <c r="C135" i="35" s="1"/>
  <c r="C45" i="35"/>
  <c r="C58" i="35" s="1"/>
  <c r="C71" i="35" s="1"/>
  <c r="C84" i="35" s="1"/>
  <c r="C97" i="35" s="1"/>
  <c r="C110" i="35" s="1"/>
  <c r="C123" i="35" s="1"/>
  <c r="C136" i="35" s="1"/>
  <c r="C46" i="35"/>
  <c r="C59" i="35" s="1"/>
  <c r="C72" i="35" s="1"/>
  <c r="C85" i="35" s="1"/>
  <c r="C98" i="35" s="1"/>
  <c r="C111" i="35" s="1"/>
  <c r="C124" i="35" s="1"/>
  <c r="C137" i="35" s="1"/>
  <c r="C47" i="35"/>
  <c r="C60" i="35" s="1"/>
  <c r="C73" i="35" s="1"/>
  <c r="C86" i="35" s="1"/>
  <c r="C99" i="35" s="1"/>
  <c r="C112" i="35" s="1"/>
  <c r="C125" i="35" s="1"/>
  <c r="C138" i="35" s="1"/>
  <c r="C36" i="35"/>
  <c r="C49" i="35" s="1"/>
  <c r="C62" i="35" s="1"/>
  <c r="C75" i="35" s="1"/>
  <c r="C88" i="35" s="1"/>
  <c r="C101" i="35" s="1"/>
  <c r="C114" i="35" s="1"/>
  <c r="C127" i="35" s="1"/>
  <c r="C24" i="35"/>
  <c r="C25" i="35"/>
  <c r="C26" i="35"/>
  <c r="C27" i="35"/>
  <c r="C28" i="35"/>
  <c r="C29" i="35"/>
  <c r="C30" i="35"/>
  <c r="C31" i="35"/>
  <c r="C32" i="35"/>
  <c r="C33" i="35"/>
  <c r="C34" i="35"/>
  <c r="C23" i="35"/>
  <c r="P2" i="35"/>
  <c r="M4" i="48" l="1"/>
  <c r="K13" i="6"/>
  <c r="M13" i="48"/>
  <c r="N13" i="48" s="1"/>
  <c r="J13" i="48"/>
  <c r="K13" i="48"/>
  <c r="L13" i="48" s="1"/>
  <c r="J14" i="48"/>
  <c r="K14" i="48"/>
  <c r="L14" i="48" s="1"/>
  <c r="M14" i="48"/>
  <c r="N14" i="48" s="1"/>
  <c r="J12" i="48"/>
  <c r="K12" i="48"/>
  <c r="L12" i="48" s="1"/>
  <c r="M12" i="48"/>
  <c r="N12" i="48" s="1"/>
  <c r="K14" i="6"/>
  <c r="Q13" i="6"/>
  <c r="F12" i="6"/>
  <c r="G34" i="16"/>
  <c r="G30" i="16"/>
  <c r="G28" i="16"/>
  <c r="G26" i="16"/>
  <c r="G22" i="16"/>
  <c r="G20" i="16"/>
  <c r="G35" i="16"/>
  <c r="G33" i="16"/>
  <c r="G29" i="16"/>
  <c r="G27" i="16"/>
  <c r="G25" i="16"/>
  <c r="G23" i="16"/>
  <c r="G21" i="16"/>
  <c r="G36" i="16"/>
  <c r="F11" i="6"/>
  <c r="Q11" i="6"/>
  <c r="K11" i="6"/>
  <c r="O11" i="6"/>
  <c r="H14" i="6"/>
  <c r="H13" i="6"/>
  <c r="H12" i="6"/>
  <c r="H11" i="6"/>
  <c r="S5" i="6"/>
  <c r="G24" i="16"/>
  <c r="G32" i="16"/>
  <c r="G31" i="16"/>
  <c r="M10" i="48"/>
  <c r="O10" i="48"/>
  <c r="H10" i="48"/>
  <c r="I10" i="48" s="1"/>
  <c r="N10" i="48"/>
  <c r="G10" i="48"/>
  <c r="K10" i="48"/>
  <c r="L10" i="48" s="1"/>
  <c r="Q10" i="48"/>
  <c r="J10" i="48"/>
  <c r="P10" i="48"/>
  <c r="R10" i="48"/>
  <c r="P14" i="48"/>
  <c r="H14" i="48"/>
  <c r="I14" i="48" s="1"/>
  <c r="G14" i="48"/>
  <c r="Q14" i="48"/>
  <c r="R14" i="48"/>
  <c r="O14" i="48"/>
  <c r="O13" i="48"/>
  <c r="H13" i="48"/>
  <c r="I13" i="48" s="1"/>
  <c r="G13" i="48"/>
  <c r="Q13" i="48"/>
  <c r="R13" i="48"/>
  <c r="P13" i="48"/>
  <c r="H12" i="48"/>
  <c r="I12" i="48" s="1"/>
  <c r="G12" i="48"/>
  <c r="P12" i="48"/>
  <c r="O12" i="48"/>
  <c r="Q12" i="48"/>
  <c r="R12" i="48"/>
  <c r="G11" i="48"/>
  <c r="K11" i="48"/>
  <c r="L11" i="48" s="1"/>
  <c r="Q11" i="48"/>
  <c r="R11" i="48"/>
  <c r="J11" i="48"/>
  <c r="P11" i="48"/>
  <c r="M11" i="48"/>
  <c r="N11" i="48" s="1"/>
  <c r="O11" i="48"/>
  <c r="H11" i="48"/>
  <c r="I11" i="48" s="1"/>
  <c r="G37" i="16"/>
  <c r="G48" i="16"/>
  <c r="G50" i="16"/>
  <c r="G52" i="16"/>
  <c r="G54" i="16"/>
  <c r="G56" i="16"/>
  <c r="G19" i="16"/>
  <c r="G58" i="16"/>
  <c r="G47" i="16"/>
  <c r="G49" i="16"/>
  <c r="G51" i="16"/>
  <c r="G53" i="16"/>
  <c r="G55" i="16"/>
  <c r="G57" i="16"/>
  <c r="G59" i="16"/>
  <c r="U20" i="44"/>
  <c r="O11" i="44"/>
  <c r="R38" i="48"/>
  <c r="T4" i="46"/>
  <c r="R26" i="48"/>
  <c r="R39" i="48"/>
  <c r="P13" i="45"/>
  <c r="T31" i="46"/>
  <c r="T33" i="46"/>
  <c r="T34" i="46"/>
  <c r="T35" i="46"/>
  <c r="T37" i="46"/>
  <c r="R25" i="48"/>
  <c r="R27" i="48"/>
  <c r="R36" i="48"/>
  <c r="R24" i="48"/>
  <c r="R37" i="48"/>
  <c r="K44" i="49"/>
  <c r="K40" i="49"/>
  <c r="K36" i="49"/>
  <c r="K28" i="49"/>
  <c r="K24" i="49"/>
  <c r="K16" i="49"/>
  <c r="L14" i="49"/>
  <c r="L20" i="49"/>
  <c r="L41" i="49"/>
  <c r="L21" i="49"/>
  <c r="L17" i="49"/>
  <c r="L13" i="49"/>
  <c r="K21" i="49"/>
  <c r="K13" i="49"/>
  <c r="L44" i="49"/>
  <c r="L45" i="49"/>
  <c r="L36" i="49"/>
  <c r="L28" i="49"/>
  <c r="L16" i="49"/>
  <c r="K45" i="49"/>
  <c r="K43" i="49"/>
  <c r="K27" i="49"/>
  <c r="L32" i="49"/>
  <c r="L24" i="49"/>
  <c r="K19" i="49"/>
  <c r="L40" i="49"/>
  <c r="L33" i="49"/>
  <c r="L29" i="49"/>
  <c r="L34" i="49"/>
  <c r="L22" i="49"/>
  <c r="L42" i="49"/>
  <c r="L30" i="49"/>
  <c r="K29" i="49"/>
  <c r="L18" i="49"/>
  <c r="L38" i="49"/>
  <c r="K37" i="49"/>
  <c r="L37" i="49"/>
  <c r="K35" i="49"/>
  <c r="K32" i="49"/>
  <c r="L26" i="49"/>
  <c r="L25" i="49"/>
  <c r="K20" i="49"/>
  <c r="K14" i="49"/>
  <c r="K41" i="49"/>
  <c r="K39" i="49"/>
  <c r="K33" i="49"/>
  <c r="K31" i="49"/>
  <c r="K25" i="49"/>
  <c r="K23" i="49"/>
  <c r="K17" i="49"/>
  <c r="K15" i="49"/>
  <c r="L43" i="49"/>
  <c r="L39" i="49"/>
  <c r="L35" i="49"/>
  <c r="L31" i="49"/>
  <c r="L27" i="49"/>
  <c r="L23" i="49"/>
  <c r="L19" i="49"/>
  <c r="L15" i="49"/>
  <c r="K42" i="49"/>
  <c r="K38" i="49"/>
  <c r="K34" i="49"/>
  <c r="K30" i="49"/>
  <c r="K26" i="49"/>
  <c r="K22" i="49"/>
  <c r="K18" i="49"/>
  <c r="T32" i="46"/>
  <c r="T36" i="46"/>
  <c r="P37" i="45"/>
  <c r="P41" i="45"/>
  <c r="P45" i="45"/>
  <c r="P49" i="45"/>
  <c r="P53" i="45"/>
  <c r="P16" i="45"/>
  <c r="P39" i="45"/>
  <c r="P43" i="45"/>
  <c r="P47" i="45"/>
  <c r="P51" i="45"/>
  <c r="P55" i="45"/>
  <c r="P59" i="45"/>
  <c r="P63" i="45"/>
  <c r="P67" i="45"/>
  <c r="P71" i="45"/>
  <c r="P15" i="45"/>
  <c r="P19" i="45"/>
  <c r="P20" i="45"/>
  <c r="P24" i="45"/>
  <c r="P29" i="45"/>
  <c r="P32" i="45"/>
  <c r="P33" i="45"/>
  <c r="P36" i="45"/>
  <c r="P40" i="45"/>
  <c r="P52" i="45"/>
  <c r="P57" i="45"/>
  <c r="P61" i="45"/>
  <c r="P64" i="45"/>
  <c r="P65" i="45"/>
  <c r="P69" i="45"/>
  <c r="P72" i="45"/>
  <c r="P73" i="45"/>
  <c r="P14" i="45"/>
  <c r="P21" i="45"/>
  <c r="P26" i="45"/>
  <c r="P30" i="45"/>
  <c r="P34" i="45"/>
  <c r="P38" i="45"/>
  <c r="P42" i="45"/>
  <c r="P46" i="45"/>
  <c r="P50" i="45"/>
  <c r="P54" i="45"/>
  <c r="P58" i="45"/>
  <c r="P62" i="45"/>
  <c r="P66" i="45"/>
  <c r="P70" i="45"/>
  <c r="P17" i="45"/>
  <c r="P22" i="45"/>
  <c r="P23" i="45"/>
  <c r="P27" i="45"/>
  <c r="P28" i="45"/>
  <c r="P31" i="45"/>
  <c r="P35" i="45"/>
  <c r="P44" i="45"/>
  <c r="P48" i="45"/>
  <c r="P56" i="45"/>
  <c r="P60" i="45"/>
  <c r="P68" i="45"/>
  <c r="Q48" i="16"/>
  <c r="Q52" i="16"/>
  <c r="Q56" i="16"/>
  <c r="Q49" i="16"/>
  <c r="Q53" i="16"/>
  <c r="Q57" i="16"/>
  <c r="Q33" i="16"/>
  <c r="Q28" i="16"/>
  <c r="Q20" i="16"/>
  <c r="Q19" i="16"/>
  <c r="Q47" i="16"/>
  <c r="Q50" i="16"/>
  <c r="Q55" i="16"/>
  <c r="Q58" i="16"/>
  <c r="Q51" i="16"/>
  <c r="Q54" i="16"/>
  <c r="Q59" i="16"/>
  <c r="Q35" i="16"/>
  <c r="Q29" i="16"/>
  <c r="Q36" i="16"/>
  <c r="Q32" i="16"/>
  <c r="Q30" i="16"/>
  <c r="Q27" i="16"/>
  <c r="Q25" i="16"/>
  <c r="Q21" i="16"/>
  <c r="Q37" i="16"/>
  <c r="Q24" i="16"/>
  <c r="Q22" i="16"/>
  <c r="Q34" i="16"/>
  <c r="Q31" i="16"/>
  <c r="Q26" i="16"/>
  <c r="Q23" i="16"/>
  <c r="U16" i="6"/>
  <c r="U21" i="6"/>
  <c r="U26" i="6"/>
  <c r="U31" i="6"/>
  <c r="U36" i="6"/>
  <c r="U40" i="6"/>
  <c r="U44" i="6"/>
  <c r="U48" i="6"/>
  <c r="U52" i="6"/>
  <c r="U56" i="6"/>
  <c r="U61" i="6"/>
  <c r="U66" i="6"/>
  <c r="U70" i="6"/>
  <c r="U74" i="6"/>
  <c r="U78" i="6"/>
  <c r="U82" i="6"/>
  <c r="U86" i="6"/>
  <c r="U90" i="6"/>
  <c r="U13" i="6"/>
  <c r="U18" i="6"/>
  <c r="U23" i="6"/>
  <c r="U28" i="6"/>
  <c r="U33" i="6"/>
  <c r="U38" i="6"/>
  <c r="U42" i="6"/>
  <c r="U46" i="6"/>
  <c r="U50" i="6"/>
  <c r="U54" i="6"/>
  <c r="U58" i="6"/>
  <c r="U63" i="6"/>
  <c r="U68" i="6"/>
  <c r="U88" i="6"/>
  <c r="U92" i="6"/>
  <c r="U96" i="6"/>
  <c r="U94" i="6"/>
  <c r="U72" i="6"/>
  <c r="U76" i="6"/>
  <c r="U80" i="6"/>
  <c r="U84" i="6"/>
  <c r="U14" i="6"/>
  <c r="U19" i="6"/>
  <c r="U24" i="6"/>
  <c r="U29" i="6"/>
  <c r="U34" i="6"/>
  <c r="U39" i="6"/>
  <c r="U43" i="6"/>
  <c r="U47" i="6"/>
  <c r="U51" i="6"/>
  <c r="U55" i="6"/>
  <c r="U59" i="6"/>
  <c r="U64" i="6"/>
  <c r="U69" i="6"/>
  <c r="U73" i="6"/>
  <c r="U77" i="6"/>
  <c r="U81" i="6"/>
  <c r="U85" i="6"/>
  <c r="U89" i="6"/>
  <c r="U93" i="6"/>
  <c r="U97" i="6"/>
  <c r="U12" i="6"/>
  <c r="U17" i="6"/>
  <c r="U22" i="6"/>
  <c r="U27" i="6"/>
  <c r="U32" i="6"/>
  <c r="U37" i="6"/>
  <c r="U41" i="6"/>
  <c r="U45" i="6"/>
  <c r="U49" i="6"/>
  <c r="U53" i="6"/>
  <c r="U57" i="6"/>
  <c r="U62" i="6"/>
  <c r="U67" i="6"/>
  <c r="U71" i="6"/>
  <c r="U75" i="6"/>
  <c r="U79" i="6"/>
  <c r="U83" i="6"/>
  <c r="U87" i="6"/>
  <c r="U91" i="6"/>
  <c r="U95" i="6"/>
  <c r="B21" i="35" l="1"/>
  <c r="D21" i="35"/>
  <c r="G21" i="35"/>
  <c r="K112" i="68" s="1"/>
  <c r="K125" i="68" l="1"/>
  <c r="K203" i="68"/>
  <c r="K177" i="68"/>
  <c r="K21" i="68"/>
  <c r="K216" i="68"/>
  <c r="K34" i="68"/>
  <c r="K60" i="68"/>
  <c r="K73" i="68"/>
  <c r="K86" i="68"/>
  <c r="K99" i="68"/>
  <c r="K138" i="68"/>
  <c r="K47" i="68"/>
  <c r="K151" i="68"/>
  <c r="K164" i="68"/>
  <c r="K190" i="68"/>
  <c r="U21" i="35"/>
  <c r="K21" i="35"/>
  <c r="J21" i="35"/>
  <c r="O21" i="35"/>
  <c r="E21" i="35"/>
  <c r="T21" i="35" s="1"/>
  <c r="I21" i="35"/>
  <c r="R21" i="35"/>
  <c r="M21" i="35"/>
  <c r="Q21" i="35"/>
  <c r="O8" i="2" l="1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7" i="2"/>
  <c r="L8" i="2"/>
  <c r="N8" i="2"/>
  <c r="L9" i="2"/>
  <c r="N9" i="2"/>
  <c r="L10" i="2"/>
  <c r="N10" i="2"/>
  <c r="L11" i="2"/>
  <c r="N11" i="2"/>
  <c r="L12" i="2"/>
  <c r="N12" i="2"/>
  <c r="L13" i="2"/>
  <c r="N13" i="2"/>
  <c r="L14" i="2"/>
  <c r="N14" i="2"/>
  <c r="L15" i="2"/>
  <c r="N15" i="2"/>
  <c r="L16" i="2"/>
  <c r="N16" i="2"/>
  <c r="L17" i="2"/>
  <c r="N17" i="2"/>
  <c r="L18" i="2"/>
  <c r="N18" i="2"/>
  <c r="L19" i="2"/>
  <c r="N19" i="2"/>
  <c r="L20" i="2"/>
  <c r="N20" i="2"/>
  <c r="L21" i="2"/>
  <c r="N21" i="2"/>
  <c r="L22" i="2"/>
  <c r="N22" i="2"/>
  <c r="L23" i="2"/>
  <c r="N23" i="2"/>
  <c r="L24" i="2"/>
  <c r="N24" i="2"/>
  <c r="L25" i="2"/>
  <c r="N25" i="2"/>
  <c r="L26" i="2"/>
  <c r="M27" i="2" s="1"/>
  <c r="N26" i="2"/>
  <c r="N7" i="2"/>
  <c r="L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I27" i="2" s="1"/>
  <c r="H7" i="2"/>
  <c r="K138" i="35"/>
  <c r="J138" i="35"/>
  <c r="S138" i="35"/>
  <c r="R138" i="35"/>
  <c r="Q138" i="35"/>
  <c r="O138" i="35"/>
  <c r="M138" i="35"/>
  <c r="I138" i="35"/>
  <c r="G138" i="35"/>
  <c r="U138" i="35" s="1"/>
  <c r="E138" i="35"/>
  <c r="D138" i="35"/>
  <c r="B138" i="35"/>
  <c r="K137" i="35"/>
  <c r="J137" i="35"/>
  <c r="S137" i="35"/>
  <c r="R137" i="35"/>
  <c r="Q137" i="35"/>
  <c r="O137" i="35"/>
  <c r="M137" i="35"/>
  <c r="I137" i="35"/>
  <c r="G137" i="35"/>
  <c r="U137" i="35" s="1"/>
  <c r="E137" i="35"/>
  <c r="D137" i="35"/>
  <c r="B137" i="35"/>
  <c r="K136" i="35"/>
  <c r="J136" i="35"/>
  <c r="S136" i="35"/>
  <c r="R136" i="35"/>
  <c r="Q136" i="35"/>
  <c r="O136" i="35"/>
  <c r="M136" i="35"/>
  <c r="I136" i="35"/>
  <c r="G136" i="35"/>
  <c r="U136" i="35" s="1"/>
  <c r="E136" i="35"/>
  <c r="D136" i="35"/>
  <c r="B136" i="35"/>
  <c r="K135" i="35"/>
  <c r="J135" i="35"/>
  <c r="S135" i="35"/>
  <c r="R135" i="35"/>
  <c r="Q135" i="35"/>
  <c r="O135" i="35"/>
  <c r="M135" i="35"/>
  <c r="I135" i="35"/>
  <c r="G135" i="35"/>
  <c r="U135" i="35" s="1"/>
  <c r="E135" i="35"/>
  <c r="D135" i="35"/>
  <c r="B135" i="35"/>
  <c r="K134" i="35"/>
  <c r="J134" i="35"/>
  <c r="S134" i="35"/>
  <c r="R134" i="35"/>
  <c r="Q134" i="35"/>
  <c r="O134" i="35"/>
  <c r="M134" i="35"/>
  <c r="I134" i="35"/>
  <c r="G134" i="35"/>
  <c r="U134" i="35" s="1"/>
  <c r="E134" i="35"/>
  <c r="D134" i="35"/>
  <c r="B134" i="35"/>
  <c r="K133" i="35"/>
  <c r="J133" i="35"/>
  <c r="S133" i="35"/>
  <c r="R133" i="35"/>
  <c r="Q133" i="35"/>
  <c r="O133" i="35"/>
  <c r="M133" i="35"/>
  <c r="I133" i="35"/>
  <c r="G133" i="35"/>
  <c r="U133" i="35" s="1"/>
  <c r="E133" i="35"/>
  <c r="D133" i="35"/>
  <c r="B133" i="35"/>
  <c r="K132" i="35"/>
  <c r="J132" i="35"/>
  <c r="S132" i="35"/>
  <c r="R132" i="35"/>
  <c r="Q132" i="35"/>
  <c r="O132" i="35"/>
  <c r="M132" i="35"/>
  <c r="I132" i="35"/>
  <c r="G132" i="35"/>
  <c r="U132" i="35" s="1"/>
  <c r="E132" i="35"/>
  <c r="D132" i="35"/>
  <c r="B132" i="35"/>
  <c r="K131" i="35"/>
  <c r="J131" i="35"/>
  <c r="S131" i="35"/>
  <c r="R131" i="35"/>
  <c r="Q131" i="35"/>
  <c r="O131" i="35"/>
  <c r="M131" i="35"/>
  <c r="I131" i="35"/>
  <c r="G131" i="35"/>
  <c r="U131" i="35" s="1"/>
  <c r="E131" i="35"/>
  <c r="D131" i="35"/>
  <c r="B131" i="35"/>
  <c r="K130" i="35"/>
  <c r="J130" i="35"/>
  <c r="S130" i="35"/>
  <c r="R130" i="35"/>
  <c r="Q130" i="35"/>
  <c r="O130" i="35"/>
  <c r="M130" i="35"/>
  <c r="I130" i="35"/>
  <c r="G130" i="35"/>
  <c r="U130" i="35" s="1"/>
  <c r="E130" i="35"/>
  <c r="D130" i="35"/>
  <c r="B130" i="35"/>
  <c r="K129" i="35"/>
  <c r="J129" i="35"/>
  <c r="S129" i="35"/>
  <c r="R129" i="35"/>
  <c r="Q129" i="35"/>
  <c r="O129" i="35"/>
  <c r="M129" i="35"/>
  <c r="I129" i="35"/>
  <c r="G129" i="35"/>
  <c r="U129" i="35" s="1"/>
  <c r="E129" i="35"/>
  <c r="D129" i="35"/>
  <c r="B129" i="35"/>
  <c r="K128" i="35"/>
  <c r="J128" i="35"/>
  <c r="S128" i="35"/>
  <c r="R128" i="35"/>
  <c r="Q128" i="35"/>
  <c r="O128" i="35"/>
  <c r="M128" i="35"/>
  <c r="I128" i="35"/>
  <c r="G128" i="35"/>
  <c r="U128" i="35" s="1"/>
  <c r="E128" i="35"/>
  <c r="D128" i="35"/>
  <c r="B128" i="35"/>
  <c r="K127" i="35"/>
  <c r="J127" i="35"/>
  <c r="S127" i="35"/>
  <c r="R127" i="35"/>
  <c r="Q127" i="35"/>
  <c r="O127" i="35"/>
  <c r="M127" i="35"/>
  <c r="I127" i="35"/>
  <c r="G127" i="35"/>
  <c r="U127" i="35" s="1"/>
  <c r="E127" i="35"/>
  <c r="D127" i="35"/>
  <c r="B127" i="35"/>
  <c r="K125" i="35"/>
  <c r="J125" i="35"/>
  <c r="S125" i="35"/>
  <c r="R125" i="35"/>
  <c r="Q125" i="35"/>
  <c r="O125" i="35"/>
  <c r="M125" i="35"/>
  <c r="I125" i="35"/>
  <c r="G125" i="35"/>
  <c r="U125" i="35" s="1"/>
  <c r="E125" i="35"/>
  <c r="D125" i="35"/>
  <c r="B125" i="35"/>
  <c r="K124" i="35"/>
  <c r="J124" i="35"/>
  <c r="S124" i="35"/>
  <c r="R124" i="35"/>
  <c r="Q124" i="35"/>
  <c r="O124" i="35"/>
  <c r="M124" i="35"/>
  <c r="I124" i="35"/>
  <c r="G124" i="35"/>
  <c r="U124" i="35" s="1"/>
  <c r="E124" i="35"/>
  <c r="D124" i="35"/>
  <c r="B124" i="35"/>
  <c r="K123" i="35"/>
  <c r="J123" i="35"/>
  <c r="S123" i="35"/>
  <c r="R123" i="35"/>
  <c r="Q123" i="35"/>
  <c r="O123" i="35"/>
  <c r="M123" i="35"/>
  <c r="I123" i="35"/>
  <c r="G123" i="35"/>
  <c r="U123" i="35" s="1"/>
  <c r="E123" i="35"/>
  <c r="D123" i="35"/>
  <c r="B123" i="35"/>
  <c r="K122" i="35"/>
  <c r="J122" i="35"/>
  <c r="S122" i="35"/>
  <c r="R122" i="35"/>
  <c r="Q122" i="35"/>
  <c r="O122" i="35"/>
  <c r="M122" i="35"/>
  <c r="I122" i="35"/>
  <c r="G122" i="35"/>
  <c r="U122" i="35" s="1"/>
  <c r="E122" i="35"/>
  <c r="D122" i="35"/>
  <c r="B122" i="35"/>
  <c r="K121" i="35"/>
  <c r="J121" i="35"/>
  <c r="S121" i="35"/>
  <c r="R121" i="35"/>
  <c r="Q121" i="35"/>
  <c r="O121" i="35"/>
  <c r="M121" i="35"/>
  <c r="I121" i="35"/>
  <c r="G121" i="35"/>
  <c r="U121" i="35" s="1"/>
  <c r="E121" i="35"/>
  <c r="D121" i="35"/>
  <c r="B121" i="35"/>
  <c r="K120" i="35"/>
  <c r="J120" i="35"/>
  <c r="S120" i="35"/>
  <c r="R120" i="35"/>
  <c r="Q120" i="35"/>
  <c r="O120" i="35"/>
  <c r="M120" i="35"/>
  <c r="I120" i="35"/>
  <c r="G120" i="35"/>
  <c r="U120" i="35" s="1"/>
  <c r="E120" i="35"/>
  <c r="D120" i="35"/>
  <c r="B120" i="35"/>
  <c r="K119" i="35"/>
  <c r="J119" i="35"/>
  <c r="S119" i="35"/>
  <c r="R119" i="35"/>
  <c r="Q119" i="35"/>
  <c r="O119" i="35"/>
  <c r="M119" i="35"/>
  <c r="I119" i="35"/>
  <c r="G119" i="35"/>
  <c r="U119" i="35" s="1"/>
  <c r="E119" i="35"/>
  <c r="D119" i="35"/>
  <c r="B119" i="35"/>
  <c r="K118" i="35"/>
  <c r="J118" i="35"/>
  <c r="S118" i="35"/>
  <c r="R118" i="35"/>
  <c r="Q118" i="35"/>
  <c r="O118" i="35"/>
  <c r="M118" i="35"/>
  <c r="I118" i="35"/>
  <c r="G118" i="35"/>
  <c r="U118" i="35" s="1"/>
  <c r="E118" i="35"/>
  <c r="D118" i="35"/>
  <c r="B118" i="35"/>
  <c r="K117" i="35"/>
  <c r="J117" i="35"/>
  <c r="S117" i="35"/>
  <c r="R117" i="35"/>
  <c r="Q117" i="35"/>
  <c r="O117" i="35"/>
  <c r="M117" i="35"/>
  <c r="I117" i="35"/>
  <c r="G117" i="35"/>
  <c r="U117" i="35" s="1"/>
  <c r="E117" i="35"/>
  <c r="D117" i="35"/>
  <c r="B117" i="35"/>
  <c r="K116" i="35"/>
  <c r="J116" i="35"/>
  <c r="S116" i="35"/>
  <c r="R116" i="35"/>
  <c r="Q116" i="35"/>
  <c r="O116" i="35"/>
  <c r="M116" i="35"/>
  <c r="I116" i="35"/>
  <c r="G116" i="35"/>
  <c r="U116" i="35" s="1"/>
  <c r="E116" i="35"/>
  <c r="D116" i="35"/>
  <c r="B116" i="35"/>
  <c r="K115" i="35"/>
  <c r="J115" i="35"/>
  <c r="S115" i="35"/>
  <c r="R115" i="35"/>
  <c r="Q115" i="35"/>
  <c r="O115" i="35"/>
  <c r="M115" i="35"/>
  <c r="I115" i="35"/>
  <c r="G115" i="35"/>
  <c r="U115" i="35" s="1"/>
  <c r="E115" i="35"/>
  <c r="D115" i="35"/>
  <c r="B115" i="35"/>
  <c r="K114" i="35"/>
  <c r="J114" i="35"/>
  <c r="S114" i="35"/>
  <c r="R114" i="35"/>
  <c r="Q114" i="35"/>
  <c r="O114" i="35"/>
  <c r="M114" i="35"/>
  <c r="I114" i="35"/>
  <c r="G114" i="35"/>
  <c r="U114" i="35" s="1"/>
  <c r="E114" i="35"/>
  <c r="D114" i="35"/>
  <c r="B114" i="35"/>
  <c r="K112" i="35"/>
  <c r="J112" i="35"/>
  <c r="S112" i="35"/>
  <c r="R112" i="35"/>
  <c r="Q112" i="35"/>
  <c r="O112" i="35"/>
  <c r="M112" i="35"/>
  <c r="I112" i="35"/>
  <c r="G112" i="35"/>
  <c r="U112" i="35" s="1"/>
  <c r="E112" i="35"/>
  <c r="D112" i="35"/>
  <c r="B112" i="35"/>
  <c r="K111" i="35"/>
  <c r="J111" i="35"/>
  <c r="S111" i="35"/>
  <c r="R111" i="35"/>
  <c r="Q111" i="35"/>
  <c r="O111" i="35"/>
  <c r="M111" i="35"/>
  <c r="I111" i="35"/>
  <c r="G111" i="35"/>
  <c r="U111" i="35" s="1"/>
  <c r="E111" i="35"/>
  <c r="D111" i="35"/>
  <c r="B111" i="35"/>
  <c r="K110" i="35"/>
  <c r="J110" i="35"/>
  <c r="S110" i="35"/>
  <c r="R110" i="35"/>
  <c r="Q110" i="35"/>
  <c r="O110" i="35"/>
  <c r="M110" i="35"/>
  <c r="I110" i="35"/>
  <c r="G110" i="35"/>
  <c r="U110" i="35" s="1"/>
  <c r="E110" i="35"/>
  <c r="D110" i="35"/>
  <c r="B110" i="35"/>
  <c r="K109" i="35"/>
  <c r="J109" i="35"/>
  <c r="S109" i="35"/>
  <c r="R109" i="35"/>
  <c r="Q109" i="35"/>
  <c r="O109" i="35"/>
  <c r="M109" i="35"/>
  <c r="I109" i="35"/>
  <c r="G109" i="35"/>
  <c r="U109" i="35" s="1"/>
  <c r="E109" i="35"/>
  <c r="D109" i="35"/>
  <c r="B109" i="35"/>
  <c r="K108" i="35"/>
  <c r="J108" i="35"/>
  <c r="S108" i="35"/>
  <c r="R108" i="35"/>
  <c r="Q108" i="35"/>
  <c r="O108" i="35"/>
  <c r="M108" i="35"/>
  <c r="I108" i="35"/>
  <c r="G108" i="35"/>
  <c r="U108" i="35" s="1"/>
  <c r="E108" i="35"/>
  <c r="D108" i="35"/>
  <c r="B108" i="35"/>
  <c r="K107" i="35"/>
  <c r="J107" i="35"/>
  <c r="S107" i="35"/>
  <c r="R107" i="35"/>
  <c r="Q107" i="35"/>
  <c r="O107" i="35"/>
  <c r="M107" i="35"/>
  <c r="I107" i="35"/>
  <c r="G107" i="35"/>
  <c r="U107" i="35" s="1"/>
  <c r="E107" i="35"/>
  <c r="D107" i="35"/>
  <c r="B107" i="35"/>
  <c r="K106" i="35"/>
  <c r="J106" i="35"/>
  <c r="S106" i="35"/>
  <c r="R106" i="35"/>
  <c r="Q106" i="35"/>
  <c r="O106" i="35"/>
  <c r="M106" i="35"/>
  <c r="I106" i="35"/>
  <c r="G106" i="35"/>
  <c r="U106" i="35" s="1"/>
  <c r="E106" i="35"/>
  <c r="D106" i="35"/>
  <c r="B106" i="35"/>
  <c r="K105" i="35"/>
  <c r="J105" i="35"/>
  <c r="S105" i="35"/>
  <c r="R105" i="35"/>
  <c r="Q105" i="35"/>
  <c r="O105" i="35"/>
  <c r="M105" i="35"/>
  <c r="I105" i="35"/>
  <c r="G105" i="35"/>
  <c r="U105" i="35" s="1"/>
  <c r="E105" i="35"/>
  <c r="D105" i="35"/>
  <c r="B105" i="35"/>
  <c r="K104" i="35"/>
  <c r="J104" i="35"/>
  <c r="S104" i="35"/>
  <c r="R104" i="35"/>
  <c r="Q104" i="35"/>
  <c r="O104" i="35"/>
  <c r="M104" i="35"/>
  <c r="I104" i="35"/>
  <c r="G104" i="35"/>
  <c r="U104" i="35" s="1"/>
  <c r="E104" i="35"/>
  <c r="D104" i="35"/>
  <c r="B104" i="35"/>
  <c r="K103" i="35"/>
  <c r="J103" i="35"/>
  <c r="S103" i="35"/>
  <c r="R103" i="35"/>
  <c r="Q103" i="35"/>
  <c r="O103" i="35"/>
  <c r="M103" i="35"/>
  <c r="I103" i="35"/>
  <c r="G103" i="35"/>
  <c r="U103" i="35" s="1"/>
  <c r="E103" i="35"/>
  <c r="D103" i="35"/>
  <c r="B103" i="35"/>
  <c r="K102" i="35"/>
  <c r="J102" i="35"/>
  <c r="S102" i="35"/>
  <c r="R102" i="35"/>
  <c r="Q102" i="35"/>
  <c r="O102" i="35"/>
  <c r="M102" i="35"/>
  <c r="I102" i="35"/>
  <c r="G102" i="35"/>
  <c r="U102" i="35" s="1"/>
  <c r="E102" i="35"/>
  <c r="D102" i="35"/>
  <c r="B102" i="35"/>
  <c r="K101" i="35"/>
  <c r="J101" i="35"/>
  <c r="S101" i="35"/>
  <c r="R101" i="35"/>
  <c r="Q101" i="35"/>
  <c r="O101" i="35"/>
  <c r="M101" i="35"/>
  <c r="I101" i="35"/>
  <c r="G101" i="35"/>
  <c r="U101" i="35" s="1"/>
  <c r="E101" i="35"/>
  <c r="D101" i="35"/>
  <c r="B101" i="35"/>
  <c r="K99" i="35"/>
  <c r="J99" i="35"/>
  <c r="S99" i="35"/>
  <c r="R99" i="35"/>
  <c r="Q99" i="35"/>
  <c r="O99" i="35"/>
  <c r="M99" i="35"/>
  <c r="I99" i="35"/>
  <c r="G99" i="35"/>
  <c r="U99" i="35" s="1"/>
  <c r="E99" i="35"/>
  <c r="D99" i="35"/>
  <c r="B99" i="35"/>
  <c r="K98" i="35"/>
  <c r="J98" i="35"/>
  <c r="S98" i="35"/>
  <c r="R98" i="35"/>
  <c r="Q98" i="35"/>
  <c r="O98" i="35"/>
  <c r="M98" i="35"/>
  <c r="I98" i="35"/>
  <c r="G98" i="35"/>
  <c r="U98" i="35" s="1"/>
  <c r="E98" i="35"/>
  <c r="D98" i="35"/>
  <c r="B98" i="35"/>
  <c r="K97" i="35"/>
  <c r="J97" i="35"/>
  <c r="S97" i="35"/>
  <c r="R97" i="35"/>
  <c r="Q97" i="35"/>
  <c r="O97" i="35"/>
  <c r="M97" i="35"/>
  <c r="I97" i="35"/>
  <c r="G97" i="35"/>
  <c r="U97" i="35" s="1"/>
  <c r="E97" i="35"/>
  <c r="D97" i="35"/>
  <c r="B97" i="35"/>
  <c r="K96" i="35"/>
  <c r="J96" i="35"/>
  <c r="S96" i="35"/>
  <c r="R96" i="35"/>
  <c r="Q96" i="35"/>
  <c r="O96" i="35"/>
  <c r="M96" i="35"/>
  <c r="I96" i="35"/>
  <c r="G96" i="35"/>
  <c r="U96" i="35" s="1"/>
  <c r="E96" i="35"/>
  <c r="D96" i="35"/>
  <c r="B96" i="35"/>
  <c r="K95" i="35"/>
  <c r="J95" i="35"/>
  <c r="S95" i="35"/>
  <c r="R95" i="35"/>
  <c r="Q95" i="35"/>
  <c r="O95" i="35"/>
  <c r="M95" i="35"/>
  <c r="I95" i="35"/>
  <c r="G95" i="35"/>
  <c r="U95" i="35" s="1"/>
  <c r="E95" i="35"/>
  <c r="D95" i="35"/>
  <c r="B95" i="35"/>
  <c r="K94" i="35"/>
  <c r="J94" i="35"/>
  <c r="S94" i="35"/>
  <c r="R94" i="35"/>
  <c r="Q94" i="35"/>
  <c r="O94" i="35"/>
  <c r="M94" i="35"/>
  <c r="I94" i="35"/>
  <c r="G94" i="35"/>
  <c r="U94" i="35" s="1"/>
  <c r="E94" i="35"/>
  <c r="D94" i="35"/>
  <c r="B94" i="35"/>
  <c r="K93" i="35"/>
  <c r="J93" i="35"/>
  <c r="S93" i="35"/>
  <c r="R93" i="35"/>
  <c r="Q93" i="35"/>
  <c r="O93" i="35"/>
  <c r="M93" i="35"/>
  <c r="I93" i="35"/>
  <c r="G93" i="35"/>
  <c r="U93" i="35" s="1"/>
  <c r="E93" i="35"/>
  <c r="D93" i="35"/>
  <c r="B93" i="35"/>
  <c r="K92" i="35"/>
  <c r="J92" i="35"/>
  <c r="S92" i="35"/>
  <c r="R92" i="35"/>
  <c r="Q92" i="35"/>
  <c r="O92" i="35"/>
  <c r="M92" i="35"/>
  <c r="I92" i="35"/>
  <c r="G92" i="35"/>
  <c r="U92" i="35" s="1"/>
  <c r="E92" i="35"/>
  <c r="D92" i="35"/>
  <c r="B92" i="35"/>
  <c r="K91" i="35"/>
  <c r="J91" i="35"/>
  <c r="S91" i="35"/>
  <c r="R91" i="35"/>
  <c r="Q91" i="35"/>
  <c r="O91" i="35"/>
  <c r="M91" i="35"/>
  <c r="I91" i="35"/>
  <c r="G91" i="35"/>
  <c r="U91" i="35" s="1"/>
  <c r="E91" i="35"/>
  <c r="D91" i="35"/>
  <c r="B91" i="35"/>
  <c r="K90" i="35"/>
  <c r="J90" i="35"/>
  <c r="S90" i="35"/>
  <c r="R90" i="35"/>
  <c r="Q90" i="35"/>
  <c r="O90" i="35"/>
  <c r="M90" i="35"/>
  <c r="I90" i="35"/>
  <c r="G90" i="35"/>
  <c r="U90" i="35" s="1"/>
  <c r="E90" i="35"/>
  <c r="D90" i="35"/>
  <c r="B90" i="35"/>
  <c r="K89" i="35"/>
  <c r="J89" i="35"/>
  <c r="S89" i="35"/>
  <c r="R89" i="35"/>
  <c r="Q89" i="35"/>
  <c r="O89" i="35"/>
  <c r="M89" i="35"/>
  <c r="I89" i="35"/>
  <c r="G89" i="35"/>
  <c r="U89" i="35" s="1"/>
  <c r="E89" i="35"/>
  <c r="D89" i="35"/>
  <c r="B89" i="35"/>
  <c r="K88" i="35"/>
  <c r="J88" i="35"/>
  <c r="S88" i="35"/>
  <c r="R88" i="35"/>
  <c r="Q88" i="35"/>
  <c r="O88" i="35"/>
  <c r="M88" i="35"/>
  <c r="I88" i="35"/>
  <c r="G88" i="35"/>
  <c r="U88" i="35" s="1"/>
  <c r="E88" i="35"/>
  <c r="D88" i="35"/>
  <c r="B88" i="35"/>
  <c r="K86" i="35"/>
  <c r="J86" i="35"/>
  <c r="S86" i="35"/>
  <c r="R86" i="35"/>
  <c r="Q86" i="35"/>
  <c r="O86" i="35"/>
  <c r="M86" i="35"/>
  <c r="I86" i="35"/>
  <c r="G86" i="35"/>
  <c r="U86" i="35" s="1"/>
  <c r="E86" i="35"/>
  <c r="D86" i="35"/>
  <c r="B86" i="35"/>
  <c r="K85" i="35"/>
  <c r="J85" i="35"/>
  <c r="S85" i="35"/>
  <c r="R85" i="35"/>
  <c r="Q85" i="35"/>
  <c r="O85" i="35"/>
  <c r="M85" i="35"/>
  <c r="I85" i="35"/>
  <c r="G85" i="35"/>
  <c r="U85" i="35" s="1"/>
  <c r="E85" i="35"/>
  <c r="D85" i="35"/>
  <c r="B85" i="35"/>
  <c r="K84" i="35"/>
  <c r="J84" i="35"/>
  <c r="S84" i="35"/>
  <c r="R84" i="35"/>
  <c r="Q84" i="35"/>
  <c r="O84" i="35"/>
  <c r="M84" i="35"/>
  <c r="I84" i="35"/>
  <c r="G84" i="35"/>
  <c r="U84" i="35" s="1"/>
  <c r="E84" i="35"/>
  <c r="D84" i="35"/>
  <c r="B84" i="35"/>
  <c r="K83" i="35"/>
  <c r="J83" i="35"/>
  <c r="S83" i="35"/>
  <c r="R83" i="35"/>
  <c r="Q83" i="35"/>
  <c r="O83" i="35"/>
  <c r="M83" i="35"/>
  <c r="I83" i="35"/>
  <c r="G83" i="35"/>
  <c r="U83" i="35" s="1"/>
  <c r="E83" i="35"/>
  <c r="D83" i="35"/>
  <c r="B83" i="35"/>
  <c r="K82" i="35"/>
  <c r="J82" i="35"/>
  <c r="S82" i="35"/>
  <c r="R82" i="35"/>
  <c r="Q82" i="35"/>
  <c r="O82" i="35"/>
  <c r="M82" i="35"/>
  <c r="I82" i="35"/>
  <c r="G82" i="35"/>
  <c r="U82" i="35" s="1"/>
  <c r="E82" i="35"/>
  <c r="D82" i="35"/>
  <c r="B82" i="35"/>
  <c r="K81" i="35"/>
  <c r="J81" i="35"/>
  <c r="S81" i="35"/>
  <c r="R81" i="35"/>
  <c r="Q81" i="35"/>
  <c r="O81" i="35"/>
  <c r="M81" i="35"/>
  <c r="I81" i="35"/>
  <c r="G81" i="35"/>
  <c r="U81" i="35" s="1"/>
  <c r="E81" i="35"/>
  <c r="D81" i="35"/>
  <c r="B81" i="35"/>
  <c r="K80" i="35"/>
  <c r="J80" i="35"/>
  <c r="S80" i="35"/>
  <c r="R80" i="35"/>
  <c r="Q80" i="35"/>
  <c r="O80" i="35"/>
  <c r="M80" i="35"/>
  <c r="I80" i="35"/>
  <c r="G80" i="35"/>
  <c r="U80" i="35" s="1"/>
  <c r="E80" i="35"/>
  <c r="D80" i="35"/>
  <c r="B80" i="35"/>
  <c r="K79" i="35"/>
  <c r="J79" i="35"/>
  <c r="S79" i="35"/>
  <c r="R79" i="35"/>
  <c r="Q79" i="35"/>
  <c r="O79" i="35"/>
  <c r="M79" i="35"/>
  <c r="I79" i="35"/>
  <c r="G79" i="35"/>
  <c r="U79" i="35" s="1"/>
  <c r="E79" i="35"/>
  <c r="D79" i="35"/>
  <c r="B79" i="35"/>
  <c r="K78" i="35"/>
  <c r="J78" i="35"/>
  <c r="S78" i="35"/>
  <c r="R78" i="35"/>
  <c r="Q78" i="35"/>
  <c r="O78" i="35"/>
  <c r="M78" i="35"/>
  <c r="I78" i="35"/>
  <c r="G78" i="35"/>
  <c r="U78" i="35" s="1"/>
  <c r="E78" i="35"/>
  <c r="D78" i="35"/>
  <c r="B78" i="35"/>
  <c r="K77" i="35"/>
  <c r="J77" i="35"/>
  <c r="S77" i="35"/>
  <c r="R77" i="35"/>
  <c r="Q77" i="35"/>
  <c r="O77" i="35"/>
  <c r="M77" i="35"/>
  <c r="I77" i="35"/>
  <c r="G77" i="35"/>
  <c r="U77" i="35" s="1"/>
  <c r="E77" i="35"/>
  <c r="D77" i="35"/>
  <c r="B77" i="35"/>
  <c r="K76" i="35"/>
  <c r="J76" i="35"/>
  <c r="S76" i="35"/>
  <c r="R76" i="35"/>
  <c r="Q76" i="35"/>
  <c r="O76" i="35"/>
  <c r="M76" i="35"/>
  <c r="I76" i="35"/>
  <c r="G76" i="35"/>
  <c r="U76" i="35" s="1"/>
  <c r="E76" i="35"/>
  <c r="D76" i="35"/>
  <c r="B76" i="35"/>
  <c r="K75" i="35"/>
  <c r="J75" i="35"/>
  <c r="S75" i="35"/>
  <c r="R75" i="35"/>
  <c r="Q75" i="35"/>
  <c r="O75" i="35"/>
  <c r="M75" i="35"/>
  <c r="I75" i="35"/>
  <c r="G75" i="35"/>
  <c r="U75" i="35" s="1"/>
  <c r="E75" i="35"/>
  <c r="D75" i="35"/>
  <c r="B75" i="35"/>
  <c r="K73" i="35"/>
  <c r="J73" i="35"/>
  <c r="S73" i="35"/>
  <c r="R73" i="35"/>
  <c r="Q73" i="35"/>
  <c r="O73" i="35"/>
  <c r="M73" i="35"/>
  <c r="I73" i="35"/>
  <c r="G73" i="35"/>
  <c r="U73" i="35" s="1"/>
  <c r="E73" i="35"/>
  <c r="D73" i="35"/>
  <c r="B73" i="35"/>
  <c r="K72" i="35"/>
  <c r="J72" i="35"/>
  <c r="S72" i="35"/>
  <c r="R72" i="35"/>
  <c r="Q72" i="35"/>
  <c r="O72" i="35"/>
  <c r="M72" i="35"/>
  <c r="I72" i="35"/>
  <c r="G72" i="35"/>
  <c r="U72" i="35" s="1"/>
  <c r="E72" i="35"/>
  <c r="D72" i="35"/>
  <c r="B72" i="35"/>
  <c r="K71" i="35"/>
  <c r="J71" i="35"/>
  <c r="S71" i="35"/>
  <c r="R71" i="35"/>
  <c r="Q71" i="35"/>
  <c r="O71" i="35"/>
  <c r="M71" i="35"/>
  <c r="I71" i="35"/>
  <c r="G71" i="35"/>
  <c r="U71" i="35" s="1"/>
  <c r="E71" i="35"/>
  <c r="D71" i="35"/>
  <c r="B71" i="35"/>
  <c r="K70" i="35"/>
  <c r="J70" i="35"/>
  <c r="S70" i="35"/>
  <c r="R70" i="35"/>
  <c r="Q70" i="35"/>
  <c r="O70" i="35"/>
  <c r="M70" i="35"/>
  <c r="I70" i="35"/>
  <c r="G70" i="35"/>
  <c r="U70" i="35" s="1"/>
  <c r="E70" i="35"/>
  <c r="D70" i="35"/>
  <c r="B70" i="35"/>
  <c r="K69" i="35"/>
  <c r="J69" i="35"/>
  <c r="S69" i="35"/>
  <c r="R69" i="35"/>
  <c r="Q69" i="35"/>
  <c r="O69" i="35"/>
  <c r="M69" i="35"/>
  <c r="I69" i="35"/>
  <c r="G69" i="35"/>
  <c r="U69" i="35" s="1"/>
  <c r="E69" i="35"/>
  <c r="D69" i="35"/>
  <c r="B69" i="35"/>
  <c r="K68" i="35"/>
  <c r="J68" i="35"/>
  <c r="S68" i="35"/>
  <c r="R68" i="35"/>
  <c r="Q68" i="35"/>
  <c r="O68" i="35"/>
  <c r="M68" i="35"/>
  <c r="I68" i="35"/>
  <c r="G68" i="35"/>
  <c r="U68" i="35" s="1"/>
  <c r="E68" i="35"/>
  <c r="D68" i="35"/>
  <c r="B68" i="35"/>
  <c r="K67" i="35"/>
  <c r="J67" i="35"/>
  <c r="S67" i="35"/>
  <c r="R67" i="35"/>
  <c r="Q67" i="35"/>
  <c r="O67" i="35"/>
  <c r="M67" i="35"/>
  <c r="I67" i="35"/>
  <c r="G67" i="35"/>
  <c r="U67" i="35" s="1"/>
  <c r="E67" i="35"/>
  <c r="D67" i="35"/>
  <c r="B67" i="35"/>
  <c r="K66" i="35"/>
  <c r="J66" i="35"/>
  <c r="S66" i="35"/>
  <c r="R66" i="35"/>
  <c r="Q66" i="35"/>
  <c r="O66" i="35"/>
  <c r="M66" i="35"/>
  <c r="I66" i="35"/>
  <c r="G66" i="35"/>
  <c r="U66" i="35" s="1"/>
  <c r="E66" i="35"/>
  <c r="D66" i="35"/>
  <c r="B66" i="35"/>
  <c r="K65" i="35"/>
  <c r="J65" i="35"/>
  <c r="S65" i="35"/>
  <c r="R65" i="35"/>
  <c r="Q65" i="35"/>
  <c r="O65" i="35"/>
  <c r="M65" i="35"/>
  <c r="I65" i="35"/>
  <c r="G65" i="35"/>
  <c r="U65" i="35" s="1"/>
  <c r="E65" i="35"/>
  <c r="D65" i="35"/>
  <c r="B65" i="35"/>
  <c r="K64" i="35"/>
  <c r="J64" i="35"/>
  <c r="S64" i="35"/>
  <c r="R64" i="35"/>
  <c r="Q64" i="35"/>
  <c r="O64" i="35"/>
  <c r="M64" i="35"/>
  <c r="I64" i="35"/>
  <c r="G64" i="35"/>
  <c r="U64" i="35" s="1"/>
  <c r="E64" i="35"/>
  <c r="D64" i="35"/>
  <c r="B64" i="35"/>
  <c r="K63" i="35"/>
  <c r="J63" i="35"/>
  <c r="S63" i="35"/>
  <c r="R63" i="35"/>
  <c r="Q63" i="35"/>
  <c r="O63" i="35"/>
  <c r="M63" i="35"/>
  <c r="I63" i="35"/>
  <c r="G63" i="35"/>
  <c r="U63" i="35" s="1"/>
  <c r="E63" i="35"/>
  <c r="D63" i="35"/>
  <c r="B63" i="35"/>
  <c r="K62" i="35"/>
  <c r="J62" i="35"/>
  <c r="S62" i="35"/>
  <c r="R62" i="35"/>
  <c r="Q62" i="35"/>
  <c r="O62" i="35"/>
  <c r="M62" i="35"/>
  <c r="I62" i="35"/>
  <c r="G62" i="35"/>
  <c r="U62" i="35" s="1"/>
  <c r="E62" i="35"/>
  <c r="D62" i="35"/>
  <c r="B62" i="35"/>
  <c r="K60" i="35"/>
  <c r="J60" i="35"/>
  <c r="S60" i="35"/>
  <c r="R60" i="35"/>
  <c r="Q60" i="35"/>
  <c r="O60" i="35"/>
  <c r="M60" i="35"/>
  <c r="I60" i="35"/>
  <c r="G60" i="35"/>
  <c r="U60" i="35" s="1"/>
  <c r="E60" i="35"/>
  <c r="D60" i="35"/>
  <c r="B60" i="35"/>
  <c r="K59" i="35"/>
  <c r="J59" i="35"/>
  <c r="S59" i="35"/>
  <c r="R59" i="35"/>
  <c r="Q59" i="35"/>
  <c r="O59" i="35"/>
  <c r="M59" i="35"/>
  <c r="I59" i="35"/>
  <c r="G59" i="35"/>
  <c r="U59" i="35" s="1"/>
  <c r="E59" i="35"/>
  <c r="D59" i="35"/>
  <c r="B59" i="35"/>
  <c r="K58" i="35"/>
  <c r="J58" i="35"/>
  <c r="S58" i="35"/>
  <c r="R58" i="35"/>
  <c r="Q58" i="35"/>
  <c r="O58" i="35"/>
  <c r="M58" i="35"/>
  <c r="I58" i="35"/>
  <c r="G58" i="35"/>
  <c r="U58" i="35" s="1"/>
  <c r="E58" i="35"/>
  <c r="D58" i="35"/>
  <c r="B58" i="35"/>
  <c r="K57" i="35"/>
  <c r="J57" i="35"/>
  <c r="S57" i="35"/>
  <c r="R57" i="35"/>
  <c r="Q57" i="35"/>
  <c r="O57" i="35"/>
  <c r="M57" i="35"/>
  <c r="I57" i="35"/>
  <c r="G57" i="35"/>
  <c r="U57" i="35" s="1"/>
  <c r="E57" i="35"/>
  <c r="D57" i="35"/>
  <c r="B57" i="35"/>
  <c r="K56" i="35"/>
  <c r="J56" i="35"/>
  <c r="S56" i="35"/>
  <c r="R56" i="35"/>
  <c r="Q56" i="35"/>
  <c r="O56" i="35"/>
  <c r="M56" i="35"/>
  <c r="I56" i="35"/>
  <c r="G56" i="35"/>
  <c r="U56" i="35" s="1"/>
  <c r="E56" i="35"/>
  <c r="D56" i="35"/>
  <c r="B56" i="35"/>
  <c r="K55" i="35"/>
  <c r="J55" i="35"/>
  <c r="S55" i="35"/>
  <c r="R55" i="35"/>
  <c r="Q55" i="35"/>
  <c r="O55" i="35"/>
  <c r="M55" i="35"/>
  <c r="I55" i="35"/>
  <c r="G55" i="35"/>
  <c r="U55" i="35" s="1"/>
  <c r="E55" i="35"/>
  <c r="D55" i="35"/>
  <c r="B55" i="35"/>
  <c r="K54" i="35"/>
  <c r="J54" i="35"/>
  <c r="S54" i="35"/>
  <c r="R54" i="35"/>
  <c r="Q54" i="35"/>
  <c r="O54" i="35"/>
  <c r="M54" i="35"/>
  <c r="I54" i="35"/>
  <c r="G54" i="35"/>
  <c r="U54" i="35" s="1"/>
  <c r="E54" i="35"/>
  <c r="D54" i="35"/>
  <c r="B54" i="35"/>
  <c r="K53" i="35"/>
  <c r="J53" i="35"/>
  <c r="S53" i="35"/>
  <c r="R53" i="35"/>
  <c r="Q53" i="35"/>
  <c r="O53" i="35"/>
  <c r="M53" i="35"/>
  <c r="I53" i="35"/>
  <c r="G53" i="35"/>
  <c r="U53" i="35" s="1"/>
  <c r="E53" i="35"/>
  <c r="D53" i="35"/>
  <c r="B53" i="35"/>
  <c r="K52" i="35"/>
  <c r="J52" i="35"/>
  <c r="S52" i="35"/>
  <c r="R52" i="35"/>
  <c r="Q52" i="35"/>
  <c r="O52" i="35"/>
  <c r="M52" i="35"/>
  <c r="I52" i="35"/>
  <c r="G52" i="35"/>
  <c r="U52" i="35" s="1"/>
  <c r="E52" i="35"/>
  <c r="D52" i="35"/>
  <c r="B52" i="35"/>
  <c r="K51" i="35"/>
  <c r="J51" i="35"/>
  <c r="S51" i="35"/>
  <c r="R51" i="35"/>
  <c r="Q51" i="35"/>
  <c r="O51" i="35"/>
  <c r="M51" i="35"/>
  <c r="I51" i="35"/>
  <c r="G51" i="35"/>
  <c r="U51" i="35" s="1"/>
  <c r="E51" i="35"/>
  <c r="D51" i="35"/>
  <c r="B51" i="35"/>
  <c r="K50" i="35"/>
  <c r="J50" i="35"/>
  <c r="S50" i="35"/>
  <c r="R50" i="35"/>
  <c r="Q50" i="35"/>
  <c r="O50" i="35"/>
  <c r="M50" i="35"/>
  <c r="I50" i="35"/>
  <c r="G50" i="35"/>
  <c r="U50" i="35" s="1"/>
  <c r="E50" i="35"/>
  <c r="D50" i="35"/>
  <c r="B50" i="35"/>
  <c r="K49" i="35"/>
  <c r="J49" i="35"/>
  <c r="S49" i="35"/>
  <c r="R49" i="35"/>
  <c r="Q49" i="35"/>
  <c r="O49" i="35"/>
  <c r="M49" i="35"/>
  <c r="I49" i="35"/>
  <c r="G49" i="35"/>
  <c r="U49" i="35" s="1"/>
  <c r="E49" i="35"/>
  <c r="D49" i="35"/>
  <c r="B49" i="35"/>
  <c r="K47" i="35"/>
  <c r="J47" i="35"/>
  <c r="S47" i="35"/>
  <c r="R47" i="35"/>
  <c r="Q47" i="35"/>
  <c r="O47" i="35"/>
  <c r="M47" i="35"/>
  <c r="I47" i="35"/>
  <c r="G47" i="35"/>
  <c r="U47" i="35" s="1"/>
  <c r="E47" i="35"/>
  <c r="D47" i="35"/>
  <c r="B47" i="35"/>
  <c r="K46" i="35"/>
  <c r="J46" i="35"/>
  <c r="S46" i="35"/>
  <c r="R46" i="35"/>
  <c r="Q46" i="35"/>
  <c r="O46" i="35"/>
  <c r="M46" i="35"/>
  <c r="I46" i="35"/>
  <c r="G46" i="35"/>
  <c r="U46" i="35" s="1"/>
  <c r="E46" i="35"/>
  <c r="D46" i="35"/>
  <c r="B46" i="35"/>
  <c r="K45" i="35"/>
  <c r="J45" i="35"/>
  <c r="S45" i="35"/>
  <c r="R45" i="35"/>
  <c r="Q45" i="35"/>
  <c r="O45" i="35"/>
  <c r="M45" i="35"/>
  <c r="I45" i="35"/>
  <c r="G45" i="35"/>
  <c r="E45" i="35"/>
  <c r="D45" i="35"/>
  <c r="B45" i="35"/>
  <c r="K44" i="35"/>
  <c r="J44" i="35"/>
  <c r="S44" i="35"/>
  <c r="R44" i="35"/>
  <c r="Q44" i="35"/>
  <c r="O44" i="35"/>
  <c r="M44" i="35"/>
  <c r="I44" i="35"/>
  <c r="G44" i="35"/>
  <c r="E44" i="35"/>
  <c r="D44" i="35"/>
  <c r="B44" i="35"/>
  <c r="K43" i="35"/>
  <c r="J43" i="35"/>
  <c r="S43" i="35"/>
  <c r="R43" i="35"/>
  <c r="Q43" i="35"/>
  <c r="O43" i="35"/>
  <c r="M43" i="35"/>
  <c r="I43" i="35"/>
  <c r="G43" i="35"/>
  <c r="E43" i="35"/>
  <c r="D43" i="35"/>
  <c r="B43" i="35"/>
  <c r="K42" i="35"/>
  <c r="J42" i="35"/>
  <c r="S42" i="35"/>
  <c r="R42" i="35"/>
  <c r="Q42" i="35"/>
  <c r="O42" i="35"/>
  <c r="M42" i="35"/>
  <c r="I42" i="35"/>
  <c r="G42" i="35"/>
  <c r="E42" i="35"/>
  <c r="D42" i="35"/>
  <c r="B42" i="35"/>
  <c r="K41" i="35"/>
  <c r="J41" i="35"/>
  <c r="S41" i="35"/>
  <c r="R41" i="35"/>
  <c r="Q41" i="35"/>
  <c r="O41" i="35"/>
  <c r="M41" i="35"/>
  <c r="I41" i="35"/>
  <c r="G41" i="35"/>
  <c r="E41" i="35"/>
  <c r="D41" i="35"/>
  <c r="B41" i="35"/>
  <c r="K40" i="35"/>
  <c r="J40" i="35"/>
  <c r="S40" i="35"/>
  <c r="R40" i="35"/>
  <c r="Q40" i="35"/>
  <c r="O40" i="35"/>
  <c r="M40" i="35"/>
  <c r="I40" i="35"/>
  <c r="G40" i="35"/>
  <c r="E40" i="35"/>
  <c r="D40" i="35"/>
  <c r="B40" i="35"/>
  <c r="K39" i="35"/>
  <c r="J39" i="35"/>
  <c r="S39" i="35"/>
  <c r="R39" i="35"/>
  <c r="Q39" i="35"/>
  <c r="O39" i="35"/>
  <c r="M39" i="35"/>
  <c r="I39" i="35"/>
  <c r="G39" i="35"/>
  <c r="E39" i="35"/>
  <c r="D39" i="35"/>
  <c r="B39" i="35"/>
  <c r="K38" i="35"/>
  <c r="J38" i="35"/>
  <c r="S38" i="35"/>
  <c r="R38" i="35"/>
  <c r="Q38" i="35"/>
  <c r="O38" i="35"/>
  <c r="M38" i="35"/>
  <c r="I38" i="35"/>
  <c r="G38" i="35"/>
  <c r="E38" i="35"/>
  <c r="D38" i="35"/>
  <c r="B38" i="35"/>
  <c r="K37" i="35"/>
  <c r="J37" i="35"/>
  <c r="S37" i="35"/>
  <c r="R37" i="35"/>
  <c r="Q37" i="35"/>
  <c r="O37" i="35"/>
  <c r="M37" i="35"/>
  <c r="I37" i="35"/>
  <c r="G37" i="35"/>
  <c r="E37" i="35"/>
  <c r="D37" i="35"/>
  <c r="B37" i="35"/>
  <c r="K36" i="35"/>
  <c r="J36" i="35"/>
  <c r="S36" i="35"/>
  <c r="R36" i="35"/>
  <c r="Q36" i="35"/>
  <c r="O36" i="35"/>
  <c r="M36" i="35"/>
  <c r="I36" i="35"/>
  <c r="G36" i="35"/>
  <c r="E36" i="35"/>
  <c r="D36" i="35"/>
  <c r="B36" i="35"/>
  <c r="K34" i="35"/>
  <c r="J34" i="35"/>
  <c r="S34" i="35"/>
  <c r="R34" i="35"/>
  <c r="Q34" i="35"/>
  <c r="O34" i="35"/>
  <c r="P21" i="35" s="1"/>
  <c r="M34" i="35"/>
  <c r="N21" i="35" s="1"/>
  <c r="I34" i="35"/>
  <c r="G34" i="35"/>
  <c r="E34" i="35"/>
  <c r="F21" i="35" s="1"/>
  <c r="D34" i="35"/>
  <c r="B34" i="35"/>
  <c r="K33" i="35"/>
  <c r="J33" i="35"/>
  <c r="S33" i="35"/>
  <c r="R33" i="35"/>
  <c r="Q33" i="35"/>
  <c r="O33" i="35"/>
  <c r="M33" i="35"/>
  <c r="I33" i="35"/>
  <c r="G33" i="35"/>
  <c r="E33" i="35"/>
  <c r="D33" i="35"/>
  <c r="B33" i="35"/>
  <c r="K32" i="35"/>
  <c r="J32" i="35"/>
  <c r="S32" i="35"/>
  <c r="R32" i="35"/>
  <c r="Q32" i="35"/>
  <c r="O32" i="35"/>
  <c r="M32" i="35"/>
  <c r="I32" i="35"/>
  <c r="G32" i="35"/>
  <c r="E32" i="35"/>
  <c r="D32" i="35"/>
  <c r="B32" i="35"/>
  <c r="K31" i="35"/>
  <c r="J31" i="35"/>
  <c r="S31" i="35"/>
  <c r="R31" i="35"/>
  <c r="Q31" i="35"/>
  <c r="O31" i="35"/>
  <c r="M31" i="35"/>
  <c r="I31" i="35"/>
  <c r="G31" i="35"/>
  <c r="E31" i="35"/>
  <c r="D31" i="35"/>
  <c r="B31" i="35"/>
  <c r="K30" i="35"/>
  <c r="J30" i="35"/>
  <c r="S30" i="35"/>
  <c r="R30" i="35"/>
  <c r="Q30" i="35"/>
  <c r="O30" i="35"/>
  <c r="M30" i="35"/>
  <c r="I30" i="35"/>
  <c r="G30" i="35"/>
  <c r="E30" i="35"/>
  <c r="D30" i="35"/>
  <c r="B30" i="35"/>
  <c r="K29" i="35"/>
  <c r="J29" i="35"/>
  <c r="S29" i="35"/>
  <c r="R29" i="35"/>
  <c r="Q29" i="35"/>
  <c r="O29" i="35"/>
  <c r="M29" i="35"/>
  <c r="I29" i="35"/>
  <c r="G29" i="35"/>
  <c r="E29" i="35"/>
  <c r="D29" i="35"/>
  <c r="B29" i="35"/>
  <c r="K28" i="35"/>
  <c r="J28" i="35"/>
  <c r="S28" i="35"/>
  <c r="R28" i="35"/>
  <c r="Q28" i="35"/>
  <c r="O28" i="35"/>
  <c r="M28" i="35"/>
  <c r="I28" i="35"/>
  <c r="G28" i="35"/>
  <c r="E28" i="35"/>
  <c r="D28" i="35"/>
  <c r="B28" i="35"/>
  <c r="K27" i="35"/>
  <c r="J27" i="35"/>
  <c r="S27" i="35"/>
  <c r="R27" i="35"/>
  <c r="Q27" i="35"/>
  <c r="O27" i="35"/>
  <c r="P14" i="35" s="1"/>
  <c r="M27" i="35"/>
  <c r="N14" i="35" s="1"/>
  <c r="I27" i="35"/>
  <c r="G27" i="35"/>
  <c r="H14" i="35" s="1"/>
  <c r="E27" i="35"/>
  <c r="F14" i="35" s="1"/>
  <c r="D27" i="35"/>
  <c r="B27" i="35"/>
  <c r="K26" i="35"/>
  <c r="J26" i="35"/>
  <c r="S26" i="35"/>
  <c r="R26" i="35"/>
  <c r="Q26" i="35"/>
  <c r="O26" i="35"/>
  <c r="M26" i="35"/>
  <c r="I26" i="35"/>
  <c r="G26" i="35"/>
  <c r="E26" i="35"/>
  <c r="D26" i="35"/>
  <c r="B26" i="35"/>
  <c r="K25" i="35"/>
  <c r="J25" i="35"/>
  <c r="S25" i="35"/>
  <c r="R25" i="35"/>
  <c r="Q25" i="35"/>
  <c r="O25" i="35"/>
  <c r="M25" i="35"/>
  <c r="I25" i="35"/>
  <c r="G25" i="35"/>
  <c r="E25" i="35"/>
  <c r="D25" i="35"/>
  <c r="B25" i="35"/>
  <c r="K24" i="35"/>
  <c r="J24" i="35"/>
  <c r="S24" i="35"/>
  <c r="R24" i="35"/>
  <c r="Q24" i="35"/>
  <c r="O24" i="35"/>
  <c r="M24" i="35"/>
  <c r="I24" i="35"/>
  <c r="G24" i="35"/>
  <c r="E24" i="35"/>
  <c r="D24" i="35"/>
  <c r="B24" i="35"/>
  <c r="K23" i="35"/>
  <c r="J23" i="35"/>
  <c r="S23" i="35"/>
  <c r="R23" i="35"/>
  <c r="Q23" i="35"/>
  <c r="O23" i="35"/>
  <c r="M23" i="35"/>
  <c r="I23" i="35"/>
  <c r="G23" i="35"/>
  <c r="E23" i="35"/>
  <c r="F10" i="35" s="1"/>
  <c r="D23" i="35"/>
  <c r="B23" i="35"/>
  <c r="G20" i="35"/>
  <c r="K189" i="68" s="1"/>
  <c r="D20" i="35"/>
  <c r="B20" i="35"/>
  <c r="G19" i="35"/>
  <c r="K188" i="68" s="1"/>
  <c r="D19" i="35"/>
  <c r="B19" i="35"/>
  <c r="G18" i="35"/>
  <c r="K187" i="68" s="1"/>
  <c r="D18" i="35"/>
  <c r="B18" i="35"/>
  <c r="G17" i="35"/>
  <c r="D17" i="35"/>
  <c r="B17" i="35"/>
  <c r="G16" i="35"/>
  <c r="K185" i="68" s="1"/>
  <c r="D16" i="35"/>
  <c r="B16" i="35"/>
  <c r="G15" i="35"/>
  <c r="D15" i="35"/>
  <c r="B15" i="35"/>
  <c r="D14" i="35"/>
  <c r="B14" i="35"/>
  <c r="G13" i="35"/>
  <c r="D13" i="35"/>
  <c r="B13" i="35"/>
  <c r="G12" i="35"/>
  <c r="K181" i="68" s="1"/>
  <c r="D12" i="35"/>
  <c r="B12" i="35"/>
  <c r="G11" i="35"/>
  <c r="K115" i="68" s="1"/>
  <c r="D11" i="35"/>
  <c r="B11" i="35"/>
  <c r="U42" i="35" l="1"/>
  <c r="U45" i="35"/>
  <c r="K202" i="68"/>
  <c r="K124" i="68"/>
  <c r="U44" i="35"/>
  <c r="U33" i="35"/>
  <c r="K20" i="68"/>
  <c r="K72" i="68"/>
  <c r="K85" i="68"/>
  <c r="K111" i="68"/>
  <c r="K137" i="68"/>
  <c r="K46" i="68"/>
  <c r="K59" i="68"/>
  <c r="K176" i="68"/>
  <c r="K98" i="68"/>
  <c r="K150" i="68"/>
  <c r="K163" i="68"/>
  <c r="K33" i="68"/>
  <c r="K215" i="68"/>
  <c r="K71" i="68"/>
  <c r="K110" i="68"/>
  <c r="K201" i="68"/>
  <c r="K123" i="68"/>
  <c r="K19" i="68"/>
  <c r="U32" i="35"/>
  <c r="U43" i="35"/>
  <c r="K175" i="68"/>
  <c r="K136" i="68"/>
  <c r="K32" i="68"/>
  <c r="K45" i="68"/>
  <c r="K58" i="68"/>
  <c r="K84" i="68"/>
  <c r="K162" i="68"/>
  <c r="K97" i="68"/>
  <c r="K149" i="68"/>
  <c r="K214" i="68"/>
  <c r="K122" i="68"/>
  <c r="K18" i="68"/>
  <c r="K200" i="68"/>
  <c r="K161" i="68"/>
  <c r="K213" i="68"/>
  <c r="K96" i="68"/>
  <c r="K57" i="68"/>
  <c r="K109" i="68"/>
  <c r="K148" i="68"/>
  <c r="K70" i="68"/>
  <c r="K135" i="68"/>
  <c r="K83" i="68"/>
  <c r="U31" i="35"/>
  <c r="K44" i="68"/>
  <c r="K31" i="68"/>
  <c r="K174" i="68"/>
  <c r="K121" i="68"/>
  <c r="K199" i="68"/>
  <c r="K207" i="68"/>
  <c r="K129" i="68"/>
  <c r="K51" i="68"/>
  <c r="K77" i="68"/>
  <c r="K103" i="68"/>
  <c r="K64" i="68"/>
  <c r="K168" i="68"/>
  <c r="K25" i="68"/>
  <c r="K12" i="68"/>
  <c r="K116" i="68"/>
  <c r="K155" i="68"/>
  <c r="K194" i="68"/>
  <c r="K38" i="68"/>
  <c r="K90" i="68"/>
  <c r="K142" i="68"/>
  <c r="U24" i="35"/>
  <c r="U26" i="35"/>
  <c r="K15" i="68"/>
  <c r="K145" i="68"/>
  <c r="K132" i="68"/>
  <c r="K119" i="68"/>
  <c r="K171" i="68"/>
  <c r="K67" i="68"/>
  <c r="K93" i="68"/>
  <c r="K106" i="68"/>
  <c r="K184" i="68"/>
  <c r="K80" i="68"/>
  <c r="K28" i="68"/>
  <c r="K41" i="68"/>
  <c r="K54" i="68"/>
  <c r="K197" i="68"/>
  <c r="K158" i="68"/>
  <c r="K210" i="68"/>
  <c r="K169" i="68"/>
  <c r="K13" i="68"/>
  <c r="K26" i="68"/>
  <c r="K91" i="68"/>
  <c r="K208" i="68"/>
  <c r="K78" i="68"/>
  <c r="K156" i="68"/>
  <c r="K39" i="68"/>
  <c r="K104" i="68"/>
  <c r="K195" i="68"/>
  <c r="K117" i="68"/>
  <c r="K52" i="68"/>
  <c r="K182" i="68"/>
  <c r="K65" i="68"/>
  <c r="K130" i="68"/>
  <c r="K143" i="68"/>
  <c r="K172" i="68"/>
  <c r="K159" i="68"/>
  <c r="K120" i="68"/>
  <c r="K94" i="68"/>
  <c r="K146" i="68"/>
  <c r="K68" i="68"/>
  <c r="K198" i="68"/>
  <c r="K107" i="68"/>
  <c r="K211" i="68"/>
  <c r="K55" i="68"/>
  <c r="K81" i="68"/>
  <c r="K133" i="68"/>
  <c r="K16" i="68"/>
  <c r="K29" i="68"/>
  <c r="K42" i="68"/>
  <c r="U23" i="35"/>
  <c r="U25" i="35"/>
  <c r="U27" i="35"/>
  <c r="U29" i="35"/>
  <c r="U36" i="35"/>
  <c r="U38" i="35"/>
  <c r="U40" i="35"/>
  <c r="K63" i="68"/>
  <c r="K128" i="68"/>
  <c r="K11" i="68"/>
  <c r="K102" i="68"/>
  <c r="K89" i="68"/>
  <c r="K24" i="68"/>
  <c r="K180" i="68"/>
  <c r="K167" i="68"/>
  <c r="K141" i="68"/>
  <c r="K76" i="68"/>
  <c r="K206" i="68"/>
  <c r="K50" i="68"/>
  <c r="K154" i="68"/>
  <c r="K37" i="68"/>
  <c r="K193" i="68"/>
  <c r="K170" i="68"/>
  <c r="K79" i="68"/>
  <c r="K40" i="68"/>
  <c r="K144" i="68"/>
  <c r="K27" i="68"/>
  <c r="K131" i="68"/>
  <c r="K209" i="68"/>
  <c r="K183" i="68"/>
  <c r="K53" i="68"/>
  <c r="K157" i="68"/>
  <c r="K118" i="68"/>
  <c r="K66" i="68"/>
  <c r="K105" i="68"/>
  <c r="K196" i="68"/>
  <c r="K92" i="68"/>
  <c r="K14" i="68"/>
  <c r="K82" i="68"/>
  <c r="K147" i="68"/>
  <c r="K17" i="68"/>
  <c r="K173" i="68"/>
  <c r="K160" i="68"/>
  <c r="K69" i="68"/>
  <c r="K95" i="68"/>
  <c r="K30" i="68"/>
  <c r="K212" i="68"/>
  <c r="K43" i="68"/>
  <c r="K134" i="68"/>
  <c r="K108" i="68"/>
  <c r="K186" i="68"/>
  <c r="K56" i="68"/>
  <c r="U28" i="35"/>
  <c r="U30" i="35"/>
  <c r="U37" i="35"/>
  <c r="U39" i="35"/>
  <c r="U41" i="35"/>
  <c r="U34" i="35"/>
  <c r="H21" i="35"/>
  <c r="U16" i="35"/>
  <c r="J16" i="35"/>
  <c r="O16" i="35"/>
  <c r="P16" i="35" s="1"/>
  <c r="E16" i="35"/>
  <c r="F16" i="35" s="1"/>
  <c r="I16" i="35"/>
  <c r="R16" i="35"/>
  <c r="H16" i="35"/>
  <c r="M16" i="35"/>
  <c r="N16" i="35" s="1"/>
  <c r="Q16" i="35"/>
  <c r="K16" i="35"/>
  <c r="U20" i="35"/>
  <c r="J20" i="35"/>
  <c r="O20" i="35"/>
  <c r="P20" i="35" s="1"/>
  <c r="E20" i="35"/>
  <c r="T20" i="35" s="1"/>
  <c r="I20" i="35"/>
  <c r="R20" i="35"/>
  <c r="H20" i="35"/>
  <c r="M20" i="35"/>
  <c r="N20" i="35" s="1"/>
  <c r="Q20" i="35"/>
  <c r="K20" i="35"/>
  <c r="U13" i="35"/>
  <c r="K13" i="35"/>
  <c r="J13" i="35"/>
  <c r="O13" i="35"/>
  <c r="P13" i="35" s="1"/>
  <c r="E13" i="35"/>
  <c r="F13" i="35" s="1"/>
  <c r="I13" i="35"/>
  <c r="R13" i="35"/>
  <c r="H13" i="35"/>
  <c r="M13" i="35"/>
  <c r="N13" i="35" s="1"/>
  <c r="Q13" i="35"/>
  <c r="U17" i="35"/>
  <c r="K17" i="35"/>
  <c r="J17" i="35"/>
  <c r="O17" i="35"/>
  <c r="P17" i="35" s="1"/>
  <c r="E17" i="35"/>
  <c r="F17" i="35" s="1"/>
  <c r="I17" i="35"/>
  <c r="R17" i="35"/>
  <c r="H17" i="35"/>
  <c r="M17" i="35"/>
  <c r="N17" i="35" s="1"/>
  <c r="Q17" i="35"/>
  <c r="U12" i="35"/>
  <c r="J12" i="35"/>
  <c r="O12" i="35"/>
  <c r="P12" i="35" s="1"/>
  <c r="E12" i="35"/>
  <c r="F12" i="35" s="1"/>
  <c r="I12" i="35"/>
  <c r="R12" i="35"/>
  <c r="H12" i="35"/>
  <c r="M12" i="35"/>
  <c r="N12" i="35" s="1"/>
  <c r="Q12" i="35"/>
  <c r="K12" i="35"/>
  <c r="U11" i="35"/>
  <c r="E11" i="35"/>
  <c r="F11" i="35" s="1"/>
  <c r="I11" i="35"/>
  <c r="R11" i="35"/>
  <c r="H11" i="35"/>
  <c r="M11" i="35"/>
  <c r="N11" i="35" s="1"/>
  <c r="Q11" i="35"/>
  <c r="K11" i="35"/>
  <c r="J11" i="35"/>
  <c r="O11" i="35"/>
  <c r="P11" i="35" s="1"/>
  <c r="U15" i="35"/>
  <c r="E15" i="35"/>
  <c r="F15" i="35" s="1"/>
  <c r="I15" i="35"/>
  <c r="R15" i="35"/>
  <c r="H15" i="35"/>
  <c r="M15" i="35"/>
  <c r="N15" i="35" s="1"/>
  <c r="Q15" i="35"/>
  <c r="K15" i="35"/>
  <c r="J15" i="35"/>
  <c r="O15" i="35"/>
  <c r="P15" i="35" s="1"/>
  <c r="U19" i="35"/>
  <c r="E19" i="35"/>
  <c r="F19" i="35" s="1"/>
  <c r="I19" i="35"/>
  <c r="R19" i="35"/>
  <c r="H19" i="35"/>
  <c r="M19" i="35"/>
  <c r="N19" i="35" s="1"/>
  <c r="Q19" i="35"/>
  <c r="K19" i="35"/>
  <c r="J19" i="35"/>
  <c r="O19" i="35"/>
  <c r="P19" i="35" s="1"/>
  <c r="U18" i="35"/>
  <c r="H18" i="35"/>
  <c r="M18" i="35"/>
  <c r="N18" i="35" s="1"/>
  <c r="Q18" i="35"/>
  <c r="K18" i="35"/>
  <c r="J18" i="35"/>
  <c r="O18" i="35"/>
  <c r="P18" i="35" s="1"/>
  <c r="E18" i="35"/>
  <c r="F18" i="35" s="1"/>
  <c r="I18" i="35"/>
  <c r="R18" i="35"/>
  <c r="T47" i="35"/>
  <c r="T60" i="35"/>
  <c r="T73" i="35"/>
  <c r="T112" i="35"/>
  <c r="T125" i="35"/>
  <c r="T138" i="35"/>
  <c r="T86" i="35"/>
  <c r="T99" i="35"/>
  <c r="T33" i="35"/>
  <c r="T46" i="35"/>
  <c r="T111" i="35"/>
  <c r="T124" i="35"/>
  <c r="T59" i="35"/>
  <c r="T72" i="35"/>
  <c r="T85" i="35"/>
  <c r="T98" i="35"/>
  <c r="T137" i="35"/>
  <c r="T71" i="35"/>
  <c r="T84" i="35"/>
  <c r="T110" i="35"/>
  <c r="T123" i="35"/>
  <c r="T136" i="35"/>
  <c r="T32" i="35"/>
  <c r="T45" i="35"/>
  <c r="T58" i="35"/>
  <c r="T97" i="35"/>
  <c r="T31" i="35"/>
  <c r="T44" i="35"/>
  <c r="T57" i="35"/>
  <c r="T70" i="35"/>
  <c r="T109" i="35"/>
  <c r="T122" i="35"/>
  <c r="T135" i="35"/>
  <c r="T83" i="35"/>
  <c r="T96" i="35"/>
  <c r="T30" i="35"/>
  <c r="T43" i="35"/>
  <c r="T56" i="35"/>
  <c r="T69" i="35"/>
  <c r="T82" i="35"/>
  <c r="T95" i="35"/>
  <c r="T108" i="35"/>
  <c r="T121" i="35"/>
  <c r="T134" i="35"/>
  <c r="T29" i="35"/>
  <c r="T42" i="35"/>
  <c r="T55" i="35"/>
  <c r="T68" i="35"/>
  <c r="T107" i="35"/>
  <c r="T120" i="35"/>
  <c r="T133" i="35"/>
  <c r="T81" i="35"/>
  <c r="T94" i="35"/>
  <c r="T28" i="35"/>
  <c r="T41" i="35"/>
  <c r="T54" i="35"/>
  <c r="T106" i="35"/>
  <c r="T119" i="35"/>
  <c r="T67" i="35"/>
  <c r="T80" i="35"/>
  <c r="T93" i="35"/>
  <c r="T132" i="35"/>
  <c r="T27" i="35"/>
  <c r="T40" i="35"/>
  <c r="T53" i="35"/>
  <c r="T66" i="35"/>
  <c r="T79" i="35"/>
  <c r="T92" i="35"/>
  <c r="T105" i="35"/>
  <c r="T118" i="35"/>
  <c r="T131" i="35"/>
  <c r="M25" i="2"/>
  <c r="M23" i="2"/>
  <c r="M21" i="2"/>
  <c r="M19" i="2"/>
  <c r="M17" i="2"/>
  <c r="M15" i="2"/>
  <c r="M13" i="2"/>
  <c r="M11" i="2"/>
  <c r="M9" i="2"/>
  <c r="I25" i="2"/>
  <c r="I21" i="2"/>
  <c r="I17" i="2"/>
  <c r="I13" i="2"/>
  <c r="I9" i="2"/>
  <c r="T26" i="35"/>
  <c r="T39" i="35"/>
  <c r="T52" i="35"/>
  <c r="T65" i="35"/>
  <c r="T78" i="35"/>
  <c r="T91" i="35"/>
  <c r="T104" i="35"/>
  <c r="T117" i="35"/>
  <c r="T130" i="35"/>
  <c r="M24" i="2"/>
  <c r="M22" i="2"/>
  <c r="M20" i="2"/>
  <c r="M18" i="2"/>
  <c r="M16" i="2"/>
  <c r="M14" i="2"/>
  <c r="M12" i="2"/>
  <c r="M10" i="2"/>
  <c r="M26" i="2"/>
  <c r="M8" i="2"/>
  <c r="T25" i="35"/>
  <c r="T103" i="35"/>
  <c r="T116" i="35"/>
  <c r="T38" i="35"/>
  <c r="I19" i="2"/>
  <c r="I15" i="2"/>
  <c r="I11" i="2"/>
  <c r="T51" i="35"/>
  <c r="T64" i="35"/>
  <c r="T77" i="35"/>
  <c r="T90" i="35"/>
  <c r="T129" i="35"/>
  <c r="I22" i="2"/>
  <c r="I18" i="2"/>
  <c r="I14" i="2"/>
  <c r="I10" i="2"/>
  <c r="T24" i="35"/>
  <c r="T37" i="35"/>
  <c r="T102" i="35"/>
  <c r="I24" i="2"/>
  <c r="I20" i="2"/>
  <c r="I16" i="2"/>
  <c r="I12" i="2"/>
  <c r="I23" i="2"/>
  <c r="I26" i="2"/>
  <c r="I8" i="2"/>
  <c r="T50" i="35"/>
  <c r="T63" i="35"/>
  <c r="T76" i="35"/>
  <c r="T115" i="35"/>
  <c r="T128" i="35"/>
  <c r="T89" i="35"/>
  <c r="T23" i="35"/>
  <c r="T49" i="35"/>
  <c r="T62" i="35"/>
  <c r="T36" i="35"/>
  <c r="T75" i="35"/>
  <c r="T88" i="35"/>
  <c r="T101" i="35"/>
  <c r="T114" i="35"/>
  <c r="T127" i="35"/>
  <c r="T34" i="35"/>
  <c r="R64" i="1"/>
  <c r="R117" i="1"/>
  <c r="T18" i="35" l="1"/>
  <c r="F20" i="35"/>
  <c r="T19" i="35"/>
  <c r="T11" i="35"/>
  <c r="T17" i="35"/>
  <c r="T16" i="35"/>
  <c r="T12" i="35"/>
  <c r="T13" i="35"/>
  <c r="T15" i="35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Q10" i="2" l="1"/>
  <c r="Q20" i="2"/>
  <c r="Q17" i="2"/>
  <c r="Q21" i="2"/>
  <c r="Q18" i="2"/>
  <c r="Q9" i="2"/>
  <c r="Q12" i="2"/>
  <c r="Q19" i="2"/>
  <c r="Q14" i="2"/>
  <c r="Q11" i="2"/>
  <c r="Q13" i="2"/>
  <c r="Q25" i="2"/>
  <c r="Q24" i="2"/>
  <c r="Q16" i="2"/>
  <c r="Q22" i="2"/>
  <c r="Q26" i="2"/>
  <c r="Q27" i="2"/>
  <c r="Q23" i="2"/>
  <c r="Q15" i="2"/>
  <c r="B26" i="2" l="1"/>
  <c r="U26" i="2" s="1"/>
  <c r="F26" i="2"/>
  <c r="G27" i="2" s="1"/>
  <c r="E27" i="2" l="1"/>
  <c r="C27" i="2"/>
  <c r="R26" i="2"/>
  <c r="S26" i="2"/>
  <c r="T27" i="2" s="1"/>
  <c r="M5" i="52" l="1"/>
  <c r="D10" i="35" l="1"/>
  <c r="B10" i="35"/>
  <c r="I7" i="45" l="1"/>
  <c r="Q5" i="44"/>
  <c r="U11" i="6"/>
  <c r="P12" i="45"/>
  <c r="U11" i="44"/>
  <c r="B25" i="2"/>
  <c r="U25" i="2" s="1"/>
  <c r="F25" i="2"/>
  <c r="E26" i="2" l="1"/>
  <c r="G26" i="2"/>
  <c r="C26" i="2"/>
  <c r="R25" i="2"/>
  <c r="S25" i="2"/>
  <c r="T26" i="2" l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L5" i="49" l="1"/>
  <c r="B24" i="2" l="1"/>
  <c r="U24" i="2" s="1"/>
  <c r="F24" i="2"/>
  <c r="B23" i="2"/>
  <c r="U23" i="2" s="1"/>
  <c r="F23" i="2"/>
  <c r="E24" i="2" l="1"/>
  <c r="E25" i="2"/>
  <c r="G24" i="2"/>
  <c r="G25" i="2"/>
  <c r="C24" i="2"/>
  <c r="C25" i="2"/>
  <c r="R23" i="2"/>
  <c r="S23" i="2"/>
  <c r="R24" i="2"/>
  <c r="S24" i="2"/>
  <c r="P7" i="2"/>
  <c r="Q8" i="2" s="1"/>
  <c r="T24" i="2" l="1"/>
  <c r="T25" i="2"/>
  <c r="F8" i="2" l="1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7" i="2"/>
  <c r="B7" i="2"/>
  <c r="U7" i="2" s="1"/>
  <c r="G21" i="2" l="1"/>
  <c r="G17" i="2"/>
  <c r="G13" i="2"/>
  <c r="G9" i="2"/>
  <c r="G19" i="2"/>
  <c r="G15" i="2"/>
  <c r="G11" i="2"/>
  <c r="G18" i="2"/>
  <c r="G14" i="2"/>
  <c r="G10" i="2"/>
  <c r="G20" i="2"/>
  <c r="G22" i="2"/>
  <c r="G23" i="2"/>
  <c r="G16" i="2"/>
  <c r="G12" i="2"/>
  <c r="G8" i="2"/>
  <c r="S7" i="2"/>
  <c r="R7" i="2"/>
  <c r="Q18" i="16"/>
  <c r="B8" i="2" l="1"/>
  <c r="U8" i="2" s="1"/>
  <c r="B9" i="2"/>
  <c r="U9" i="2" s="1"/>
  <c r="B10" i="2"/>
  <c r="U10" i="2" s="1"/>
  <c r="B11" i="2"/>
  <c r="U11" i="2" s="1"/>
  <c r="B12" i="2"/>
  <c r="U12" i="2" s="1"/>
  <c r="B13" i="2"/>
  <c r="U13" i="2" s="1"/>
  <c r="B14" i="2"/>
  <c r="U14" i="2" s="1"/>
  <c r="B15" i="2"/>
  <c r="U15" i="2" s="1"/>
  <c r="B16" i="2"/>
  <c r="U16" i="2" s="1"/>
  <c r="B17" i="2"/>
  <c r="U17" i="2" s="1"/>
  <c r="B18" i="2"/>
  <c r="U18" i="2" s="1"/>
  <c r="B19" i="2"/>
  <c r="U19" i="2" s="1"/>
  <c r="B20" i="2"/>
  <c r="U20" i="2" s="1"/>
  <c r="B21" i="2"/>
  <c r="U21" i="2" s="1"/>
  <c r="B22" i="2"/>
  <c r="U22" i="2" s="1"/>
  <c r="E21" i="2" l="1"/>
  <c r="E17" i="2"/>
  <c r="E13" i="2"/>
  <c r="E9" i="2"/>
  <c r="E19" i="2"/>
  <c r="E15" i="2"/>
  <c r="E11" i="2"/>
  <c r="E22" i="2"/>
  <c r="E23" i="2"/>
  <c r="E18" i="2"/>
  <c r="E14" i="2"/>
  <c r="E10" i="2"/>
  <c r="E20" i="2"/>
  <c r="E16" i="2"/>
  <c r="E12" i="2"/>
  <c r="C8" i="2"/>
  <c r="E8" i="2"/>
  <c r="C19" i="2"/>
  <c r="C15" i="2"/>
  <c r="C11" i="2"/>
  <c r="C21" i="2"/>
  <c r="C17" i="2"/>
  <c r="C13" i="2"/>
  <c r="C9" i="2"/>
  <c r="C22" i="2"/>
  <c r="C23" i="2"/>
  <c r="C18" i="2"/>
  <c r="C14" i="2"/>
  <c r="C10" i="2"/>
  <c r="C20" i="2"/>
  <c r="C16" i="2"/>
  <c r="C12" i="2"/>
  <c r="R18" i="2"/>
  <c r="S18" i="2"/>
  <c r="R19" i="2"/>
  <c r="S19" i="2"/>
  <c r="R15" i="2"/>
  <c r="S15" i="2"/>
  <c r="R11" i="2"/>
  <c r="S11" i="2"/>
  <c r="R10" i="2"/>
  <c r="S10" i="2"/>
  <c r="R21" i="2"/>
  <c r="S21" i="2"/>
  <c r="R17" i="2"/>
  <c r="S17" i="2"/>
  <c r="R13" i="2"/>
  <c r="S13" i="2"/>
  <c r="R9" i="2"/>
  <c r="S9" i="2"/>
  <c r="R22" i="2"/>
  <c r="S22" i="2"/>
  <c r="R14" i="2"/>
  <c r="S14" i="2"/>
  <c r="R20" i="2"/>
  <c r="S20" i="2"/>
  <c r="R16" i="2"/>
  <c r="S16" i="2"/>
  <c r="R12" i="2"/>
  <c r="S12" i="2"/>
  <c r="R8" i="2"/>
  <c r="S8" i="2"/>
  <c r="T8" i="2" s="1"/>
  <c r="T20" i="2" l="1"/>
  <c r="T11" i="2"/>
  <c r="T19" i="2"/>
  <c r="T13" i="2"/>
  <c r="T9" i="2"/>
  <c r="T17" i="2"/>
  <c r="T12" i="2"/>
  <c r="T22" i="2"/>
  <c r="T23" i="2"/>
  <c r="T16" i="2"/>
  <c r="T21" i="2"/>
  <c r="T14" i="2"/>
  <c r="T10" i="2"/>
  <c r="T15" i="2"/>
  <c r="T18" i="2"/>
  <c r="E5" i="47" l="1"/>
  <c r="D7" i="45"/>
  <c r="J5" i="35" l="1"/>
  <c r="Q4" i="1" l="1"/>
  <c r="H10" i="35"/>
  <c r="M10" i="35"/>
  <c r="N10" i="35" s="1"/>
  <c r="I10" i="35"/>
  <c r="R10" i="35"/>
  <c r="P5" i="35"/>
  <c r="J10" i="35"/>
  <c r="O10" i="35"/>
  <c r="P10" i="35" s="1"/>
  <c r="T10" i="35"/>
  <c r="K10" i="35"/>
  <c r="U10" i="35"/>
  <c r="A219" i="68" l="1"/>
  <c r="A219" i="68" a="1"/>
  <c r="A217" i="68"/>
  <c r="A217" i="68" a="1"/>
  <c r="A218" i="68"/>
  <c r="A218" i="68" a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J7" authorId="0" shapeId="0" xr:uid="{9FEE8A45-39BE-45A5-A7ED-4DBF8DECB9CB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Standard avvik for slaktevekt målt i kg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<sst xmlns="http://schemas.openxmlformats.org/spreadsheetml/2006/main" count="3244" uniqueCount="688">
  <si>
    <t>Klasse</t>
  </si>
  <si>
    <t>Vekt</t>
  </si>
  <si>
    <t xml:space="preserve"> </t>
  </si>
  <si>
    <t>Antall</t>
  </si>
  <si>
    <t>Østlandet</t>
  </si>
  <si>
    <t>Vestlandet</t>
  </si>
  <si>
    <t>Midt-Norge</t>
  </si>
  <si>
    <t>Nord 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</si>
  <si>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</si>
  <si>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</si>
  <si>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</si>
  <si>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</si>
  <si>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</si>
  <si>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</si>
  <si>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</si>
  <si>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</si>
  <si>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</si>
  <si>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COR_VEFE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</si>
  <si>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</si>
  <si>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</si>
  <si>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</si>
  <si>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</si>
  <si>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</si>
  <si>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</si>
  <si>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</si>
  <si>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</si>
  <si>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</si>
  <si>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</si>
  <si>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</si>
  <si>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</si>
  <si>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</si>
  <si>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</si>
  <si>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</si>
  <si>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</si>
  <si>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</si>
  <si>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</si>
  <si>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</si>
  <si>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</si>
  <si>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</si>
  <si>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</si>
  <si>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</si>
  <si>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</si>
  <si>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</si>
  <si>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</si>
  <si>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</si>
  <si>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</si>
  <si>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</si>
  <si>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</si>
  <si>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</si>
  <si>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produsent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</si>
  <si>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</si>
  <si>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</si>
  <si>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</si>
  <si>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</si>
  <si>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</si>
  <si>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</si>
  <si>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</si>
  <si>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</si>
  <si>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</si>
  <si>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</si>
  <si>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</si>
  <si>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</si>
  <si>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</si>
  <si>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</si>
  <si>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</si>
  <si>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</si>
  <si>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</si>
  <si>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</si>
  <si>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</si>
  <si>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</si>
  <si>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Østfold</t>
  </si>
  <si>
    <t>Akershus</t>
  </si>
  <si>
    <t>Hedmark</t>
  </si>
  <si>
    <t>Oppland</t>
  </si>
  <si>
    <t>Buskerud</t>
  </si>
  <si>
    <t>Vestfold</t>
  </si>
  <si>
    <t>Telemark</t>
  </si>
  <si>
    <t>Rogaland</t>
  </si>
  <si>
    <t>Hordaland</t>
  </si>
  <si>
    <t>Nordland</t>
  </si>
  <si>
    <t>Troms</t>
  </si>
  <si>
    <t>Finnmark</t>
  </si>
  <si>
    <t>FYLKE</t>
  </si>
  <si>
    <t>Kommune</t>
  </si>
  <si>
    <t>Fylke</t>
  </si>
  <si>
    <t>slaktevekt</t>
  </si>
  <si>
    <t>Halden</t>
  </si>
  <si>
    <t>Moss</t>
  </si>
  <si>
    <t>Hvaler</t>
  </si>
  <si>
    <t>Aremark</t>
  </si>
  <si>
    <t>Marker</t>
  </si>
  <si>
    <t>Rømskog</t>
  </si>
  <si>
    <t>Trøgstad</t>
  </si>
  <si>
    <t>Askim</t>
  </si>
  <si>
    <t>Eidsberg</t>
  </si>
  <si>
    <t>Rakkestad</t>
  </si>
  <si>
    <t>Råde</t>
  </si>
  <si>
    <t>Rygge</t>
  </si>
  <si>
    <t>Våler</t>
  </si>
  <si>
    <t>Hobøl</t>
  </si>
  <si>
    <t>Vestby</t>
  </si>
  <si>
    <t>Ski</t>
  </si>
  <si>
    <t>Ås</t>
  </si>
  <si>
    <t>Nesodden</t>
  </si>
  <si>
    <t>Oppegård</t>
  </si>
  <si>
    <t>Bærum</t>
  </si>
  <si>
    <t>Asker</t>
  </si>
  <si>
    <t>Sørum</t>
  </si>
  <si>
    <t>Fet</t>
  </si>
  <si>
    <t>Rælingen</t>
  </si>
  <si>
    <t>Enebakk</t>
  </si>
  <si>
    <t>Skedsmo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</si>
  <si>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</si>
  <si>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</si>
  <si>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</si>
  <si>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</si>
  <si>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</si>
  <si>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</si>
  <si>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</si>
  <si>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</si>
  <si>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</si>
  <si>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</si>
  <si>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</si>
  <si>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</si>
  <si>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</si>
  <si>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</si>
  <si>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</si>
  <si>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</si>
  <si>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</si>
  <si>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</si>
  <si>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</si>
  <si>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</si>
  <si>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</si>
  <si>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</si>
  <si>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</si>
  <si>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</si>
  <si>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</si>
  <si>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</si>
  <si>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</si>
  <si>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</si>
  <si>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</si>
  <si>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</si>
  <si>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</si>
  <si>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</si>
  <si>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</si>
  <si>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</si>
  <si>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</si>
  <si>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</si>
  <si>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</si>
  <si>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</si>
  <si>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</si>
  <si>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</si>
  <si>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</si>
  <si>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</si>
  <si>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</si>
  <si>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</si>
  <si>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</si>
  <si>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</si>
  <si>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</si>
  <si>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</si>
  <si>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</si>
  <si>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</si>
  <si>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</si>
  <si>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</si>
  <si>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</si>
  <si>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</si>
  <si>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</si>
  <si>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</si>
  <si>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</si>
  <si>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</si>
  <si>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</si>
  <si>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</si>
  <si>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Hurum</t>
  </si>
  <si>
    <t>Flesberg</t>
  </si>
  <si>
    <t>Rollag</t>
  </si>
  <si>
    <t>Holmestrand</t>
  </si>
  <si>
    <t>Sandefjord</t>
  </si>
  <si>
    <t>Larvik</t>
  </si>
  <si>
    <t>Sande</t>
  </si>
  <si>
    <t>Re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</si>
  <si>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</si>
  <si>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</si>
  <si>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</si>
  <si>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</si>
  <si>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</si>
  <si>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</si>
  <si>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</si>
  <si>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</si>
  <si>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</si>
  <si>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Sauherad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</si>
  <si>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</si>
  <si>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</si>
  <si>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</si>
  <si>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</si>
  <si>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</si>
  <si>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</si>
  <si>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</si>
  <si>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</si>
  <si>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</si>
  <si>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</si>
  <si>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</si>
  <si>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</si>
  <si>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</si>
  <si>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</si>
  <si>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</si>
  <si>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</si>
  <si>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</si>
  <si>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</si>
  <si>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</si>
  <si>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</si>
  <si>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Mandal</t>
  </si>
  <si>
    <t>Farsund</t>
  </si>
  <si>
    <t>Flekkefjord</t>
  </si>
  <si>
    <t>Vennesla</t>
  </si>
  <si>
    <t>Søgne</t>
  </si>
  <si>
    <t>Audnedal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</si>
  <si>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</si>
  <si>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</si>
  <si>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</si>
  <si>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</si>
  <si>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</si>
  <si>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</si>
  <si>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</si>
  <si>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</si>
  <si>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</si>
  <si>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</si>
  <si>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</si>
  <si>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</si>
  <si>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</si>
  <si>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</si>
  <si>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</si>
  <si>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</si>
  <si>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</si>
  <si>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</si>
  <si>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</si>
  <si>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Sauda</t>
  </si>
  <si>
    <t>Finnøy</t>
  </si>
  <si>
    <t>Rennesøy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</si>
  <si>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</si>
  <si>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</si>
  <si>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</si>
  <si>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</si>
  <si>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</si>
  <si>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</si>
  <si>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</si>
  <si>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</si>
  <si>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</si>
  <si>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</si>
  <si>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</si>
  <si>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</si>
  <si>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</si>
  <si>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</si>
  <si>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</si>
  <si>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Odda</t>
  </si>
  <si>
    <t>Ullensvang</t>
  </si>
  <si>
    <t>Ulvik</t>
  </si>
  <si>
    <t>Granvin</t>
  </si>
  <si>
    <t>Voss</t>
  </si>
  <si>
    <t>Kvam</t>
  </si>
  <si>
    <t>Fusa</t>
  </si>
  <si>
    <t>Samnanger</t>
  </si>
  <si>
    <t>Austevoll</t>
  </si>
  <si>
    <t>Sund</t>
  </si>
  <si>
    <t>Fjell</t>
  </si>
  <si>
    <t>Askøy</t>
  </si>
  <si>
    <t>Vaksdal</t>
  </si>
  <si>
    <t>Modalen</t>
  </si>
  <si>
    <t>Osterøy</t>
  </si>
  <si>
    <t>Meland</t>
  </si>
  <si>
    <t>Øygarden</t>
  </si>
  <si>
    <t>Radøy</t>
  </si>
  <si>
    <t>Lindås</t>
  </si>
  <si>
    <t>Fedje</t>
  </si>
  <si>
    <t>Masfjorden</t>
  </si>
  <si>
    <t>Flora</t>
  </si>
  <si>
    <t>Gulen</t>
  </si>
  <si>
    <t>Solund</t>
  </si>
  <si>
    <t>Hyllestad</t>
  </si>
  <si>
    <t>Høyanger</t>
  </si>
  <si>
    <t>Vik</t>
  </si>
  <si>
    <t>Balestrand</t>
  </si>
  <si>
    <t>Leikanger</t>
  </si>
  <si>
    <t>Sogndal</t>
  </si>
  <si>
    <t>Aurland</t>
  </si>
  <si>
    <t>Lærdal</t>
  </si>
  <si>
    <t>Årdal</t>
  </si>
  <si>
    <t>Luster</t>
  </si>
  <si>
    <t>Askvoll</t>
  </si>
  <si>
    <t>Fjaler</t>
  </si>
  <si>
    <t>Gaular</t>
  </si>
  <si>
    <t>Jølster</t>
  </si>
  <si>
    <t>Naustdal</t>
  </si>
  <si>
    <t>Bremanger</t>
  </si>
  <si>
    <t>Vågsøy</t>
  </si>
  <si>
    <t>Selje</t>
  </si>
  <si>
    <t>Eid</t>
  </si>
  <si>
    <t>Hornindal</t>
  </si>
  <si>
    <t>Gloppen</t>
  </si>
  <si>
    <t>Stryn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</si>
  <si>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</si>
  <si>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</si>
  <si>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</si>
  <si>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</si>
  <si>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</si>
  <si>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</si>
  <si>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</si>
  <si>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</si>
  <si>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</si>
  <si>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Ørskog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</si>
  <si>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</si>
  <si>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</si>
  <si>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</si>
  <si>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</si>
  <si>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</si>
  <si>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</si>
  <si>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</si>
  <si>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</si>
  <si>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</si>
  <si>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</si>
  <si>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</si>
  <si>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</si>
  <si>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</si>
  <si>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</si>
  <si>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</si>
  <si>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Eide</t>
  </si>
  <si>
    <t>Averøy</t>
  </si>
  <si>
    <t>Gjemnes</t>
  </si>
  <si>
    <t>Tingvoll</t>
  </si>
  <si>
    <t>Sunndal</t>
  </si>
  <si>
    <t>Surnadal</t>
  </si>
  <si>
    <t>Rindal</t>
  </si>
  <si>
    <t>Aure</t>
  </si>
  <si>
    <t>Halsa</t>
  </si>
  <si>
    <t>Smøla</t>
  </si>
  <si>
    <t>Trondheim</t>
  </si>
  <si>
    <t>Hemne</t>
  </si>
  <si>
    <t>Hitra</t>
  </si>
  <si>
    <t>Frøya</t>
  </si>
  <si>
    <t>Ørland</t>
  </si>
  <si>
    <t>Agdenes</t>
  </si>
  <si>
    <t>Bjugn</t>
  </si>
  <si>
    <t>Åfjord</t>
  </si>
  <si>
    <t>Roan</t>
  </si>
  <si>
    <t>Rennebu</t>
  </si>
  <si>
    <t>Meldal</t>
  </si>
  <si>
    <t>Orkdal</t>
  </si>
  <si>
    <t>Holtålen</t>
  </si>
  <si>
    <t>Midtre Gauldal</t>
  </si>
  <si>
    <t>Melhus</t>
  </si>
  <si>
    <t>Skaun</t>
  </si>
  <si>
    <t>Klæbu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</si>
  <si>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</si>
  <si>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</si>
  <si>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</si>
  <si>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</si>
  <si>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</si>
  <si>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</si>
  <si>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</si>
  <si>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</si>
  <si>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</si>
  <si>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Verran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</si>
  <si>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</si>
  <si>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</si>
  <si>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</si>
  <si>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</si>
  <si>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</si>
  <si>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</si>
  <si>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</si>
  <si>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</si>
  <si>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Fosnes</t>
  </si>
  <si>
    <t>Flatanger</t>
  </si>
  <si>
    <t>Vikna</t>
  </si>
  <si>
    <t>Nærøy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</si>
  <si>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</si>
  <si>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</si>
  <si>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</si>
  <si>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</si>
  <si>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</si>
  <si>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</si>
  <si>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</si>
  <si>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</si>
  <si>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</si>
  <si>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</si>
  <si>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</si>
  <si>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</si>
  <si>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</si>
  <si>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</si>
  <si>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</si>
  <si>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</si>
  <si>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</si>
  <si>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</si>
  <si>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</si>
  <si>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</si>
  <si>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</si>
  <si>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</si>
  <si>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</si>
  <si>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</si>
  <si>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</si>
  <si>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</si>
  <si>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Tysfjord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</si>
  <si>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</si>
  <si>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</si>
  <si>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</si>
  <si>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</si>
  <si>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</si>
  <si>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</si>
  <si>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</si>
  <si>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</si>
  <si>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</si>
  <si>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</si>
  <si>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</si>
  <si>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</si>
  <si>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</si>
  <si>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Skånland</t>
  </si>
  <si>
    <t>Ibestad</t>
  </si>
  <si>
    <t>Gratangen</t>
  </si>
  <si>
    <t>Lavangen</t>
  </si>
  <si>
    <t>Bardu</t>
  </si>
  <si>
    <t>Salangen</t>
  </si>
  <si>
    <t>Sørreisa</t>
  </si>
  <si>
    <t>Dyrøy</t>
  </si>
  <si>
    <t>Tranøy</t>
  </si>
  <si>
    <t>Torsken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</si>
  <si>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</si>
  <si>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</si>
  <si>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</si>
  <si>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</si>
  <si>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</si>
  <si>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</si>
  <si>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</si>
  <si>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</si>
  <si>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</si>
  <si>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</si>
  <si>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</si>
  <si>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</si>
  <si>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</si>
  <si>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Kvalsund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</si>
  <si>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</si>
  <si>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</si>
  <si>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</si>
  <si>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</si>
  <si>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</si>
  <si>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</si>
  <si>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</si>
  <si>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</si>
  <si>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</si>
  <si>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</si>
  <si>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</si>
  <si>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</si>
  <si>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</si>
  <si>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</si>
  <si>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</si>
  <si>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</si>
  <si>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</si>
  <si>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slakt per</t>
  </si>
  <si>
    <t>Organisasjon</t>
  </si>
  <si>
    <t>Org</t>
  </si>
  <si>
    <t>Ukenr:</t>
  </si>
  <si>
    <t>Antall slakt :</t>
  </si>
  <si>
    <t>Øst</t>
  </si>
  <si>
    <t>Varianter</t>
  </si>
  <si>
    <t>VEKTGRUPPER</t>
  </si>
  <si>
    <t>Vektgruppe</t>
  </si>
  <si>
    <t>FYLKER</t>
  </si>
  <si>
    <t>ORGANISASJON</t>
  </si>
  <si>
    <t>BEDRIFTSGRUPPE</t>
  </si>
  <si>
    <t>KATEGORI</t>
  </si>
  <si>
    <t>Mai</t>
  </si>
  <si>
    <t>VARIANTER</t>
  </si>
  <si>
    <t>ANT_KJOTTPRO</t>
  </si>
  <si>
    <t>MEAN_MHL</t>
  </si>
  <si>
    <t>MEAN_UHL</t>
  </si>
  <si>
    <t>U/hl</t>
  </si>
  <si>
    <t>totalt</t>
  </si>
  <si>
    <t>med</t>
  </si>
  <si>
    <t>kjøtt%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</si>
  <si>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</si>
  <si>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</si>
  <si>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</si>
  <si>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</si>
  <si>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</si>
  <si>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</si>
  <si>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</si>
  <si>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</si>
  <si>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</si>
  <si>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</si>
  <si>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90 kg</t>
  </si>
  <si>
    <t>VARIANT per MÅNED</t>
  </si>
  <si>
    <t>Variant</t>
  </si>
  <si>
    <t>SLAKT</t>
  </si>
  <si>
    <t>Andre</t>
  </si>
  <si>
    <t>Loppa</t>
  </si>
  <si>
    <t>Båtsfjord</t>
  </si>
  <si>
    <t>Måsøy</t>
  </si>
  <si>
    <t>Nordkapp</t>
  </si>
  <si>
    <t>Værøy</t>
  </si>
  <si>
    <t>Osen</t>
  </si>
  <si>
    <t>Svelvik</t>
  </si>
  <si>
    <t>Berg</t>
  </si>
  <si>
    <t>Horten</t>
  </si>
  <si>
    <t>Suldal</t>
  </si>
  <si>
    <t>Namdalseid</t>
  </si>
  <si>
    <t>Kategori:</t>
  </si>
  <si>
    <t>Ukenr :</t>
  </si>
  <si>
    <t>Produ-</t>
  </si>
  <si>
    <t>senter</t>
  </si>
  <si>
    <t>TABELL</t>
  </si>
  <si>
    <t>Forhold</t>
  </si>
  <si>
    <t>Vekt /</t>
  </si>
  <si>
    <t>&lt;=70kg</t>
  </si>
  <si>
    <t>&gt; 70 kg</t>
  </si>
  <si>
    <t>&gt; 80 kg</t>
  </si>
  <si>
    <t>&gt; 100 kg</t>
  </si>
  <si>
    <t>&gt; 110 kg</t>
  </si>
  <si>
    <t>&gt; 120 kg</t>
  </si>
  <si>
    <t>&gt; 130 kg</t>
  </si>
  <si>
    <t>&gt; 140 kg</t>
  </si>
  <si>
    <t>&gt; 150 kg</t>
  </si>
  <si>
    <t>&gt; 160 kg</t>
  </si>
  <si>
    <t>&gt; 170 kg</t>
  </si>
  <si>
    <t>&gt; 180 kg</t>
  </si>
  <si>
    <t>&gt; 190 kg</t>
  </si>
  <si>
    <t>&gt; 200 kg</t>
  </si>
  <si>
    <t>&gt; 210 kg</t>
  </si>
  <si>
    <t>&gt; 220 kg</t>
  </si>
  <si>
    <t>&gt;230 kg</t>
  </si>
  <si>
    <t>produ-</t>
  </si>
  <si>
    <t>MEAN_UHL2</t>
  </si>
  <si>
    <t>alle</t>
  </si>
  <si>
    <t>ALLE</t>
  </si>
  <si>
    <t>Ordinær</t>
  </si>
  <si>
    <t>Fagsjefmøte</t>
  </si>
  <si>
    <t>+/-</t>
  </si>
  <si>
    <t>per</t>
  </si>
  <si>
    <t>Produk-</t>
  </si>
  <si>
    <t xml:space="preserve">sjon i </t>
  </si>
  <si>
    <t>tonn</t>
  </si>
  <si>
    <t>Års-</t>
  </si>
  <si>
    <t>produksjon</t>
  </si>
  <si>
    <t>Uke-</t>
  </si>
  <si>
    <t>bonde</t>
  </si>
  <si>
    <t>Uke</t>
  </si>
  <si>
    <t>nr</t>
  </si>
  <si>
    <t>Organi-</t>
  </si>
  <si>
    <t>sasjon</t>
  </si>
  <si>
    <t>Slaketeri</t>
  </si>
  <si>
    <t>Korre-</t>
  </si>
  <si>
    <t>lasjon</t>
  </si>
  <si>
    <t>vekt og</t>
  </si>
  <si>
    <t>KJØTT %</t>
  </si>
  <si>
    <t>Kjøtt</t>
  </si>
  <si>
    <t xml:space="preserve">vekt og </t>
  </si>
  <si>
    <t>Skålda purke</t>
  </si>
  <si>
    <t>antall</t>
  </si>
  <si>
    <t>% per</t>
  </si>
  <si>
    <t>måned</t>
  </si>
  <si>
    <t>uke</t>
  </si>
  <si>
    <t>T100</t>
  </si>
  <si>
    <t>T110</t>
  </si>
  <si>
    <t>T120</t>
  </si>
  <si>
    <t>T130</t>
  </si>
  <si>
    <t>T140</t>
  </si>
  <si>
    <t>T150</t>
  </si>
  <si>
    <t>T170</t>
  </si>
  <si>
    <t>T190</t>
  </si>
  <si>
    <t>T200</t>
  </si>
  <si>
    <t>T210</t>
  </si>
  <si>
    <t>Oppdatert per: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</si>
  <si>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</si>
  <si>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</si>
  <si>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</si>
  <si>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</si>
  <si>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</si>
  <si>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</si>
  <si>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</si>
  <si>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</si>
  <si>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</si>
  <si>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</si>
  <si>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</si>
  <si>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KOMMUNE1</t>
  </si>
  <si>
    <t>Færder</t>
  </si>
  <si>
    <t>Tvedestrand</t>
  </si>
  <si>
    <t>Trøndelag</t>
  </si>
  <si>
    <t>Indre Fosen</t>
  </si>
  <si>
    <t>Egersund</t>
  </si>
  <si>
    <t>og vekt</t>
  </si>
  <si>
    <t>Trykk PgUp eller PgDn hvis figurene ikke kommer opp</t>
  </si>
  <si>
    <t>Midt</t>
  </si>
  <si>
    <t>Antall:</t>
  </si>
  <si>
    <t>Nr</t>
  </si>
  <si>
    <t>Fredrikstad</t>
  </si>
  <si>
    <t>Spydeberg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</si>
  <si>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</si>
  <si>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</si>
  <si>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</si>
  <si>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</si>
  <si>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</si>
  <si>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</si>
  <si>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</si>
  <si>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</si>
  <si>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</si>
  <si>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</si>
  <si>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</si>
  <si>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</si>
  <si>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</si>
  <si>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Aust-Agder</t>
  </si>
  <si>
    <t>Vegårshei</t>
  </si>
  <si>
    <t>Evje og Hornnes</t>
  </si>
  <si>
    <t>Vest-Agder</t>
  </si>
  <si>
    <t>Songdalen</t>
  </si>
  <si>
    <t>Marnardal</t>
  </si>
  <si>
    <t>Åseral</t>
  </si>
  <si>
    <t>Bjerkreim</t>
  </si>
  <si>
    <t>Hå</t>
  </si>
  <si>
    <t>Eidfjord</t>
  </si>
  <si>
    <t>Austrheim</t>
  </si>
  <si>
    <t>Sogn og Fjordane</t>
  </si>
  <si>
    <t>Sogn og fFordane</t>
  </si>
  <si>
    <t>Sogn og fjordane</t>
  </si>
  <si>
    <t>Sogn og FJordane</t>
  </si>
  <si>
    <t>Møre og Romsdal</t>
  </si>
  <si>
    <t>Alstahaug</t>
  </si>
  <si>
    <t>Tjeldsund</t>
  </si>
  <si>
    <t>Lenvik</t>
  </si>
  <si>
    <t>Sør-Varanger</t>
  </si>
  <si>
    <t>Snillfjord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</si>
  <si>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</si>
  <si>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</si>
  <si>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</si>
  <si>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</si>
  <si>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</si>
  <si>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</si>
  <si>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</si>
  <si>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</si>
  <si>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</si>
  <si>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</si>
  <si>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</si>
  <si>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</si>
  <si>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</si>
  <si>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</si>
  <si>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</si>
  <si>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</si>
  <si>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</si>
  <si>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</si>
  <si>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</si>
  <si>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</si>
  <si>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</si>
  <si>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</si>
  <si>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</si>
  <si>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</si>
  <si>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</si>
  <si>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</si>
  <si>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</si>
  <si>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Pgdn</t>
  </si>
  <si>
    <t>PgUp</t>
  </si>
  <si>
    <t>kg</t>
  </si>
  <si>
    <t>SLAKTERI per MÅNED</t>
  </si>
  <si>
    <t>Korr-</t>
  </si>
  <si>
    <t>elasjon</t>
  </si>
  <si>
    <t xml:space="preserve">per </t>
  </si>
  <si>
    <t>Slakteri</t>
  </si>
  <si>
    <t>Prima</t>
  </si>
  <si>
    <t>i middel kjøttprosent</t>
  </si>
  <si>
    <t>Ole Ringdal</t>
  </si>
  <si>
    <t>Slakthuset</t>
  </si>
  <si>
    <t>Strilalam</t>
  </si>
  <si>
    <t>Dalpro</t>
  </si>
  <si>
    <t>Øre Vilt</t>
  </si>
  <si>
    <t>Middel vekt i 2024</t>
  </si>
  <si>
    <t>Middel kjøtt% i 2024</t>
  </si>
  <si>
    <t>FYLKE2</t>
  </si>
  <si>
    <t>Klasser</t>
  </si>
  <si>
    <t>Kasserte</t>
  </si>
  <si>
    <t>Krepert fjøs</t>
  </si>
  <si>
    <t>Krepert transport</t>
  </si>
  <si>
    <t>Med baklabb</t>
  </si>
  <si>
    <t>Januar</t>
  </si>
  <si>
    <t>Februar</t>
  </si>
  <si>
    <t>Mars</t>
  </si>
  <si>
    <t>April</t>
  </si>
  <si>
    <t>Juni</t>
  </si>
  <si>
    <t>Juli</t>
  </si>
  <si>
    <t>August</t>
  </si>
  <si>
    <t>September</t>
  </si>
  <si>
    <t>Oktober</t>
  </si>
  <si>
    <t>November</t>
  </si>
  <si>
    <t>Desember</t>
  </si>
  <si>
    <t>&lt;=70 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</si>
</sst>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[$-414]d/\ mmmm\ yyyy;@"/>
    <numFmt numFmtId="167" formatCode="#,##0.0"/>
  </numFmts>
  <fonts count="50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name val="Verdana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sz val="26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Arial"/>
      <family val="2"/>
    </font>
    <font>
      <b/>
      <sz val="11"/>
      <name val="Verdana"/>
      <family val="2"/>
    </font>
  </fonts>
  <fills count="4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4" applyNumberFormat="0" applyAlignment="0" applyProtection="0"/>
    <xf numFmtId="0" fontId="27" fillId="15" borderId="5" applyNumberFormat="0" applyAlignment="0" applyProtection="0"/>
    <xf numFmtId="0" fontId="28" fillId="15" borderId="4" applyNumberFormat="0" applyAlignment="0" applyProtection="0"/>
    <xf numFmtId="0" fontId="29" fillId="0" borderId="6" applyNumberFormat="0" applyFill="0" applyAlignment="0" applyProtection="0"/>
    <xf numFmtId="0" fontId="30" fillId="16" borderId="7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4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332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" fontId="8" fillId="2" borderId="0" xfId="0" applyNumberFormat="1" applyFont="1" applyFill="1" applyAlignment="1">
      <alignment horizontal="center"/>
    </xf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9" fillId="0" borderId="0" xfId="0" applyFont="1"/>
    <xf numFmtId="0" fontId="0" fillId="5" borderId="0" xfId="0" applyFill="1"/>
    <xf numFmtId="0" fontId="15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6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0" borderId="0" xfId="0" applyFont="1"/>
    <xf numFmtId="0" fontId="12" fillId="7" borderId="0" xfId="0" applyFont="1" applyFill="1"/>
    <xf numFmtId="0" fontId="7" fillId="9" borderId="0" xfId="0" applyFont="1" applyFill="1"/>
    <xf numFmtId="9" fontId="0" fillId="0" borderId="0" xfId="11" applyFont="1"/>
    <xf numFmtId="0" fontId="5" fillId="9" borderId="0" xfId="0" applyFont="1" applyFill="1"/>
    <xf numFmtId="2" fontId="5" fillId="9" borderId="0" xfId="0" applyNumberFormat="1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8" fillId="7" borderId="0" xfId="0" applyFont="1" applyFill="1"/>
    <xf numFmtId="1" fontId="8" fillId="6" borderId="0" xfId="0" applyNumberFormat="1" applyFont="1" applyFill="1" applyAlignment="1">
      <alignment horizontal="center"/>
    </xf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2" fontId="6" fillId="0" borderId="0" xfId="2" applyNumberFormat="1"/>
    <xf numFmtId="0" fontId="6" fillId="0" borderId="0" xfId="2"/>
    <xf numFmtId="1" fontId="6" fillId="0" borderId="0" xfId="2" applyNumberFormat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5" fillId="5" borderId="0" xfId="0" applyNumberFormat="1" applyFont="1" applyFill="1"/>
    <xf numFmtId="164" fontId="0" fillId="0" borderId="0" xfId="0" applyNumberFormat="1"/>
    <xf numFmtId="1" fontId="6" fillId="6" borderId="0" xfId="0" applyNumberFormat="1" applyFont="1" applyFill="1"/>
    <xf numFmtId="164" fontId="5" fillId="9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64" fontId="0" fillId="7" borderId="0" xfId="0" applyNumberFormat="1" applyFill="1"/>
    <xf numFmtId="164" fontId="0" fillId="9" borderId="0" xfId="0" applyNumberFormat="1" applyFill="1"/>
    <xf numFmtId="164" fontId="0" fillId="5" borderId="0" xfId="0" applyNumberFormat="1" applyFill="1"/>
    <xf numFmtId="164" fontId="0" fillId="3" borderId="0" xfId="0" applyNumberFormat="1" applyFill="1"/>
    <xf numFmtId="164" fontId="8" fillId="3" borderId="0" xfId="0" applyNumberFormat="1" applyFont="1" applyFill="1"/>
    <xf numFmtId="164" fontId="15" fillId="0" borderId="0" xfId="6" applyNumberFormat="1"/>
    <xf numFmtId="164" fontId="16" fillId="0" borderId="0" xfId="8" applyNumberFormat="1"/>
    <xf numFmtId="2" fontId="8" fillId="6" borderId="0" xfId="0" applyNumberFormat="1" applyFont="1" applyFill="1" applyAlignment="1">
      <alignment horizontal="center"/>
    </xf>
    <xf numFmtId="2" fontId="8" fillId="43" borderId="0" xfId="0" applyNumberFormat="1" applyFont="1" applyFill="1" applyAlignment="1">
      <alignment horizontal="center"/>
    </xf>
    <xf numFmtId="164" fontId="6" fillId="0" borderId="0" xfId="0" quotePrefix="1" applyNumberFormat="1" applyFont="1"/>
    <xf numFmtId="164" fontId="5" fillId="6" borderId="0" xfId="0" applyNumberFormat="1" applyFont="1" applyFill="1"/>
    <xf numFmtId="164" fontId="6" fillId="6" borderId="0" xfId="0" applyNumberFormat="1" applyFont="1" applyFill="1"/>
    <xf numFmtId="1" fontId="5" fillId="5" borderId="0" xfId="0" quotePrefix="1" applyNumberFormat="1" applyFont="1" applyFill="1"/>
    <xf numFmtId="0" fontId="8" fillId="3" borderId="0" xfId="0" quotePrefix="1" applyFont="1" applyFill="1"/>
    <xf numFmtId="0" fontId="2" fillId="0" borderId="0" xfId="13"/>
    <xf numFmtId="0" fontId="5" fillId="5" borderId="0" xfId="0" quotePrefix="1" applyFont="1" applyFill="1"/>
    <xf numFmtId="0" fontId="36" fillId="5" borderId="0" xfId="0" applyFont="1" applyFill="1"/>
    <xf numFmtId="0" fontId="36" fillId="3" borderId="0" xfId="0" applyFont="1" applyFill="1"/>
    <xf numFmtId="164" fontId="36" fillId="3" borderId="0" xfId="0" applyNumberFormat="1" applyFont="1" applyFill="1"/>
    <xf numFmtId="0" fontId="36" fillId="0" borderId="0" xfId="0" applyFont="1"/>
    <xf numFmtId="0" fontId="38" fillId="5" borderId="0" xfId="0" applyFont="1" applyFill="1"/>
    <xf numFmtId="0" fontId="37" fillId="0" borderId="0" xfId="0" applyFont="1"/>
    <xf numFmtId="0" fontId="40" fillId="5" borderId="0" xfId="0" applyFont="1" applyFill="1"/>
    <xf numFmtId="0" fontId="39" fillId="0" borderId="0" xfId="0" applyFont="1"/>
    <xf numFmtId="1" fontId="40" fillId="5" borderId="0" xfId="0" applyNumberFormat="1" applyFont="1" applyFill="1"/>
    <xf numFmtId="0" fontId="40" fillId="0" borderId="0" xfId="0" applyFont="1"/>
    <xf numFmtId="164" fontId="40" fillId="5" borderId="0" xfId="0" applyNumberFormat="1" applyFont="1" applyFill="1"/>
    <xf numFmtId="164" fontId="5" fillId="5" borderId="0" xfId="0" quotePrefix="1" applyNumberFormat="1" applyFont="1" applyFill="1"/>
    <xf numFmtId="164" fontId="0" fillId="0" borderId="0" xfId="0" quotePrefix="1" applyNumberFormat="1"/>
    <xf numFmtId="164" fontId="2" fillId="0" borderId="0" xfId="4" applyNumberFormat="1"/>
    <xf numFmtId="1" fontId="2" fillId="0" borderId="0" xfId="4" applyNumberFormat="1"/>
    <xf numFmtId="1" fontId="14" fillId="0" borderId="0" xfId="0" applyNumberFormat="1" applyFont="1"/>
    <xf numFmtId="0" fontId="44" fillId="5" borderId="0" xfId="0" applyFont="1" applyFill="1"/>
    <xf numFmtId="0" fontId="38" fillId="0" borderId="0" xfId="0" applyFont="1"/>
    <xf numFmtId="0" fontId="44" fillId="0" borderId="0" xfId="0" applyFont="1"/>
    <xf numFmtId="1" fontId="44" fillId="5" borderId="0" xfId="0" applyNumberFormat="1" applyFont="1" applyFill="1"/>
    <xf numFmtId="164" fontId="44" fillId="5" borderId="0" xfId="0" applyNumberFormat="1" applyFont="1" applyFill="1"/>
    <xf numFmtId="1" fontId="12" fillId="5" borderId="0" xfId="0" applyNumberFormat="1" applyFont="1" applyFill="1"/>
    <xf numFmtId="0" fontId="37" fillId="7" borderId="0" xfId="0" applyFont="1" applyFill="1"/>
    <xf numFmtId="0" fontId="38" fillId="7" borderId="0" xfId="0" applyFont="1" applyFill="1"/>
    <xf numFmtId="0" fontId="41" fillId="0" borderId="0" xfId="0" applyFont="1"/>
    <xf numFmtId="0" fontId="39" fillId="7" borderId="0" xfId="0" applyFont="1" applyFill="1"/>
    <xf numFmtId="0" fontId="40" fillId="7" borderId="0" xfId="0" applyFont="1" applyFill="1"/>
    <xf numFmtId="2" fontId="40" fillId="0" borderId="0" xfId="0" applyNumberFormat="1" applyFont="1"/>
    <xf numFmtId="164" fontId="40" fillId="7" borderId="0" xfId="0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39" fillId="7" borderId="0" xfId="0" applyNumberFormat="1" applyFont="1" applyFill="1"/>
    <xf numFmtId="1" fontId="39" fillId="7" borderId="0" xfId="0" applyNumberFormat="1" applyFon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164" fontId="37" fillId="7" borderId="0" xfId="0" applyNumberFormat="1" applyFont="1" applyFill="1"/>
    <xf numFmtId="0" fontId="42" fillId="7" borderId="0" xfId="0" applyFont="1" applyFill="1"/>
    <xf numFmtId="0" fontId="44" fillId="7" borderId="0" xfId="0" applyFont="1" applyFill="1"/>
    <xf numFmtId="164" fontId="44" fillId="7" borderId="0" xfId="0" applyNumberFormat="1" applyFont="1" applyFill="1"/>
    <xf numFmtId="1" fontId="44" fillId="7" borderId="0" xfId="0" applyNumberFormat="1" applyFont="1" applyFill="1"/>
    <xf numFmtId="164" fontId="44" fillId="0" borderId="0" xfId="0" applyNumberFormat="1" applyFont="1"/>
    <xf numFmtId="2" fontId="44" fillId="0" borderId="0" xfId="0" applyNumberFormat="1" applyFont="1"/>
    <xf numFmtId="2" fontId="38" fillId="0" borderId="0" xfId="0" applyNumberFormat="1" applyFont="1"/>
    <xf numFmtId="1" fontId="6" fillId="7" borderId="0" xfId="0" applyNumberFormat="1" applyFont="1" applyFill="1"/>
    <xf numFmtId="164" fontId="6" fillId="7" borderId="0" xfId="0" applyNumberFormat="1" applyFont="1" applyFill="1"/>
    <xf numFmtId="1" fontId="40" fillId="7" borderId="0" xfId="0" applyNumberFormat="1" applyFont="1" applyFill="1"/>
    <xf numFmtId="164" fontId="38" fillId="7" borderId="0" xfId="0" applyNumberFormat="1" applyFont="1" applyFill="1"/>
    <xf numFmtId="164" fontId="12" fillId="7" borderId="0" xfId="0" applyNumberFormat="1" applyFont="1" applyFill="1"/>
    <xf numFmtId="164" fontId="43" fillId="7" borderId="0" xfId="0" applyNumberFormat="1" applyFont="1" applyFill="1"/>
    <xf numFmtId="164" fontId="9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1" fontId="9" fillId="7" borderId="0" xfId="0" applyNumberFormat="1" applyFont="1" applyFill="1"/>
    <xf numFmtId="0" fontId="5" fillId="7" borderId="0" xfId="10" quotePrefix="1" applyFont="1" applyFill="1"/>
    <xf numFmtId="164" fontId="42" fillId="7" borderId="0" xfId="0" applyNumberFormat="1" applyFont="1" applyFill="1"/>
    <xf numFmtId="0" fontId="44" fillId="0" borderId="0" xfId="2" applyFont="1"/>
    <xf numFmtId="164" fontId="6" fillId="0" borderId="0" xfId="2" applyNumberFormat="1"/>
    <xf numFmtId="164" fontId="8" fillId="2" borderId="0" xfId="0" applyNumberFormat="1" applyFont="1" applyFill="1" applyAlignment="1">
      <alignment horizontal="center"/>
    </xf>
    <xf numFmtId="1" fontId="37" fillId="7" borderId="0" xfId="0" applyNumberFormat="1" applyFont="1" applyFill="1"/>
    <xf numFmtId="2" fontId="43" fillId="0" borderId="0" xfId="0" applyNumberFormat="1" applyFont="1"/>
    <xf numFmtId="0" fontId="43" fillId="7" borderId="0" xfId="0" applyFont="1" applyFill="1"/>
    <xf numFmtId="2" fontId="8" fillId="2" borderId="0" xfId="0" applyNumberFormat="1" applyFont="1" applyFill="1" applyAlignment="1">
      <alignment horizontal="center"/>
    </xf>
    <xf numFmtId="0" fontId="45" fillId="0" borderId="0" xfId="0" applyFont="1"/>
    <xf numFmtId="0" fontId="45" fillId="7" borderId="0" xfId="0" applyFont="1" applyFill="1"/>
    <xf numFmtId="2" fontId="41" fillId="0" borderId="0" xfId="0" applyNumberFormat="1" applyFont="1"/>
    <xf numFmtId="1" fontId="0" fillId="3" borderId="0" xfId="0" applyNumberFormat="1" applyFill="1"/>
    <xf numFmtId="1" fontId="43" fillId="7" borderId="0" xfId="0" applyNumberFormat="1" applyFont="1" applyFill="1"/>
    <xf numFmtId="1" fontId="38" fillId="5" borderId="0" xfId="0" applyNumberFormat="1" applyFont="1" applyFill="1"/>
    <xf numFmtId="1" fontId="7" fillId="0" borderId="0" xfId="0" applyNumberFormat="1" applyFont="1"/>
    <xf numFmtId="1" fontId="11" fillId="0" borderId="0" xfId="0" applyNumberFormat="1" applyFont="1"/>
    <xf numFmtId="1" fontId="38" fillId="7" borderId="0" xfId="0" applyNumberFormat="1" applyFont="1" applyFill="1"/>
    <xf numFmtId="1" fontId="0" fillId="0" borderId="0" xfId="11" applyNumberFormat="1" applyFont="1"/>
    <xf numFmtId="1" fontId="36" fillId="3" borderId="0" xfId="0" applyNumberFormat="1" applyFont="1" applyFill="1"/>
    <xf numFmtId="1" fontId="8" fillId="3" borderId="0" xfId="0" applyNumberFormat="1" applyFont="1" applyFill="1"/>
    <xf numFmtId="1" fontId="8" fillId="3" borderId="0" xfId="0" applyNumberFormat="1" applyFont="1" applyFill="1" applyAlignment="1">
      <alignment horizontal="center"/>
    </xf>
    <xf numFmtId="1" fontId="8" fillId="42" borderId="0" xfId="0" applyNumberFormat="1" applyFont="1" applyFill="1" applyAlignment="1">
      <alignment horizontal="center"/>
    </xf>
    <xf numFmtId="1" fontId="15" fillId="0" borderId="0" xfId="6" applyNumberFormat="1"/>
    <xf numFmtId="1" fontId="16" fillId="0" borderId="0" xfId="8" applyNumberFormat="1"/>
    <xf numFmtId="1" fontId="5" fillId="44" borderId="0" xfId="0" applyNumberFormat="1" applyFont="1" applyFill="1"/>
    <xf numFmtId="0" fontId="5" fillId="44" borderId="0" xfId="0" applyFont="1" applyFill="1"/>
    <xf numFmtId="2" fontId="5" fillId="44" borderId="0" xfId="0" applyNumberFormat="1" applyFont="1" applyFill="1"/>
    <xf numFmtId="0" fontId="0" fillId="6" borderId="0" xfId="0" applyFill="1"/>
    <xf numFmtId="0" fontId="35" fillId="7" borderId="0" xfId="0" applyFont="1" applyFill="1"/>
    <xf numFmtId="0" fontId="36" fillId="7" borderId="0" xfId="0" applyFont="1" applyFill="1"/>
    <xf numFmtId="1" fontId="35" fillId="7" borderId="0" xfId="0" applyNumberFormat="1" applyFont="1" applyFill="1"/>
    <xf numFmtId="0" fontId="5" fillId="0" borderId="0" xfId="2" applyFont="1"/>
    <xf numFmtId="0" fontId="1" fillId="0" borderId="0" xfId="56"/>
    <xf numFmtId="0" fontId="6" fillId="10" borderId="0" xfId="0" applyFont="1" applyFill="1"/>
    <xf numFmtId="164" fontId="0" fillId="10" borderId="0" xfId="0" applyNumberFormat="1" applyFill="1"/>
    <xf numFmtId="1" fontId="5" fillId="10" borderId="0" xfId="0" applyNumberFormat="1" applyFont="1" applyFill="1"/>
    <xf numFmtId="164" fontId="5" fillId="10" borderId="0" xfId="0" applyNumberFormat="1" applyFont="1" applyFill="1"/>
    <xf numFmtId="0" fontId="7" fillId="6" borderId="0" xfId="0" applyFont="1" applyFill="1"/>
    <xf numFmtId="0" fontId="0" fillId="0" borderId="0" xfId="0" applyAlignment="1">
      <alignment horizontal="center"/>
    </xf>
    <xf numFmtId="3" fontId="8" fillId="4" borderId="0" xfId="0" applyNumberFormat="1" applyFont="1" applyFill="1"/>
    <xf numFmtId="3" fontId="0" fillId="5" borderId="0" xfId="0" applyNumberFormat="1" applyFill="1"/>
    <xf numFmtId="3" fontId="40" fillId="5" borderId="0" xfId="0" applyNumberFormat="1" applyFont="1" applyFill="1"/>
    <xf numFmtId="3" fontId="5" fillId="5" borderId="0" xfId="0" applyNumberFormat="1" applyFont="1" applyFill="1"/>
    <xf numFmtId="3" fontId="5" fillId="0" borderId="0" xfId="0" applyNumberFormat="1" applyFont="1"/>
    <xf numFmtId="3" fontId="6" fillId="6" borderId="0" xfId="0" applyNumberFormat="1" applyFont="1" applyFill="1"/>
    <xf numFmtId="3" fontId="6" fillId="0" borderId="0" xfId="0" applyNumberFormat="1" applyFont="1"/>
    <xf numFmtId="3" fontId="0" fillId="0" borderId="0" xfId="0" applyNumberFormat="1"/>
    <xf numFmtId="3" fontId="8" fillId="2" borderId="0" xfId="0" applyNumberFormat="1" applyFont="1" applyFill="1" applyAlignment="1">
      <alignment horizontal="center"/>
    </xf>
    <xf numFmtId="3" fontId="5" fillId="9" borderId="0" xfId="0" applyNumberFormat="1" applyFont="1" applyFill="1"/>
    <xf numFmtId="0" fontId="6" fillId="7" borderId="0" xfId="2" applyFill="1"/>
    <xf numFmtId="164" fontId="6" fillId="7" borderId="0" xfId="2" applyNumberFormat="1" applyFill="1"/>
    <xf numFmtId="1" fontId="6" fillId="7" borderId="0" xfId="2" applyNumberFormat="1" applyFill="1"/>
    <xf numFmtId="2" fontId="5" fillId="0" borderId="0" xfId="2" applyNumberFormat="1" applyFont="1"/>
    <xf numFmtId="0" fontId="7" fillId="0" borderId="0" xfId="2" applyFont="1"/>
    <xf numFmtId="0" fontId="39" fillId="7" borderId="0" xfId="2" applyFont="1" applyFill="1"/>
    <xf numFmtId="0" fontId="40" fillId="7" borderId="0" xfId="2" applyFont="1" applyFill="1"/>
    <xf numFmtId="164" fontId="40" fillId="7" borderId="0" xfId="2" applyNumberFormat="1" applyFont="1" applyFill="1"/>
    <xf numFmtId="164" fontId="39" fillId="7" borderId="0" xfId="2" applyNumberFormat="1" applyFont="1" applyFill="1"/>
    <xf numFmtId="0" fontId="39" fillId="0" borderId="0" xfId="2" applyFont="1"/>
    <xf numFmtId="0" fontId="44" fillId="7" borderId="0" xfId="2" applyFont="1" applyFill="1"/>
    <xf numFmtId="0" fontId="38" fillId="7" borderId="0" xfId="2" applyFont="1" applyFill="1"/>
    <xf numFmtId="1" fontId="38" fillId="0" borderId="0" xfId="2" applyNumberFormat="1" applyFont="1"/>
    <xf numFmtId="164" fontId="44" fillId="7" borderId="0" xfId="2" applyNumberFormat="1" applyFont="1" applyFill="1"/>
    <xf numFmtId="0" fontId="38" fillId="0" borderId="0" xfId="2" applyFont="1"/>
    <xf numFmtId="0" fontId="5" fillId="7" borderId="0" xfId="2" applyFont="1" applyFill="1"/>
    <xf numFmtId="0" fontId="12" fillId="7" borderId="0" xfId="2" applyFont="1" applyFill="1"/>
    <xf numFmtId="0" fontId="18" fillId="7" borderId="0" xfId="2" applyFont="1" applyFill="1"/>
    <xf numFmtId="164" fontId="9" fillId="7" borderId="0" xfId="2" applyNumberFormat="1" applyFont="1" applyFill="1"/>
    <xf numFmtId="0" fontId="9" fillId="7" borderId="0" xfId="2" applyFont="1" applyFill="1"/>
    <xf numFmtId="164" fontId="5" fillId="7" borderId="0" xfId="2" applyNumberFormat="1" applyFont="1" applyFill="1"/>
    <xf numFmtId="1" fontId="5" fillId="7" borderId="0" xfId="2" applyNumberFormat="1" applyFont="1" applyFill="1"/>
    <xf numFmtId="2" fontId="5" fillId="7" borderId="0" xfId="2" applyNumberFormat="1" applyFont="1" applyFill="1"/>
    <xf numFmtId="164" fontId="5" fillId="5" borderId="0" xfId="2" applyNumberFormat="1" applyFont="1" applyFill="1"/>
    <xf numFmtId="164" fontId="5" fillId="5" borderId="0" xfId="2" quotePrefix="1" applyNumberFormat="1" applyFont="1" applyFill="1"/>
    <xf numFmtId="2" fontId="5" fillId="6" borderId="0" xfId="2" applyNumberFormat="1" applyFont="1" applyFill="1"/>
    <xf numFmtId="1" fontId="5" fillId="0" borderId="0" xfId="2" applyNumberFormat="1" applyFont="1"/>
    <xf numFmtId="1" fontId="6" fillId="0" borderId="0" xfId="2" quotePrefix="1" applyNumberFormat="1"/>
    <xf numFmtId="0" fontId="2" fillId="0" borderId="0" xfId="2" applyFont="1"/>
    <xf numFmtId="9" fontId="0" fillId="0" borderId="0" xfId="15" applyFont="1"/>
    <xf numFmtId="4" fontId="5" fillId="0" borderId="0" xfId="0" applyNumberFormat="1" applyFont="1"/>
    <xf numFmtId="167" fontId="5" fillId="0" borderId="0" xfId="0" applyNumberFormat="1" applyFont="1"/>
    <xf numFmtId="3" fontId="0" fillId="7" borderId="0" xfId="0" applyNumberFormat="1" applyFill="1"/>
    <xf numFmtId="3" fontId="40" fillId="7" borderId="0" xfId="0" applyNumberFormat="1" applyFont="1" applyFill="1"/>
    <xf numFmtId="3" fontId="44" fillId="7" borderId="0" xfId="0" applyNumberFormat="1" applyFont="1" applyFill="1"/>
    <xf numFmtId="3" fontId="5" fillId="7" borderId="0" xfId="0" applyNumberFormat="1" applyFont="1" applyFill="1"/>
    <xf numFmtId="3" fontId="0" fillId="9" borderId="0" xfId="0" applyNumberFormat="1" applyFill="1"/>
    <xf numFmtId="3" fontId="2" fillId="0" borderId="0" xfId="3" applyNumberFormat="1"/>
    <xf numFmtId="3" fontId="2" fillId="0" borderId="0" xfId="7" applyNumberFormat="1"/>
    <xf numFmtId="3" fontId="12" fillId="7" borderId="0" xfId="0" applyNumberFormat="1" applyFont="1" applyFill="1"/>
    <xf numFmtId="3" fontId="37" fillId="7" borderId="0" xfId="0" applyNumberFormat="1" applyFont="1" applyFill="1"/>
    <xf numFmtId="3" fontId="9" fillId="7" borderId="0" xfId="0" applyNumberFormat="1" applyFont="1" applyFill="1"/>
    <xf numFmtId="3" fontId="5" fillId="7" borderId="0" xfId="10" quotePrefix="1" applyNumberFormat="1" applyFont="1" applyFill="1"/>
    <xf numFmtId="3" fontId="5" fillId="10" borderId="0" xfId="0" applyNumberFormat="1" applyFont="1" applyFill="1"/>
    <xf numFmtId="3" fontId="42" fillId="0" borderId="0" xfId="0" applyNumberFormat="1" applyFont="1"/>
    <xf numFmtId="3" fontId="5" fillId="7" borderId="0" xfId="10" applyNumberFormat="1" applyFont="1" applyFill="1"/>
    <xf numFmtId="3" fontId="0" fillId="10" borderId="0" xfId="0" applyNumberFormat="1" applyFill="1"/>
    <xf numFmtId="1" fontId="0" fillId="45" borderId="0" xfId="0" applyNumberFormat="1" applyFill="1"/>
    <xf numFmtId="3" fontId="36" fillId="3" borderId="0" xfId="0" applyNumberFormat="1" applyFont="1" applyFill="1"/>
    <xf numFmtId="3" fontId="0" fillId="3" borderId="0" xfId="0" applyNumberFormat="1" applyFill="1"/>
    <xf numFmtId="3" fontId="8" fillId="3" borderId="0" xfId="0" applyNumberFormat="1" applyFont="1" applyFill="1"/>
    <xf numFmtId="3" fontId="15" fillId="0" borderId="0" xfId="6" applyNumberFormat="1"/>
    <xf numFmtId="3" fontId="16" fillId="0" borderId="0" xfId="8" applyNumberFormat="1"/>
    <xf numFmtId="3" fontId="9" fillId="3" borderId="0" xfId="0" applyNumberFormat="1" applyFont="1" applyFill="1"/>
    <xf numFmtId="3" fontId="8" fillId="3" borderId="0" xfId="0" quotePrefix="1" applyNumberFormat="1" applyFont="1" applyFill="1"/>
    <xf numFmtId="1" fontId="14" fillId="3" borderId="0" xfId="0" applyNumberFormat="1" applyFont="1" applyFill="1"/>
    <xf numFmtId="3" fontId="5" fillId="5" borderId="0" xfId="0" quotePrefix="1" applyNumberFormat="1" applyFont="1" applyFill="1"/>
    <xf numFmtId="3" fontId="10" fillId="0" borderId="0" xfId="0" applyNumberFormat="1" applyFont="1"/>
    <xf numFmtId="3" fontId="48" fillId="5" borderId="0" xfId="0" applyNumberFormat="1" applyFont="1" applyFill="1"/>
    <xf numFmtId="3" fontId="49" fillId="3" borderId="0" xfId="0" applyNumberFormat="1" applyFont="1" applyFill="1"/>
    <xf numFmtId="3" fontId="48" fillId="3" borderId="0" xfId="0" applyNumberFormat="1" applyFont="1" applyFill="1"/>
    <xf numFmtId="3" fontId="48" fillId="0" borderId="0" xfId="0" applyNumberFormat="1" applyFont="1"/>
    <xf numFmtId="3" fontId="48" fillId="0" borderId="0" xfId="6" applyNumberFormat="1" applyFont="1"/>
    <xf numFmtId="3" fontId="48" fillId="0" borderId="0" xfId="8" applyNumberFormat="1" applyFont="1"/>
    <xf numFmtId="3" fontId="2" fillId="5" borderId="0" xfId="0" applyNumberFormat="1" applyFont="1" applyFill="1"/>
    <xf numFmtId="3" fontId="41" fillId="3" borderId="0" xfId="0" applyNumberFormat="1" applyFont="1" applyFill="1"/>
    <xf numFmtId="3" fontId="2" fillId="3" borderId="0" xfId="0" applyNumberFormat="1" applyFont="1" applyFill="1"/>
    <xf numFmtId="3" fontId="7" fillId="3" borderId="0" xfId="0" applyNumberFormat="1" applyFont="1" applyFill="1"/>
    <xf numFmtId="3" fontId="7" fillId="3" borderId="0" xfId="0" quotePrefix="1" applyNumberFormat="1" applyFont="1" applyFill="1"/>
    <xf numFmtId="3" fontId="7" fillId="2" borderId="0" xfId="0" applyNumberFormat="1" applyFont="1" applyFill="1" applyAlignment="1">
      <alignment horizontal="center"/>
    </xf>
    <xf numFmtId="3" fontId="2" fillId="0" borderId="0" xfId="0" applyNumberFormat="1" applyFont="1"/>
    <xf numFmtId="3" fontId="2" fillId="0" borderId="0" xfId="6" applyNumberFormat="1" applyFont="1"/>
    <xf numFmtId="3" fontId="2" fillId="0" borderId="0" xfId="8" applyNumberFormat="1" applyFont="1"/>
    <xf numFmtId="0" fontId="0" fillId="0" borderId="0" xfId="0"/>
    <xf numFmtId="3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3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" fontId="35" fillId="3" borderId="0" xfId="0" applyNumberFormat="1" applyFont="1" applyFill="1"/>
    <xf numFmtId="0" fontId="0" fillId="0" borderId="0" xfId="0"/>
    <xf numFmtId="166" fontId="14" fillId="0" borderId="0" xfId="0" applyNumberFormat="1" applyFont="1"/>
    <xf numFmtId="166" fontId="0" fillId="0" borderId="0" xfId="0" applyNumberFormat="1"/>
    <xf numFmtId="3" fontId="12" fillId="0" borderId="0" xfId="0" applyNumberFormat="1" applyFont="1"/>
    <xf numFmtId="3" fontId="0" fillId="0" borderId="0" xfId="0" applyNumberFormat="1"/>
    <xf numFmtId="3" fontId="38" fillId="0" borderId="0" xfId="0" applyNumberFormat="1" applyFont="1"/>
    <xf numFmtId="3" fontId="44" fillId="0" borderId="0" xfId="0" applyNumberFormat="1" applyFont="1"/>
    <xf numFmtId="0" fontId="45" fillId="0" borderId="0" xfId="0" applyFont="1"/>
    <xf numFmtId="0" fontId="37" fillId="0" borderId="0" xfId="0" applyFont="1"/>
    <xf numFmtId="3" fontId="38" fillId="0" borderId="0" xfId="2" applyNumberFormat="1" applyFont="1"/>
    <xf numFmtId="0" fontId="6" fillId="0" borderId="0" xfId="2"/>
    <xf numFmtId="0" fontId="38" fillId="0" borderId="0" xfId="0" applyFont="1"/>
  </cellXfs>
  <cellStyles count="58">
    <cellStyle name="20 % – uthevingsfarge 1" xfId="33" builtinId="30" customBuiltin="1"/>
    <cellStyle name="20 % – uthevingsfarge 2" xfId="37" builtinId="34" customBuiltin="1"/>
    <cellStyle name="20 % – uthevingsfarge 3" xfId="41" builtinId="38" customBuiltin="1"/>
    <cellStyle name="20 % – uthevingsfarge 4" xfId="45" builtinId="42" customBuiltin="1"/>
    <cellStyle name="20 % – uthevingsfarge 5" xfId="49" builtinId="46" customBuiltin="1"/>
    <cellStyle name="20 % – uthevingsfarge 6" xfId="53" builtinId="50" customBuiltin="1"/>
    <cellStyle name="40 % – uthevingsfarge 1" xfId="34" builtinId="31" customBuiltin="1"/>
    <cellStyle name="40 % – uthevingsfarge 2" xfId="38" builtinId="35" customBuiltin="1"/>
    <cellStyle name="40 % – uthevingsfarge 3" xfId="42" builtinId="39" customBuiltin="1"/>
    <cellStyle name="40 % – uthevingsfarge 4" xfId="46" builtinId="43" customBuiltin="1"/>
    <cellStyle name="40 % – uthevingsfarge 5" xfId="50" builtinId="47" customBuiltin="1"/>
    <cellStyle name="40 % – uthevingsfarge 6" xfId="54" builtinId="51" customBuiltin="1"/>
    <cellStyle name="60 % – uthevingsfarge 1" xfId="35" builtinId="32" customBuiltin="1"/>
    <cellStyle name="60 % – uthevingsfarge 2" xfId="39" builtinId="36" customBuiltin="1"/>
    <cellStyle name="60 % – uthevingsfarge 3" xfId="43" builtinId="40" customBuiltin="1"/>
    <cellStyle name="60 % – uthevingsfarge 4" xfId="47" builtinId="44" customBuiltin="1"/>
    <cellStyle name="60 % – uthevingsfarge 5" xfId="51" builtinId="48" customBuiltin="1"/>
    <cellStyle name="60 % – uthevingsfarge 6" xfId="55" builtinId="52" customBuiltin="1"/>
    <cellStyle name="Beregning" xfId="26" builtinId="22" customBuiltin="1"/>
    <cellStyle name="Dårlig" xfId="22" builtinId="27" customBuiltin="1"/>
    <cellStyle name="Forklarende tekst" xfId="30" builtinId="53" customBuiltin="1"/>
    <cellStyle name="God" xfId="21" builtinId="26" customBuiltin="1"/>
    <cellStyle name="Inndata" xfId="24" builtinId="20" customBuiltin="1"/>
    <cellStyle name="Koblet celle" xfId="27" builtinId="24" customBuiltin="1"/>
    <cellStyle name="Kontrollcelle" xfId="28" builtinId="23" customBuiltin="1"/>
    <cellStyle name="Merknad 2" xfId="57" xr:uid="{00000000-0005-0000-0000-000019000000}"/>
    <cellStyle name="Normal" xfId="0" builtinId="0"/>
    <cellStyle name="Normal 2" xfId="1" xr:uid="{00000000-0005-0000-0000-00001B000000}"/>
    <cellStyle name="Normal 2 2" xfId="12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3" xr:uid="{00000000-0005-0000-0000-000020000000}"/>
    <cellStyle name="Normal 6" xfId="9" xr:uid="{00000000-0005-0000-0000-000021000000}"/>
    <cellStyle name="Normal 6 2" xfId="14" xr:uid="{00000000-0005-0000-0000-000022000000}"/>
    <cellStyle name="Normal 7" xfId="56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3" builtinId="28" customBuiltin="1"/>
    <cellStyle name="Overskrift 1" xfId="17" builtinId="16" customBuiltin="1"/>
    <cellStyle name="Overskrift 2" xfId="18" builtinId="17" customBuiltin="1"/>
    <cellStyle name="Overskrift 3" xfId="19" builtinId="18" customBuiltin="1"/>
    <cellStyle name="Overskrift 4" xfId="20" builtinId="19" customBuiltin="1"/>
    <cellStyle name="Prosent" xfId="11" builtinId="5"/>
    <cellStyle name="Prosent 2" xfId="15" xr:uid="{00000000-0005-0000-0000-00002E000000}"/>
    <cellStyle name="Tittel" xfId="16" builtinId="15" customBuiltin="1"/>
    <cellStyle name="Totalt" xfId="31" builtinId="25" customBuiltin="1"/>
    <cellStyle name="Udefinert" xfId="5" xr:uid="{00000000-0005-0000-0000-000031000000}"/>
    <cellStyle name="Utdata" xfId="25" builtinId="21" customBuiltin="1"/>
    <cellStyle name="Uthevingsfarge1" xfId="32" builtinId="29" customBuiltin="1"/>
    <cellStyle name="Uthevingsfarge2" xfId="36" builtinId="33" customBuiltin="1"/>
    <cellStyle name="Uthevingsfarge3" xfId="40" builtinId="37" customBuiltin="1"/>
    <cellStyle name="Uthevingsfarge4" xfId="44" builtinId="41" customBuiltin="1"/>
    <cellStyle name="Uthevingsfarge5" xfId="48" builtinId="45" customBuiltin="1"/>
    <cellStyle name="Uthevingsfarge6" xfId="52" builtinId="49" customBuiltin="1"/>
    <cellStyle name="Varseltekst" xfId="29" builtinId="11" customBuiltin="1"/>
  </cellStyles>
  <dxfs count="129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CC"/>
      <color rgb="FFFF0000"/>
      <color rgb="FF66FF33"/>
      <color rgb="FFFFFF99"/>
      <color rgb="FF99CCFF"/>
      <color rgb="FF00FFFF"/>
      <color rgb="FFCCFFFF"/>
      <color rgb="FF66FFFF"/>
      <color rgb="FF1ABC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ANTALL</a:t>
            </a:r>
            <a:r>
              <a:rPr lang="nb-NO" sz="2800" baseline="0"/>
              <a:t> slakt, hittil i år, per uke 52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461475144373493"/>
          <c:y val="3.50583031758133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0524782146614"/>
          <c:y val="0.14531965498547256"/>
          <c:w val="0.87647205527241112"/>
          <c:h val="0.72004137987588135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dLbls>
            <c:dLbl>
              <c:idx val="6"/>
              <c:layout>
                <c:manualLayout>
                  <c:x val="2.9309338139757077E-3"/>
                  <c:y val="-5.1182946353929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05-49FD-A134-BCA33019D330}"/>
                </c:ext>
              </c:extLst>
            </c:dLbl>
            <c:dLbl>
              <c:idx val="10"/>
              <c:layout>
                <c:manualLayout>
                  <c:x val="-2.3447470511805662E-2"/>
                  <c:y val="-1.7802763949192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9C-439F-8201-A795F767045A}"/>
                </c:ext>
              </c:extLst>
            </c:dLbl>
            <c:dLbl>
              <c:idx val="15"/>
              <c:layout>
                <c:manualLayout>
                  <c:x val="-7.1644221145916542E-17"/>
                  <c:y val="-4.0056218885683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9C-439F-8201-A795F767045A}"/>
                </c:ext>
              </c:extLst>
            </c:dLbl>
            <c:dLbl>
              <c:idx val="17"/>
              <c:layout>
                <c:manualLayout>
                  <c:x val="0"/>
                  <c:y val="-4.0056218885683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9C-439F-8201-A795F767045A}"/>
                </c:ext>
              </c:extLst>
            </c:dLbl>
            <c:dLbl>
              <c:idx val="20"/>
              <c:layout>
                <c:manualLayout>
                  <c:x val="-9.7697793799190265E-4"/>
                  <c:y val="-3.783087339203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9C-439F-8201-A795F767045A}"/>
                </c:ext>
              </c:extLst>
            </c:dLbl>
            <c:dLbl>
              <c:idx val="22"/>
              <c:layout>
                <c:manualLayout>
                  <c:x val="-1.4328844229183308E-16"/>
                  <c:y val="-3.783087339203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9C-439F-8201-A795F767045A}"/>
                </c:ext>
              </c:extLst>
            </c:dLbl>
            <c:dLbl>
              <c:idx val="24"/>
              <c:layout>
                <c:manualLayout>
                  <c:x val="-1.4328844229183308E-16"/>
                  <c:y val="-6.2309673822174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9C-439F-8201-A795F767045A}"/>
                </c:ext>
              </c:extLst>
            </c:dLbl>
            <c:dLbl>
              <c:idx val="26"/>
              <c:layout>
                <c:manualLayout>
                  <c:x val="0"/>
                  <c:y val="-6.6760364809472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9C-439F-8201-A795F767045A}"/>
                </c:ext>
              </c:extLst>
            </c:dLbl>
            <c:dLbl>
              <c:idx val="27"/>
              <c:layout>
                <c:manualLayout>
                  <c:x val="-5.8618676279514155E-3"/>
                  <c:y val="-2.8929491417438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05-49FD-A134-BCA33019D3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År!$B$7:$B$35</c:f>
              <c:numCache>
                <c:formatCode>#,##0</c:formatCode>
                <c:ptCount val="29"/>
                <c:pt idx="0">
                  <c:v>34153.75</c:v>
                </c:pt>
                <c:pt idx="1">
                  <c:v>37721.5</c:v>
                </c:pt>
                <c:pt idx="2">
                  <c:v>37452.25</c:v>
                </c:pt>
                <c:pt idx="3">
                  <c:v>39922.25</c:v>
                </c:pt>
                <c:pt idx="4">
                  <c:v>35941.25</c:v>
                </c:pt>
                <c:pt idx="5">
                  <c:v>30047.5</c:v>
                </c:pt>
                <c:pt idx="6">
                  <c:v>33046</c:v>
                </c:pt>
                <c:pt idx="7">
                  <c:v>32427</c:v>
                </c:pt>
                <c:pt idx="8">
                  <c:v>38061</c:v>
                </c:pt>
                <c:pt idx="9">
                  <c:v>39111.25</c:v>
                </c:pt>
                <c:pt idx="10">
                  <c:v>44177</c:v>
                </c:pt>
                <c:pt idx="11">
                  <c:v>43908</c:v>
                </c:pt>
                <c:pt idx="12">
                  <c:v>42424</c:v>
                </c:pt>
                <c:pt idx="13">
                  <c:v>44066</c:v>
                </c:pt>
                <c:pt idx="14">
                  <c:v>42435</c:v>
                </c:pt>
                <c:pt idx="15">
                  <c:v>42924</c:v>
                </c:pt>
                <c:pt idx="16">
                  <c:v>42976</c:v>
                </c:pt>
                <c:pt idx="17">
                  <c:v>42958</c:v>
                </c:pt>
                <c:pt idx="18">
                  <c:v>43630</c:v>
                </c:pt>
                <c:pt idx="19">
                  <c:v>48770</c:v>
                </c:pt>
                <c:pt idx="20">
                  <c:v>33296</c:v>
                </c:pt>
                <c:pt idx="21">
                  <c:v>32549</c:v>
                </c:pt>
                <c:pt idx="22">
                  <c:v>33110</c:v>
                </c:pt>
                <c:pt idx="23">
                  <c:v>32969</c:v>
                </c:pt>
                <c:pt idx="24">
                  <c:v>32214</c:v>
                </c:pt>
                <c:pt idx="25">
                  <c:v>31831</c:v>
                </c:pt>
                <c:pt idx="26">
                  <c:v>31874</c:v>
                </c:pt>
                <c:pt idx="27">
                  <c:v>30277</c:v>
                </c:pt>
                <c:pt idx="28">
                  <c:v>29699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8-4B33-AFB8-BAF31BB14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0504"/>
        <c:axId val="718330304"/>
      </c:barChart>
      <c:lineChart>
        <c:grouping val="standard"/>
        <c:varyColors val="0"/>
        <c:ser>
          <c:idx val="0"/>
          <c:order val="1"/>
          <c:tx>
            <c:v>Antall 2021</c:v>
          </c:tx>
          <c:spPr>
            <a:ln w="88900"/>
          </c:spPr>
          <c:marker>
            <c:symbol val="none"/>
          </c:marker>
          <c:val>
            <c:numRef>
              <c:f>År!$AO$7:$AO$35</c:f>
              <c:numCache>
                <c:formatCode>#,##0</c:formatCode>
                <c:ptCount val="29"/>
                <c:pt idx="0">
                  <c:v>29699</c:v>
                </c:pt>
                <c:pt idx="1">
                  <c:v>29699</c:v>
                </c:pt>
                <c:pt idx="2">
                  <c:v>29699</c:v>
                </c:pt>
                <c:pt idx="3">
                  <c:v>29699</c:v>
                </c:pt>
                <c:pt idx="4">
                  <c:v>29699</c:v>
                </c:pt>
                <c:pt idx="5">
                  <c:v>29699</c:v>
                </c:pt>
                <c:pt idx="6">
                  <c:v>29699</c:v>
                </c:pt>
                <c:pt idx="7">
                  <c:v>29699</c:v>
                </c:pt>
                <c:pt idx="8">
                  <c:v>29699</c:v>
                </c:pt>
                <c:pt idx="9">
                  <c:v>29699</c:v>
                </c:pt>
                <c:pt idx="10">
                  <c:v>29699</c:v>
                </c:pt>
                <c:pt idx="11">
                  <c:v>29699</c:v>
                </c:pt>
                <c:pt idx="12">
                  <c:v>29699</c:v>
                </c:pt>
                <c:pt idx="13">
                  <c:v>29699</c:v>
                </c:pt>
                <c:pt idx="14">
                  <c:v>29699</c:v>
                </c:pt>
                <c:pt idx="15">
                  <c:v>29699</c:v>
                </c:pt>
                <c:pt idx="16">
                  <c:v>29699</c:v>
                </c:pt>
                <c:pt idx="17">
                  <c:v>29699</c:v>
                </c:pt>
                <c:pt idx="18">
                  <c:v>29699</c:v>
                </c:pt>
                <c:pt idx="19">
                  <c:v>29699</c:v>
                </c:pt>
                <c:pt idx="20">
                  <c:v>29699</c:v>
                </c:pt>
                <c:pt idx="21">
                  <c:v>29699</c:v>
                </c:pt>
                <c:pt idx="22">
                  <c:v>29699</c:v>
                </c:pt>
                <c:pt idx="23">
                  <c:v>29699</c:v>
                </c:pt>
                <c:pt idx="24">
                  <c:v>29699</c:v>
                </c:pt>
                <c:pt idx="25">
                  <c:v>29699</c:v>
                </c:pt>
                <c:pt idx="26">
                  <c:v>29699</c:v>
                </c:pt>
                <c:pt idx="27">
                  <c:v>29699</c:v>
                </c:pt>
                <c:pt idx="28">
                  <c:v>29699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B-42FA-B690-8246AD3B1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0504"/>
        <c:axId val="718330304"/>
      </c:lineChart>
      <c:catAx>
        <c:axId val="7183205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0304"/>
        <c:crossesAt val="0"/>
        <c:auto val="1"/>
        <c:lblAlgn val="ctr"/>
        <c:lblOffset val="100"/>
        <c:tickLblSkip val="2"/>
        <c:tickMarkSkip val="2"/>
        <c:noMultiLvlLbl val="0"/>
      </c:catAx>
      <c:valAx>
        <c:axId val="718330304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a</a:t>
            </a:r>
            <a:r>
              <a:rPr lang="nb-NO" sz="2800"/>
              <a:t>ntall</a:t>
            </a:r>
            <a:r>
              <a:rPr lang="nb-NO" sz="2800" baseline="0"/>
              <a:t> slakt per produsent, per uke</a:t>
            </a:r>
            <a:endParaRPr lang="nb-NO" sz="2800"/>
          </a:p>
        </c:rich>
      </c:tx>
      <c:layout>
        <c:manualLayout>
          <c:xMode val="edge"/>
          <c:yMode val="edge"/>
          <c:x val="0.11858264294529319"/>
          <c:y val="1.50052439263352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19931076690535E-2"/>
          <c:y val="0.13739456030716887"/>
          <c:w val="0.90933165337900834"/>
          <c:h val="0.74322822846661052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 w="34925"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B19-4A96-9C66-5E0784CDFCFB}"/>
              </c:ext>
            </c:extLst>
          </c:dPt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Uke!$R$64:$R$115</c:f>
              <c:numCache>
                <c:formatCode>0</c:formatCode>
                <c:ptCount val="52"/>
                <c:pt idx="0">
                  <c:v>5.0204081632653059</c:v>
                </c:pt>
                <c:pt idx="1">
                  <c:v>5.2</c:v>
                </c:pt>
                <c:pt idx="2">
                  <c:v>4.5538461538461537</c:v>
                </c:pt>
                <c:pt idx="3">
                  <c:v>5.1372549019607847</c:v>
                </c:pt>
                <c:pt idx="4">
                  <c:v>7.1789473684210527</c:v>
                </c:pt>
                <c:pt idx="5">
                  <c:v>5.7272727272727275</c:v>
                </c:pt>
                <c:pt idx="6">
                  <c:v>5.3366336633663369</c:v>
                </c:pt>
                <c:pt idx="7">
                  <c:v>6.3861386138613865</c:v>
                </c:pt>
                <c:pt idx="8">
                  <c:v>5.867924528301887</c:v>
                </c:pt>
                <c:pt idx="9">
                  <c:v>4.9693877551020407</c:v>
                </c:pt>
                <c:pt idx="10">
                  <c:v>5.858585858585859</c:v>
                </c:pt>
                <c:pt idx="11">
                  <c:v>6.3716814159292037</c:v>
                </c:pt>
                <c:pt idx="12">
                  <c:v>5.6428571428571432</c:v>
                </c:pt>
                <c:pt idx="13">
                  <c:v>6.709677419354839</c:v>
                </c:pt>
                <c:pt idx="14">
                  <c:v>8.0366972477064227</c:v>
                </c:pt>
                <c:pt idx="15">
                  <c:v>5.944</c:v>
                </c:pt>
                <c:pt idx="16">
                  <c:v>5.673267326732673</c:v>
                </c:pt>
                <c:pt idx="17">
                  <c:v>5.2727272727272725</c:v>
                </c:pt>
                <c:pt idx="18">
                  <c:v>5.9101123595505616</c:v>
                </c:pt>
                <c:pt idx="19">
                  <c:v>6.5578947368421057</c:v>
                </c:pt>
                <c:pt idx="20">
                  <c:v>5.9659090909090908</c:v>
                </c:pt>
                <c:pt idx="21">
                  <c:v>6.758064516129032</c:v>
                </c:pt>
                <c:pt idx="22">
                  <c:v>4.7543859649122808</c:v>
                </c:pt>
                <c:pt idx="23">
                  <c:v>5.7755102040816331</c:v>
                </c:pt>
                <c:pt idx="24">
                  <c:v>4.7452830188679247</c:v>
                </c:pt>
                <c:pt idx="25">
                  <c:v>5.16</c:v>
                </c:pt>
                <c:pt idx="26">
                  <c:v>5.5504587155963305</c:v>
                </c:pt>
                <c:pt idx="27">
                  <c:v>5.3980582524271847</c:v>
                </c:pt>
                <c:pt idx="28">
                  <c:v>5.3544303797468356</c:v>
                </c:pt>
                <c:pt idx="29">
                  <c:v>5.1372549019607847</c:v>
                </c:pt>
                <c:pt idx="30">
                  <c:v>5.7809523809523808</c:v>
                </c:pt>
                <c:pt idx="31">
                  <c:v>5.1797752808988768</c:v>
                </c:pt>
                <c:pt idx="32">
                  <c:v>5.9777777777777779</c:v>
                </c:pt>
                <c:pt idx="33">
                  <c:v>5.5048543689320386</c:v>
                </c:pt>
                <c:pt idx="34">
                  <c:v>5.7326732673267324</c:v>
                </c:pt>
                <c:pt idx="35">
                  <c:v>7.0388349514563107</c:v>
                </c:pt>
                <c:pt idx="36">
                  <c:v>5.8623853211009171</c:v>
                </c:pt>
                <c:pt idx="37">
                  <c:v>6.2906976744186043</c:v>
                </c:pt>
                <c:pt idx="38">
                  <c:v>5.3982300884955752</c:v>
                </c:pt>
                <c:pt idx="39">
                  <c:v>4.778761061946903</c:v>
                </c:pt>
                <c:pt idx="40">
                  <c:v>4.7777777777777777</c:v>
                </c:pt>
                <c:pt idx="41">
                  <c:v>6.1680672268907566</c:v>
                </c:pt>
                <c:pt idx="42">
                  <c:v>5.4509803921568629</c:v>
                </c:pt>
                <c:pt idx="43">
                  <c:v>5.5504587155963305</c:v>
                </c:pt>
                <c:pt idx="44">
                  <c:v>4.5945945945945947</c:v>
                </c:pt>
                <c:pt idx="45">
                  <c:v>5.3425925925925926</c:v>
                </c:pt>
                <c:pt idx="46">
                  <c:v>4.8117647058823527</c:v>
                </c:pt>
                <c:pt idx="47">
                  <c:v>5.5321100917431192</c:v>
                </c:pt>
                <c:pt idx="48">
                  <c:v>6.4716981132075473</c:v>
                </c:pt>
                <c:pt idx="49">
                  <c:v>5.3032786885245899</c:v>
                </c:pt>
                <c:pt idx="50">
                  <c:v>5.1428571428571432</c:v>
                </c:pt>
                <c:pt idx="51">
                  <c:v>10.543478260869565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19-4A96-9C66-5E0784CDFCFB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diamond"/>
            <c:size val="15"/>
            <c:spPr>
              <a:solidFill>
                <a:schemeClr val="bg2"/>
              </a:solidFill>
            </c:spPr>
          </c:marker>
          <c:val>
            <c:numRef>
              <c:f>Uke!$R$10:$R$61</c:f>
              <c:numCache>
                <c:formatCode>0</c:formatCode>
                <c:ptCount val="52"/>
                <c:pt idx="0">
                  <c:v>5.1139240506329111</c:v>
                </c:pt>
                <c:pt idx="1">
                  <c:v>7.8791208791208796</c:v>
                </c:pt>
                <c:pt idx="2">
                  <c:v>5.9215686274509807</c:v>
                </c:pt>
                <c:pt idx="3">
                  <c:v>6.8421052631578947</c:v>
                </c:pt>
                <c:pt idx="4">
                  <c:v>5.2637362637362637</c:v>
                </c:pt>
                <c:pt idx="5">
                  <c:v>6.4958677685950414</c:v>
                </c:pt>
                <c:pt idx="6">
                  <c:v>6.0927835051546388</c:v>
                </c:pt>
                <c:pt idx="7">
                  <c:v>6.4</c:v>
                </c:pt>
                <c:pt idx="8">
                  <c:v>5.980952380952381</c:v>
                </c:pt>
                <c:pt idx="9">
                  <c:v>5.3786407766990294</c:v>
                </c:pt>
                <c:pt idx="10">
                  <c:v>5.4134615384615383</c:v>
                </c:pt>
                <c:pt idx="11">
                  <c:v>6.7407407407407405</c:v>
                </c:pt>
                <c:pt idx="12">
                  <c:v>4.5714285714285712</c:v>
                </c:pt>
                <c:pt idx="13">
                  <c:v>6.9196428571428568</c:v>
                </c:pt>
                <c:pt idx="14">
                  <c:v>6.5727272727272723</c:v>
                </c:pt>
                <c:pt idx="15">
                  <c:v>5.3551401869158877</c:v>
                </c:pt>
                <c:pt idx="16">
                  <c:v>6.0638297872340425</c:v>
                </c:pt>
                <c:pt idx="17">
                  <c:v>6.0333333333333332</c:v>
                </c:pt>
                <c:pt idx="18">
                  <c:v>8.0897435897435894</c:v>
                </c:pt>
                <c:pt idx="19">
                  <c:v>6.0319148936170217</c:v>
                </c:pt>
                <c:pt idx="20">
                  <c:v>5.7766990291262132</c:v>
                </c:pt>
                <c:pt idx="21">
                  <c:v>7.8372093023255811</c:v>
                </c:pt>
                <c:pt idx="22">
                  <c:v>4.94392523364486</c:v>
                </c:pt>
                <c:pt idx="23">
                  <c:v>4.9294117647058826</c:v>
                </c:pt>
                <c:pt idx="24">
                  <c:v>6.5</c:v>
                </c:pt>
                <c:pt idx="25">
                  <c:v>5.2543859649122808</c:v>
                </c:pt>
                <c:pt idx="26">
                  <c:v>6.295918367346939</c:v>
                </c:pt>
                <c:pt idx="27">
                  <c:v>5.5652173913043477</c:v>
                </c:pt>
                <c:pt idx="28">
                  <c:v>6.4871794871794872</c:v>
                </c:pt>
                <c:pt idx="29">
                  <c:v>5.66</c:v>
                </c:pt>
                <c:pt idx="30">
                  <c:v>4.3493975903614457</c:v>
                </c:pt>
                <c:pt idx="31">
                  <c:v>5.7349397590361448</c:v>
                </c:pt>
                <c:pt idx="32">
                  <c:v>5.9528301886792452</c:v>
                </c:pt>
                <c:pt idx="33">
                  <c:v>6.195402298850575</c:v>
                </c:pt>
                <c:pt idx="34">
                  <c:v>5.5779816513761471</c:v>
                </c:pt>
                <c:pt idx="35">
                  <c:v>6.4141414141414144</c:v>
                </c:pt>
                <c:pt idx="36">
                  <c:v>6.2261904761904763</c:v>
                </c:pt>
                <c:pt idx="37">
                  <c:v>5.02803738317757</c:v>
                </c:pt>
                <c:pt idx="38">
                  <c:v>5.1495327102803738</c:v>
                </c:pt>
                <c:pt idx="39">
                  <c:v>5.3052631578947365</c:v>
                </c:pt>
                <c:pt idx="40">
                  <c:v>5.7543859649122808</c:v>
                </c:pt>
                <c:pt idx="41">
                  <c:v>5.0964912280701755</c:v>
                </c:pt>
                <c:pt idx="42">
                  <c:v>5.021505376344086</c:v>
                </c:pt>
                <c:pt idx="43">
                  <c:v>5.18</c:v>
                </c:pt>
                <c:pt idx="44">
                  <c:v>5.1603773584905657</c:v>
                </c:pt>
                <c:pt idx="45">
                  <c:v>4.782178217821782</c:v>
                </c:pt>
                <c:pt idx="46">
                  <c:v>4.7179487179487181</c:v>
                </c:pt>
                <c:pt idx="47">
                  <c:v>6.4239130434782608</c:v>
                </c:pt>
                <c:pt idx="48">
                  <c:v>4.7459016393442619</c:v>
                </c:pt>
                <c:pt idx="49">
                  <c:v>5.1391304347826088</c:v>
                </c:pt>
                <c:pt idx="50">
                  <c:v>5.78740157480315</c:v>
                </c:pt>
                <c:pt idx="51">
                  <c:v>8.8035714285714288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19-4A96-9C66-5E0784CDF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9520"/>
        <c:axId val="718311880"/>
      </c:lineChart>
      <c:catAx>
        <c:axId val="718329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188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1188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737836070889217"/>
          <c:y val="0.10233896887518693"/>
          <c:w val="6.8131395633655639E-2"/>
          <c:h val="0.137899492788078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a</a:t>
            </a:r>
            <a:r>
              <a:rPr lang="nb-NO" sz="2800"/>
              <a:t>ntall PRODUSENTER </a:t>
            </a:r>
            <a:r>
              <a:rPr lang="nb-NO" sz="2800" baseline="0"/>
              <a:t>per UKE</a:t>
            </a:r>
            <a:endParaRPr lang="nb-NO" sz="28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86267440469785E-2"/>
          <c:y val="0.16490174700609883"/>
          <c:w val="0.88651007590061426"/>
          <c:h val="0.73170844132761725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Uke!$D$64:$D$115</c:f>
              <c:numCache>
                <c:formatCode>General</c:formatCode>
                <c:ptCount val="52"/>
                <c:pt idx="0">
                  <c:v>98</c:v>
                </c:pt>
                <c:pt idx="1">
                  <c:v>120</c:v>
                </c:pt>
                <c:pt idx="2">
                  <c:v>130</c:v>
                </c:pt>
                <c:pt idx="3">
                  <c:v>102</c:v>
                </c:pt>
                <c:pt idx="4">
                  <c:v>95</c:v>
                </c:pt>
                <c:pt idx="5">
                  <c:v>121</c:v>
                </c:pt>
                <c:pt idx="6">
                  <c:v>101</c:v>
                </c:pt>
                <c:pt idx="7">
                  <c:v>101</c:v>
                </c:pt>
                <c:pt idx="8">
                  <c:v>106</c:v>
                </c:pt>
                <c:pt idx="9">
                  <c:v>98</c:v>
                </c:pt>
                <c:pt idx="10">
                  <c:v>99</c:v>
                </c:pt>
                <c:pt idx="11">
                  <c:v>113</c:v>
                </c:pt>
                <c:pt idx="12">
                  <c:v>140</c:v>
                </c:pt>
                <c:pt idx="13">
                  <c:v>31</c:v>
                </c:pt>
                <c:pt idx="14">
                  <c:v>109</c:v>
                </c:pt>
                <c:pt idx="15">
                  <c:v>125</c:v>
                </c:pt>
                <c:pt idx="16">
                  <c:v>101</c:v>
                </c:pt>
                <c:pt idx="17">
                  <c:v>110</c:v>
                </c:pt>
                <c:pt idx="18">
                  <c:v>89</c:v>
                </c:pt>
                <c:pt idx="19">
                  <c:v>95</c:v>
                </c:pt>
                <c:pt idx="20">
                  <c:v>88</c:v>
                </c:pt>
                <c:pt idx="21">
                  <c:v>124</c:v>
                </c:pt>
                <c:pt idx="22">
                  <c:v>114</c:v>
                </c:pt>
                <c:pt idx="23">
                  <c:v>98</c:v>
                </c:pt>
                <c:pt idx="24">
                  <c:v>106</c:v>
                </c:pt>
                <c:pt idx="25">
                  <c:v>100</c:v>
                </c:pt>
                <c:pt idx="26">
                  <c:v>109</c:v>
                </c:pt>
                <c:pt idx="27">
                  <c:v>103</c:v>
                </c:pt>
                <c:pt idx="28">
                  <c:v>79</c:v>
                </c:pt>
                <c:pt idx="29">
                  <c:v>102</c:v>
                </c:pt>
                <c:pt idx="30">
                  <c:v>105</c:v>
                </c:pt>
                <c:pt idx="31">
                  <c:v>89</c:v>
                </c:pt>
                <c:pt idx="32">
                  <c:v>90</c:v>
                </c:pt>
                <c:pt idx="33">
                  <c:v>103</c:v>
                </c:pt>
                <c:pt idx="34">
                  <c:v>101</c:v>
                </c:pt>
                <c:pt idx="35">
                  <c:v>103</c:v>
                </c:pt>
                <c:pt idx="36">
                  <c:v>109</c:v>
                </c:pt>
                <c:pt idx="37">
                  <c:v>86</c:v>
                </c:pt>
                <c:pt idx="38">
                  <c:v>113</c:v>
                </c:pt>
                <c:pt idx="39">
                  <c:v>113</c:v>
                </c:pt>
                <c:pt idx="40">
                  <c:v>99</c:v>
                </c:pt>
                <c:pt idx="41">
                  <c:v>119</c:v>
                </c:pt>
                <c:pt idx="42">
                  <c:v>102</c:v>
                </c:pt>
                <c:pt idx="43">
                  <c:v>109</c:v>
                </c:pt>
                <c:pt idx="44">
                  <c:v>111</c:v>
                </c:pt>
                <c:pt idx="45">
                  <c:v>108</c:v>
                </c:pt>
                <c:pt idx="46">
                  <c:v>85</c:v>
                </c:pt>
                <c:pt idx="47">
                  <c:v>109</c:v>
                </c:pt>
                <c:pt idx="48">
                  <c:v>106</c:v>
                </c:pt>
                <c:pt idx="49">
                  <c:v>122</c:v>
                </c:pt>
                <c:pt idx="50">
                  <c:v>91</c:v>
                </c:pt>
                <c:pt idx="51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0-43C8-A7F1-A0CC6E4A50F1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val>
            <c:numRef>
              <c:f>Uke!$D$10:$D$61</c:f>
              <c:numCache>
                <c:formatCode>General</c:formatCode>
                <c:ptCount val="52"/>
                <c:pt idx="0">
                  <c:v>79</c:v>
                </c:pt>
                <c:pt idx="1">
                  <c:v>91</c:v>
                </c:pt>
                <c:pt idx="2">
                  <c:v>102</c:v>
                </c:pt>
                <c:pt idx="3">
                  <c:v>95</c:v>
                </c:pt>
                <c:pt idx="4">
                  <c:v>91</c:v>
                </c:pt>
                <c:pt idx="5">
                  <c:v>121</c:v>
                </c:pt>
                <c:pt idx="6">
                  <c:v>97</c:v>
                </c:pt>
                <c:pt idx="7">
                  <c:v>95</c:v>
                </c:pt>
                <c:pt idx="8">
                  <c:v>105</c:v>
                </c:pt>
                <c:pt idx="9">
                  <c:v>103</c:v>
                </c:pt>
                <c:pt idx="10">
                  <c:v>104</c:v>
                </c:pt>
                <c:pt idx="11">
                  <c:v>108</c:v>
                </c:pt>
                <c:pt idx="12">
                  <c:v>42</c:v>
                </c:pt>
                <c:pt idx="13">
                  <c:v>112</c:v>
                </c:pt>
                <c:pt idx="14">
                  <c:v>110</c:v>
                </c:pt>
                <c:pt idx="15">
                  <c:v>107</c:v>
                </c:pt>
                <c:pt idx="16">
                  <c:v>94</c:v>
                </c:pt>
                <c:pt idx="17">
                  <c:v>90</c:v>
                </c:pt>
                <c:pt idx="18">
                  <c:v>78</c:v>
                </c:pt>
                <c:pt idx="19">
                  <c:v>94</c:v>
                </c:pt>
                <c:pt idx="20">
                  <c:v>103</c:v>
                </c:pt>
                <c:pt idx="21">
                  <c:v>86</c:v>
                </c:pt>
                <c:pt idx="22">
                  <c:v>107</c:v>
                </c:pt>
                <c:pt idx="23">
                  <c:v>85</c:v>
                </c:pt>
                <c:pt idx="24">
                  <c:v>98</c:v>
                </c:pt>
                <c:pt idx="25">
                  <c:v>114</c:v>
                </c:pt>
                <c:pt idx="26">
                  <c:v>98</c:v>
                </c:pt>
                <c:pt idx="27">
                  <c:v>92</c:v>
                </c:pt>
                <c:pt idx="28">
                  <c:v>78</c:v>
                </c:pt>
                <c:pt idx="29">
                  <c:v>100</c:v>
                </c:pt>
                <c:pt idx="30">
                  <c:v>83</c:v>
                </c:pt>
                <c:pt idx="31">
                  <c:v>83</c:v>
                </c:pt>
                <c:pt idx="32">
                  <c:v>106</c:v>
                </c:pt>
                <c:pt idx="33">
                  <c:v>87</c:v>
                </c:pt>
                <c:pt idx="34">
                  <c:v>109</c:v>
                </c:pt>
                <c:pt idx="35">
                  <c:v>99</c:v>
                </c:pt>
                <c:pt idx="36">
                  <c:v>84</c:v>
                </c:pt>
                <c:pt idx="37">
                  <c:v>107</c:v>
                </c:pt>
                <c:pt idx="38">
                  <c:v>107</c:v>
                </c:pt>
                <c:pt idx="39">
                  <c:v>95</c:v>
                </c:pt>
                <c:pt idx="40">
                  <c:v>114</c:v>
                </c:pt>
                <c:pt idx="41">
                  <c:v>114</c:v>
                </c:pt>
                <c:pt idx="42">
                  <c:v>93</c:v>
                </c:pt>
                <c:pt idx="43">
                  <c:v>100</c:v>
                </c:pt>
                <c:pt idx="44">
                  <c:v>106</c:v>
                </c:pt>
                <c:pt idx="45">
                  <c:v>101</c:v>
                </c:pt>
                <c:pt idx="46">
                  <c:v>117</c:v>
                </c:pt>
                <c:pt idx="47">
                  <c:v>92</c:v>
                </c:pt>
                <c:pt idx="48">
                  <c:v>122</c:v>
                </c:pt>
                <c:pt idx="49">
                  <c:v>115</c:v>
                </c:pt>
                <c:pt idx="50">
                  <c:v>127</c:v>
                </c:pt>
                <c:pt idx="51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0-43C8-A7F1-A0CC6E4A5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344"/>
        <c:axId val="718329128"/>
      </c:lineChart>
      <c:catAx>
        <c:axId val="718328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1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9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2.0175493171319187E-2"/>
              <c:y val="0.18344160128865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344"/>
        <c:crosses val="autoZero"/>
        <c:crossBetween val="between"/>
      </c:valAx>
      <c:spPr>
        <a:solidFill>
          <a:schemeClr val="bg2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9152903229662"/>
          <c:y val="6.3962482630847611E-2"/>
          <c:w val="7.0135104758397598E-2"/>
          <c:h val="0.131267626970010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</a:t>
            </a:r>
            <a:r>
              <a:rPr lang="nb-NO" sz="2800" baseline="0"/>
              <a:t> KJØTT%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1034971979854"/>
          <c:y val="0.14120282898529535"/>
          <c:w val="0.86970852703221779"/>
          <c:h val="0.73065166827188621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Uke!$K$64:$K$115</c:f>
              <c:numCache>
                <c:formatCode>0.00</c:formatCode>
                <c:ptCount val="52"/>
                <c:pt idx="0">
                  <c:v>58.914460285132392</c:v>
                </c:pt>
                <c:pt idx="1">
                  <c:v>58.009615384615401</c:v>
                </c:pt>
                <c:pt idx="2">
                  <c:v>58.550084889643443</c:v>
                </c:pt>
                <c:pt idx="3">
                  <c:v>59.361376673040155</c:v>
                </c:pt>
                <c:pt idx="4">
                  <c:v>59.34310850439882</c:v>
                </c:pt>
                <c:pt idx="5">
                  <c:v>59.332369942196557</c:v>
                </c:pt>
                <c:pt idx="6">
                  <c:v>59.423791821561345</c:v>
                </c:pt>
                <c:pt idx="7">
                  <c:v>58.760869565217391</c:v>
                </c:pt>
                <c:pt idx="8">
                  <c:v>59.110932475884262</c:v>
                </c:pt>
                <c:pt idx="9">
                  <c:v>59.498973305954813</c:v>
                </c:pt>
                <c:pt idx="10">
                  <c:v>58.896551724137922</c:v>
                </c:pt>
                <c:pt idx="11">
                  <c:v>59.377437325905298</c:v>
                </c:pt>
                <c:pt idx="12">
                  <c:v>59.196451204055784</c:v>
                </c:pt>
                <c:pt idx="13">
                  <c:v>60.076923076923087</c:v>
                </c:pt>
                <c:pt idx="14">
                  <c:v>59.186285714285695</c:v>
                </c:pt>
                <c:pt idx="15">
                  <c:v>59.080971659919022</c:v>
                </c:pt>
                <c:pt idx="16">
                  <c:v>58.5541958041958</c:v>
                </c:pt>
                <c:pt idx="17">
                  <c:v>59.244827586206888</c:v>
                </c:pt>
                <c:pt idx="18">
                  <c:v>59.38666666666667</c:v>
                </c:pt>
                <c:pt idx="19">
                  <c:v>59.376205787781352</c:v>
                </c:pt>
                <c:pt idx="20">
                  <c:v>59.60114503816795</c:v>
                </c:pt>
                <c:pt idx="21">
                  <c:v>58.855608591885456</c:v>
                </c:pt>
                <c:pt idx="22">
                  <c:v>58.892592592592599</c:v>
                </c:pt>
                <c:pt idx="23">
                  <c:v>59.093639575971729</c:v>
                </c:pt>
                <c:pt idx="24">
                  <c:v>59.27833001988072</c:v>
                </c:pt>
                <c:pt idx="25">
                  <c:v>59.31712062256809</c:v>
                </c:pt>
                <c:pt idx="26">
                  <c:v>58.488410596026498</c:v>
                </c:pt>
                <c:pt idx="27">
                  <c:v>58.96942446043164</c:v>
                </c:pt>
                <c:pt idx="28">
                  <c:v>58.658767772511858</c:v>
                </c:pt>
                <c:pt idx="29">
                  <c:v>59.609942638623345</c:v>
                </c:pt>
                <c:pt idx="30">
                  <c:v>59.2</c:v>
                </c:pt>
                <c:pt idx="31">
                  <c:v>58.733624454148483</c:v>
                </c:pt>
                <c:pt idx="32">
                  <c:v>58.523364485981311</c:v>
                </c:pt>
                <c:pt idx="33">
                  <c:v>59.08525754884549</c:v>
                </c:pt>
                <c:pt idx="34">
                  <c:v>58.816608996539799</c:v>
                </c:pt>
                <c:pt idx="35">
                  <c:v>58.36275862068964</c:v>
                </c:pt>
                <c:pt idx="36">
                  <c:v>58.890453834115803</c:v>
                </c:pt>
                <c:pt idx="37">
                  <c:v>58.792592592592598</c:v>
                </c:pt>
                <c:pt idx="38">
                  <c:v>58.57704918032789</c:v>
                </c:pt>
                <c:pt idx="39">
                  <c:v>58.728624535315994</c:v>
                </c:pt>
                <c:pt idx="40">
                  <c:v>58.753715498938419</c:v>
                </c:pt>
                <c:pt idx="41">
                  <c:v>58.925068119890994</c:v>
                </c:pt>
                <c:pt idx="42">
                  <c:v>58.74460431654677</c:v>
                </c:pt>
                <c:pt idx="43">
                  <c:v>58.605306799336653</c:v>
                </c:pt>
                <c:pt idx="44">
                  <c:v>59.305719921104533</c:v>
                </c:pt>
                <c:pt idx="45">
                  <c:v>58.689774696707097</c:v>
                </c:pt>
                <c:pt idx="46">
                  <c:v>59.723039215686256</c:v>
                </c:pt>
                <c:pt idx="47">
                  <c:v>59.246256239600683</c:v>
                </c:pt>
                <c:pt idx="48">
                  <c:v>59.220437956204393</c:v>
                </c:pt>
                <c:pt idx="49">
                  <c:v>59.032457496136018</c:v>
                </c:pt>
                <c:pt idx="50">
                  <c:v>59.550321199143447</c:v>
                </c:pt>
                <c:pt idx="51">
                  <c:v>60.207039337474129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4-487C-9138-7DFA950A018D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441441441441443E-2"/>
                  <c:y val="-4.8358072104550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39-4707-A249-660CC2C4465E}"/>
                </c:ext>
              </c:extLst>
            </c:dLbl>
            <c:dLbl>
              <c:idx val="1"/>
              <c:layout>
                <c:manualLayout>
                  <c:x val="-2.2522522522522521E-2"/>
                  <c:y val="5.609536364127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39-4707-A249-660CC2C4465E}"/>
                </c:ext>
              </c:extLst>
            </c:dLbl>
            <c:dLbl>
              <c:idx val="3"/>
              <c:layout>
                <c:manualLayout>
                  <c:x val="-1.7117117117117116E-2"/>
                  <c:y val="-5.609536364127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39-4707-A249-660CC2C4465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39-4707-A249-660CC2C4465E}"/>
                </c:ext>
              </c:extLst>
            </c:dLbl>
            <c:dLbl>
              <c:idx val="5"/>
              <c:layout>
                <c:manualLayout>
                  <c:x val="-1.6216216216216217E-2"/>
                  <c:y val="3.4817811915276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39-4707-A249-660CC2C4465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39-4707-A249-660CC2C4465E}"/>
                </c:ext>
              </c:extLst>
            </c:dLbl>
            <c:dLbl>
              <c:idx val="7"/>
              <c:layout>
                <c:manualLayout>
                  <c:x val="-2.2522522522522521E-2"/>
                  <c:y val="-4.835807210455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39-4707-A249-660CC2C4465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39-4707-A249-660CC2C4465E}"/>
                </c:ext>
              </c:extLst>
            </c:dLbl>
            <c:dLbl>
              <c:idx val="9"/>
              <c:layout>
                <c:manualLayout>
                  <c:x val="-2.4324324324324326E-2"/>
                  <c:y val="5.2226717872914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39-4707-A249-660CC2C4465E}"/>
                </c:ext>
              </c:extLst>
            </c:dLbl>
            <c:dLbl>
              <c:idx val="10"/>
              <c:layout>
                <c:manualLayout>
                  <c:x val="-2.7027027027027029E-2"/>
                  <c:y val="-5.9964009409643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39-4707-A249-660CC2C4465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39-4707-A249-660CC2C4465E}"/>
                </c:ext>
              </c:extLst>
            </c:dLbl>
            <c:dLbl>
              <c:idx val="12"/>
              <c:layout>
                <c:manualLayout>
                  <c:x val="-3.063063063063063E-2"/>
                  <c:y val="5.9964009409643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39-4707-A249-660CC2C4465E}"/>
                </c:ext>
              </c:extLst>
            </c:dLbl>
            <c:dLbl>
              <c:idx val="13"/>
              <c:layout>
                <c:manualLayout>
                  <c:x val="-1.5315315315315315E-2"/>
                  <c:y val="-6.1898332293825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39-4707-A249-660CC2C4465E}"/>
                </c:ext>
              </c:extLst>
            </c:dLbl>
            <c:dLbl>
              <c:idx val="14"/>
              <c:layout>
                <c:manualLayout>
                  <c:x val="-3.063063063063063E-2"/>
                  <c:y val="5.609536364127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39-4707-A249-660CC2C4465E}"/>
                </c:ext>
              </c:extLst>
            </c:dLbl>
            <c:dLbl>
              <c:idx val="15"/>
              <c:layout>
                <c:manualLayout>
                  <c:x val="-9.0090090090090091E-4"/>
                  <c:y val="3.0949166146912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39-4707-A249-660CC2C4465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39-4707-A249-660CC2C4465E}"/>
                </c:ext>
              </c:extLst>
            </c:dLbl>
            <c:dLbl>
              <c:idx val="17"/>
              <c:layout>
                <c:manualLayout>
                  <c:x val="-2.7927927927927927E-2"/>
                  <c:y val="-6.7701300946371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39-4707-A249-660CC2C4465E}"/>
                </c:ext>
              </c:extLst>
            </c:dLbl>
            <c:dLbl>
              <c:idx val="18"/>
              <c:layout>
                <c:manualLayout>
                  <c:x val="-2.8828828828828895E-2"/>
                  <c:y val="7.9307238251463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39-4707-A249-660CC2C4465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39-4707-A249-660CC2C4465E}"/>
                </c:ext>
              </c:extLst>
            </c:dLbl>
            <c:dLbl>
              <c:idx val="20"/>
              <c:layout>
                <c:manualLayout>
                  <c:x val="-3.1531531531531529E-2"/>
                  <c:y val="4.0620780567822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39-4707-A249-660CC2C4465E}"/>
                </c:ext>
              </c:extLst>
            </c:dLbl>
            <c:dLbl>
              <c:idx val="21"/>
              <c:layout>
                <c:manualLayout>
                  <c:x val="-2.2522522522522521E-2"/>
                  <c:y val="-5.802968652546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DF-4DF8-AD66-8F4798C28896}"/>
                </c:ext>
              </c:extLst>
            </c:dLbl>
            <c:dLbl>
              <c:idx val="22"/>
              <c:layout>
                <c:manualLayout>
                  <c:x val="-3.8738738738738676E-2"/>
                  <c:y val="3.6752134799458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39-4707-A249-660CC2C4465E}"/>
                </c:ext>
              </c:extLst>
            </c:dLbl>
            <c:dLbl>
              <c:idx val="23"/>
              <c:layout>
                <c:manualLayout>
                  <c:x val="-2.6126126126126192E-2"/>
                  <c:y val="-4.6423749220368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39-4707-A249-660CC2C4465E}"/>
                </c:ext>
              </c:extLst>
            </c:dLbl>
            <c:dLbl>
              <c:idx val="24"/>
              <c:layout>
                <c:manualLayout>
                  <c:x val="-2.0720720720720721E-2"/>
                  <c:y val="4.642374922036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39-4707-A249-660CC2C4465E}"/>
                </c:ext>
              </c:extLst>
            </c:dLbl>
            <c:dLbl>
              <c:idx val="25"/>
              <c:layout>
                <c:manualLayout>
                  <c:x val="-2.8828828828828763E-2"/>
                  <c:y val="-4.8358072104550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65-4B3E-8728-82B4A1A7BCAF}"/>
                </c:ext>
              </c:extLst>
            </c:dLbl>
            <c:dLbl>
              <c:idx val="26"/>
              <c:layout>
                <c:manualLayout>
                  <c:x val="-7.2072072072072732E-3"/>
                  <c:y val="-4.642374922036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39-4707-A249-660CC2C4465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39-4707-A249-660CC2C4465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0-46B3-9FF5-6F1F9B7ED305}"/>
                </c:ext>
              </c:extLst>
            </c:dLbl>
            <c:dLbl>
              <c:idx val="29"/>
              <c:layout>
                <c:manualLayout>
                  <c:x val="-3.2432432432432497E-2"/>
                  <c:y val="3.8686457683640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39-4707-A249-660CC2C4465E}"/>
                </c:ext>
              </c:extLst>
            </c:dLbl>
            <c:dLbl>
              <c:idx val="30"/>
              <c:layout>
                <c:manualLayout>
                  <c:x val="-1.981981981981995E-2"/>
                  <c:y val="-4.6423749220368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39-4707-A249-660CC2C4465E}"/>
                </c:ext>
              </c:extLst>
            </c:dLbl>
            <c:dLbl>
              <c:idx val="32"/>
              <c:layout>
                <c:manualLayout>
                  <c:x val="-3.6036036036036037E-3"/>
                  <c:y val="4.8358072104550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70-46B3-9FF5-6F1F9B7ED305}"/>
                </c:ext>
              </c:extLst>
            </c:dLbl>
            <c:dLbl>
              <c:idx val="33"/>
              <c:layout>
                <c:manualLayout>
                  <c:x val="-2.4324324324324326E-2"/>
                  <c:y val="-5.8029686525461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EA-4DF2-9782-717E2D811AC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39-4707-A249-660CC2C4465E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5-4B3E-8728-82B4A1A7BCAF}"/>
                </c:ext>
              </c:extLst>
            </c:dLbl>
            <c:dLbl>
              <c:idx val="36"/>
              <c:layout>
                <c:manualLayout>
                  <c:x val="-3.8738738738738739E-2"/>
                  <c:y val="-9.2847498440737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EA-4DF2-9782-717E2D811ACE}"/>
                </c:ext>
              </c:extLst>
            </c:dLbl>
            <c:dLbl>
              <c:idx val="37"/>
              <c:layout>
                <c:manualLayout>
                  <c:x val="-4.5045045045045043E-2"/>
                  <c:y val="4.2555103452004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DF-4DF8-AD66-8F4798C28896}"/>
                </c:ext>
              </c:extLst>
            </c:dLbl>
            <c:dLbl>
              <c:idx val="38"/>
              <c:layout>
                <c:manualLayout>
                  <c:x val="-7.1171171171171166E-2"/>
                  <c:y val="3.4817811915276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DB-446E-987E-E8CDDE99BADC}"/>
                </c:ext>
              </c:extLst>
            </c:dLbl>
            <c:dLbl>
              <c:idx val="39"/>
              <c:layout>
                <c:manualLayout>
                  <c:x val="-4.8648648648648651E-2"/>
                  <c:y val="-0.14894286208201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DB-446E-987E-E8CDDE99BADC}"/>
                </c:ext>
              </c:extLst>
            </c:dLbl>
            <c:dLbl>
              <c:idx val="40"/>
              <c:layout>
                <c:manualLayout>
                  <c:x val="-2.6126126126126258E-2"/>
                  <c:y val="-6.3832655178007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DB-446E-987E-E8CDDE99BADC}"/>
                </c:ext>
              </c:extLst>
            </c:dLbl>
            <c:dLbl>
              <c:idx val="41"/>
              <c:layout>
                <c:manualLayout>
                  <c:x val="-3.2432432432432434E-2"/>
                  <c:y val="6.576697806218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7A-4C69-9F08-FC8E1FE27140}"/>
                </c:ext>
              </c:extLst>
            </c:dLbl>
            <c:dLbl>
              <c:idx val="42"/>
              <c:layout>
                <c:manualLayout>
                  <c:x val="-2.2522522522522521E-2"/>
                  <c:y val="-9.6716144209101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CF-4055-98A6-23955CCB8B9F}"/>
                </c:ext>
              </c:extLst>
            </c:dLbl>
            <c:dLbl>
              <c:idx val="44"/>
              <c:layout>
                <c:manualLayout>
                  <c:x val="-6.2162162162162166E-2"/>
                  <c:y val="1.1605937305092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E5-4958-B170-73F16D672E80}"/>
                </c:ext>
              </c:extLst>
            </c:dLbl>
            <c:dLbl>
              <c:idx val="46"/>
              <c:layout>
                <c:manualLayout>
                  <c:x val="-1.1711711711711712E-2"/>
                  <c:y val="-5.8029686525461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E5-4958-B170-73F16D672E80}"/>
                </c:ext>
              </c:extLst>
            </c:dLbl>
            <c:dLbl>
              <c:idx val="48"/>
              <c:layout>
                <c:manualLayout>
                  <c:x val="9.9099099099097775E-3"/>
                  <c:y val="-4.8358072104550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5-4958-B170-73F16D672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Uke!$K$10:$K$61</c:f>
              <c:numCache>
                <c:formatCode>0.00</c:formatCode>
                <c:ptCount val="52"/>
                <c:pt idx="0">
                  <c:v>59.198019801980202</c:v>
                </c:pt>
                <c:pt idx="1">
                  <c:v>58.055007052186191</c:v>
                </c:pt>
                <c:pt idx="2">
                  <c:v>58.781094527363187</c:v>
                </c:pt>
                <c:pt idx="3">
                  <c:v>59.341538461538448</c:v>
                </c:pt>
                <c:pt idx="4">
                  <c:v>59.125523012552307</c:v>
                </c:pt>
                <c:pt idx="5">
                  <c:v>59.034526854219955</c:v>
                </c:pt>
                <c:pt idx="6">
                  <c:v>59.052721088435355</c:v>
                </c:pt>
                <c:pt idx="7">
                  <c:v>59.301980198019798</c:v>
                </c:pt>
                <c:pt idx="8">
                  <c:v>59.014331210191081</c:v>
                </c:pt>
                <c:pt idx="9">
                  <c:v>58.82459312839061</c:v>
                </c:pt>
                <c:pt idx="10">
                  <c:v>59.341637010676173</c:v>
                </c:pt>
                <c:pt idx="11">
                  <c:v>59.358126721763085</c:v>
                </c:pt>
                <c:pt idx="12">
                  <c:v>59.21875</c:v>
                </c:pt>
                <c:pt idx="13">
                  <c:v>59.249032258064496</c:v>
                </c:pt>
                <c:pt idx="14">
                  <c:v>58.621359223300949</c:v>
                </c:pt>
                <c:pt idx="15">
                  <c:v>59.206293706293692</c:v>
                </c:pt>
                <c:pt idx="16">
                  <c:v>59.321616871704755</c:v>
                </c:pt>
                <c:pt idx="17">
                  <c:v>59.377532228360941</c:v>
                </c:pt>
                <c:pt idx="18">
                  <c:v>59.218700475435824</c:v>
                </c:pt>
                <c:pt idx="19">
                  <c:v>59.042402826855117</c:v>
                </c:pt>
                <c:pt idx="20">
                  <c:v>58.793277310924395</c:v>
                </c:pt>
                <c:pt idx="21">
                  <c:v>59.540861812778608</c:v>
                </c:pt>
                <c:pt idx="22">
                  <c:v>58.550094517958442</c:v>
                </c:pt>
                <c:pt idx="23">
                  <c:v>59.191387559808597</c:v>
                </c:pt>
                <c:pt idx="24">
                  <c:v>58.563579277864982</c:v>
                </c:pt>
                <c:pt idx="25">
                  <c:v>59.6989966555184</c:v>
                </c:pt>
                <c:pt idx="26">
                  <c:v>59.224025974025984</c:v>
                </c:pt>
                <c:pt idx="27">
                  <c:v>59.193359375</c:v>
                </c:pt>
                <c:pt idx="28">
                  <c:v>59.136633663366318</c:v>
                </c:pt>
                <c:pt idx="29">
                  <c:v>58.685612788632334</c:v>
                </c:pt>
                <c:pt idx="30">
                  <c:v>58.734072022160653</c:v>
                </c:pt>
                <c:pt idx="31">
                  <c:v>57.94537815126052</c:v>
                </c:pt>
                <c:pt idx="32">
                  <c:v>58.564183835182249</c:v>
                </c:pt>
                <c:pt idx="33">
                  <c:v>59.085501858736045</c:v>
                </c:pt>
                <c:pt idx="34">
                  <c:v>58.702302631578959</c:v>
                </c:pt>
                <c:pt idx="35">
                  <c:v>58.561514195583598</c:v>
                </c:pt>
                <c:pt idx="36">
                  <c:v>58.66666666666665</c:v>
                </c:pt>
                <c:pt idx="37">
                  <c:v>58.230483271375469</c:v>
                </c:pt>
                <c:pt idx="38">
                  <c:v>57.811252268602544</c:v>
                </c:pt>
                <c:pt idx="39">
                  <c:v>58.648809523809554</c:v>
                </c:pt>
                <c:pt idx="40">
                  <c:v>59.022900763358784</c:v>
                </c:pt>
                <c:pt idx="41">
                  <c:v>58.701724137931009</c:v>
                </c:pt>
                <c:pt idx="42">
                  <c:v>58.676659528907919</c:v>
                </c:pt>
                <c:pt idx="43">
                  <c:v>58.654440154440152</c:v>
                </c:pt>
                <c:pt idx="44">
                  <c:v>58.305860805860817</c:v>
                </c:pt>
                <c:pt idx="45">
                  <c:v>58.132505175983439</c:v>
                </c:pt>
                <c:pt idx="46">
                  <c:v>58.838768115942003</c:v>
                </c:pt>
                <c:pt idx="47">
                  <c:v>58.776271186440681</c:v>
                </c:pt>
                <c:pt idx="48">
                  <c:v>58.260794473229694</c:v>
                </c:pt>
                <c:pt idx="49">
                  <c:v>58.157627118644072</c:v>
                </c:pt>
                <c:pt idx="50">
                  <c:v>58.728512960436561</c:v>
                </c:pt>
                <c:pt idx="51">
                  <c:v>58.963488843813401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4-487C-9138-7DFA950A0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in val="5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36255940980347"/>
          <c:y val="0.12789795069856139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51932668932998E-2"/>
          <c:y val="0.15328960896017033"/>
          <c:w val="0.89685281498484282"/>
          <c:h val="0.76204355503949106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Uke!$M$64:$M$115</c:f>
              <c:numCache>
                <c:formatCode>0</c:formatCode>
                <c:ptCount val="52"/>
                <c:pt idx="0">
                  <c:v>154.37902240325857</c:v>
                </c:pt>
                <c:pt idx="1">
                  <c:v>159.76682692307713</c:v>
                </c:pt>
                <c:pt idx="2">
                  <c:v>157.53955857385404</c:v>
                </c:pt>
                <c:pt idx="3">
                  <c:v>156.2847036328871</c:v>
                </c:pt>
                <c:pt idx="4">
                  <c:v>154.13856304985339</c:v>
                </c:pt>
                <c:pt idx="5">
                  <c:v>153.53251445086693</c:v>
                </c:pt>
                <c:pt idx="6">
                  <c:v>151.55018587360604</c:v>
                </c:pt>
                <c:pt idx="7">
                  <c:v>158.04114906832299</c:v>
                </c:pt>
                <c:pt idx="8">
                  <c:v>152.42475884244379</c:v>
                </c:pt>
                <c:pt idx="9">
                  <c:v>156.85523613963031</c:v>
                </c:pt>
                <c:pt idx="10">
                  <c:v>154.88017241379299</c:v>
                </c:pt>
                <c:pt idx="11">
                  <c:v>149.71044568245125</c:v>
                </c:pt>
                <c:pt idx="12">
                  <c:v>155.79024081115321</c:v>
                </c:pt>
                <c:pt idx="13">
                  <c:v>158.09230769230771</c:v>
                </c:pt>
                <c:pt idx="14">
                  <c:v>154.01154285714298</c:v>
                </c:pt>
                <c:pt idx="15">
                  <c:v>156.91201079622132</c:v>
                </c:pt>
                <c:pt idx="16">
                  <c:v>156.91835664335653</c:v>
                </c:pt>
                <c:pt idx="17">
                  <c:v>157.58172413793099</c:v>
                </c:pt>
                <c:pt idx="18">
                  <c:v>155.72704761904771</c:v>
                </c:pt>
                <c:pt idx="19">
                  <c:v>152.83585209003203</c:v>
                </c:pt>
                <c:pt idx="20">
                  <c:v>150.36259541984725</c:v>
                </c:pt>
                <c:pt idx="21">
                  <c:v>153.9420047732697</c:v>
                </c:pt>
                <c:pt idx="22">
                  <c:v>155.83148148148149</c:v>
                </c:pt>
                <c:pt idx="23">
                  <c:v>152.72314487632505</c:v>
                </c:pt>
                <c:pt idx="24">
                  <c:v>156.16182902584501</c:v>
                </c:pt>
                <c:pt idx="25">
                  <c:v>158.68715953307398</c:v>
                </c:pt>
                <c:pt idx="26">
                  <c:v>153.39586092715237</c:v>
                </c:pt>
                <c:pt idx="27">
                  <c:v>154.53021582733797</c:v>
                </c:pt>
                <c:pt idx="28">
                  <c:v>157.73625592417059</c:v>
                </c:pt>
                <c:pt idx="29">
                  <c:v>154.80535372848939</c:v>
                </c:pt>
                <c:pt idx="30">
                  <c:v>154.37504132231413</c:v>
                </c:pt>
                <c:pt idx="31">
                  <c:v>155.1318777292577</c:v>
                </c:pt>
                <c:pt idx="32">
                  <c:v>160.7168224299065</c:v>
                </c:pt>
                <c:pt idx="33">
                  <c:v>153.26483126110131</c:v>
                </c:pt>
                <c:pt idx="34">
                  <c:v>156.77024221453306</c:v>
                </c:pt>
                <c:pt idx="35">
                  <c:v>151.61158620689659</c:v>
                </c:pt>
                <c:pt idx="36">
                  <c:v>156.13693270735499</c:v>
                </c:pt>
                <c:pt idx="37">
                  <c:v>156.05740740740748</c:v>
                </c:pt>
                <c:pt idx="38">
                  <c:v>156.96180327868871</c:v>
                </c:pt>
                <c:pt idx="39">
                  <c:v>158.03550185873604</c:v>
                </c:pt>
                <c:pt idx="40">
                  <c:v>155.9987261146498</c:v>
                </c:pt>
                <c:pt idx="41">
                  <c:v>152.1525885558585</c:v>
                </c:pt>
                <c:pt idx="42">
                  <c:v>152.82248201438847</c:v>
                </c:pt>
                <c:pt idx="43">
                  <c:v>155.37661691542303</c:v>
                </c:pt>
                <c:pt idx="44">
                  <c:v>152.41518737672598</c:v>
                </c:pt>
                <c:pt idx="45">
                  <c:v>156.986308492201</c:v>
                </c:pt>
                <c:pt idx="46">
                  <c:v>153.05637254901953</c:v>
                </c:pt>
                <c:pt idx="47">
                  <c:v>154.11231281198013</c:v>
                </c:pt>
                <c:pt idx="48">
                  <c:v>151.77313868613123</c:v>
                </c:pt>
                <c:pt idx="49">
                  <c:v>154.27187017001543</c:v>
                </c:pt>
                <c:pt idx="50">
                  <c:v>155.04668094218428</c:v>
                </c:pt>
                <c:pt idx="51">
                  <c:v>146.76107660455492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6-4090-A413-A8AE4EC102AD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Uke!$M$10:$M$61</c:f>
              <c:numCache>
                <c:formatCode>0</c:formatCode>
                <c:ptCount val="52"/>
                <c:pt idx="0">
                  <c:v>156.88762376237636</c:v>
                </c:pt>
                <c:pt idx="1">
                  <c:v>159.37630465444283</c:v>
                </c:pt>
                <c:pt idx="2">
                  <c:v>156.72072968490886</c:v>
                </c:pt>
                <c:pt idx="3">
                  <c:v>151.4718461538462</c:v>
                </c:pt>
                <c:pt idx="4">
                  <c:v>154.4558577405858</c:v>
                </c:pt>
                <c:pt idx="5">
                  <c:v>152.51662404092076</c:v>
                </c:pt>
                <c:pt idx="6">
                  <c:v>148.70952380952372</c:v>
                </c:pt>
                <c:pt idx="7">
                  <c:v>154.64026402640272</c:v>
                </c:pt>
                <c:pt idx="8">
                  <c:v>156.72149681528643</c:v>
                </c:pt>
                <c:pt idx="9">
                  <c:v>156.47739602169989</c:v>
                </c:pt>
                <c:pt idx="10">
                  <c:v>154.01868327402138</c:v>
                </c:pt>
                <c:pt idx="11">
                  <c:v>149.26170798898076</c:v>
                </c:pt>
                <c:pt idx="12">
                  <c:v>161.42708333333337</c:v>
                </c:pt>
                <c:pt idx="13">
                  <c:v>153.03677419354841</c:v>
                </c:pt>
                <c:pt idx="14">
                  <c:v>156.25104022191371</c:v>
                </c:pt>
                <c:pt idx="15">
                  <c:v>150.95419580419579</c:v>
                </c:pt>
                <c:pt idx="16">
                  <c:v>152.23637961335669</c:v>
                </c:pt>
                <c:pt idx="17">
                  <c:v>153.66998158379363</c:v>
                </c:pt>
                <c:pt idx="18">
                  <c:v>148.48193343898564</c:v>
                </c:pt>
                <c:pt idx="19">
                  <c:v>153.17473498233221</c:v>
                </c:pt>
                <c:pt idx="20">
                  <c:v>158.08420168067238</c:v>
                </c:pt>
                <c:pt idx="21">
                  <c:v>146.86686478454661</c:v>
                </c:pt>
                <c:pt idx="22">
                  <c:v>156.19262759924379</c:v>
                </c:pt>
                <c:pt idx="23">
                  <c:v>151.24306220095701</c:v>
                </c:pt>
                <c:pt idx="24">
                  <c:v>152.92025117739411</c:v>
                </c:pt>
                <c:pt idx="25">
                  <c:v>151.96521739130429</c:v>
                </c:pt>
                <c:pt idx="26">
                  <c:v>154.21834415584436</c:v>
                </c:pt>
                <c:pt idx="27">
                  <c:v>152.24531250000004</c:v>
                </c:pt>
                <c:pt idx="28">
                  <c:v>149.68594059405936</c:v>
                </c:pt>
                <c:pt idx="29">
                  <c:v>150.03516873889882</c:v>
                </c:pt>
                <c:pt idx="30">
                  <c:v>153.97673130193903</c:v>
                </c:pt>
                <c:pt idx="31">
                  <c:v>154.51092436974787</c:v>
                </c:pt>
                <c:pt idx="32">
                  <c:v>155.05942947702059</c:v>
                </c:pt>
                <c:pt idx="33">
                  <c:v>148.46059479553895</c:v>
                </c:pt>
                <c:pt idx="34">
                  <c:v>154.04588815789478</c:v>
                </c:pt>
                <c:pt idx="35">
                  <c:v>152.20552050473171</c:v>
                </c:pt>
                <c:pt idx="36">
                  <c:v>151.82452107279701</c:v>
                </c:pt>
                <c:pt idx="37">
                  <c:v>153.76970260223055</c:v>
                </c:pt>
                <c:pt idx="38">
                  <c:v>154.04700544464623</c:v>
                </c:pt>
                <c:pt idx="39">
                  <c:v>149.20099206349201</c:v>
                </c:pt>
                <c:pt idx="40">
                  <c:v>149.57435114503812</c:v>
                </c:pt>
                <c:pt idx="41">
                  <c:v>153.22396551724125</c:v>
                </c:pt>
                <c:pt idx="42">
                  <c:v>153.00535331905797</c:v>
                </c:pt>
                <c:pt idx="43">
                  <c:v>150.77123552123547</c:v>
                </c:pt>
                <c:pt idx="44">
                  <c:v>156.99413919413925</c:v>
                </c:pt>
                <c:pt idx="45">
                  <c:v>157.21987577639749</c:v>
                </c:pt>
                <c:pt idx="46">
                  <c:v>150.86829710144923</c:v>
                </c:pt>
                <c:pt idx="47">
                  <c:v>153.02881355932203</c:v>
                </c:pt>
                <c:pt idx="48">
                  <c:v>152.80224525043184</c:v>
                </c:pt>
                <c:pt idx="49">
                  <c:v>156.92440677966107</c:v>
                </c:pt>
                <c:pt idx="50">
                  <c:v>150.65839017735328</c:v>
                </c:pt>
                <c:pt idx="51">
                  <c:v>150.08600405679513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66-4090-A413-A8AE4EC10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in val="14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183163224893837"/>
          <c:y val="0.21806385755898042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KORRELASJON mellom  slaktevekt og kjøtt%</a:t>
            </a:r>
            <a:endParaRPr lang="nb-NO" sz="2400"/>
          </a:p>
        </c:rich>
      </c:tx>
      <c:layout>
        <c:manualLayout>
          <c:xMode val="edge"/>
          <c:yMode val="edge"/>
          <c:x val="0.13075513782121109"/>
          <c:y val="3.36787941033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90290747916259E-2"/>
          <c:y val="0.16908483865987339"/>
          <c:w val="0.91929876352368023"/>
          <c:h val="0.70397222865524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Regioner!$T$90:$T$93</c:f>
              <c:numCache>
                <c:formatCode>0</c:formatCode>
                <c:ptCount val="4"/>
                <c:pt idx="0">
                  <c:v>-44.315932640783601</c:v>
                </c:pt>
                <c:pt idx="1">
                  <c:v>-46.006695673398887</c:v>
                </c:pt>
                <c:pt idx="2">
                  <c:v>-50.544441798356594</c:v>
                </c:pt>
                <c:pt idx="3">
                  <c:v>-50.96939700787965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2-44F9-9FD4-97E989963706}"/>
            </c:ext>
          </c:extLst>
        </c:ser>
        <c:ser>
          <c:idx val="5"/>
          <c:order val="1"/>
          <c:tx>
            <c:strRef>
              <c:f>Regioner!$B$70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Regioner!$T$70:$T$73</c:f>
              <c:numCache>
                <c:formatCode>0</c:formatCode>
                <c:ptCount val="4"/>
                <c:pt idx="0">
                  <c:v>-36.724359943256744</c:v>
                </c:pt>
                <c:pt idx="1">
                  <c:v>-36.698661639867687</c:v>
                </c:pt>
                <c:pt idx="2">
                  <c:v>-30.101802660448588</c:v>
                </c:pt>
                <c:pt idx="3">
                  <c:v>-49.971404229811114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2-44F9-9FD4-97E989963706}"/>
            </c:ext>
          </c:extLst>
        </c:ser>
        <c:ser>
          <c:idx val="10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Regioner!$T$48:$T$51</c:f>
              <c:numCache>
                <c:formatCode>0</c:formatCode>
                <c:ptCount val="4"/>
                <c:pt idx="0">
                  <c:v>-41.201398414910351</c:v>
                </c:pt>
                <c:pt idx="1">
                  <c:v>-42.147827572274146</c:v>
                </c:pt>
                <c:pt idx="2">
                  <c:v>-27.045258140774443</c:v>
                </c:pt>
                <c:pt idx="3">
                  <c:v>-61.242057666574894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D2-44F9-9FD4-97E989963706}"/>
            </c:ext>
          </c:extLst>
        </c:ser>
        <c:ser>
          <c:idx val="1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Regioner!$T$16:$T$19</c:f>
              <c:numCache>
                <c:formatCode>0</c:formatCode>
                <c:ptCount val="4"/>
                <c:pt idx="0">
                  <c:v>-36.415367283134131</c:v>
                </c:pt>
                <c:pt idx="1">
                  <c:v>-43.014280128797118</c:v>
                </c:pt>
                <c:pt idx="2">
                  <c:v>-35.815162616263798</c:v>
                </c:pt>
                <c:pt idx="3">
                  <c:v>-38.369264055198144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D2-44F9-9FD4-97E989963706}"/>
            </c:ext>
          </c:extLst>
        </c:ser>
        <c:ser>
          <c:idx val="2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Regioner!$T$11:$T$14</c:f>
              <c:numCache>
                <c:formatCode>0</c:formatCode>
                <c:ptCount val="4"/>
                <c:pt idx="0">
                  <c:v>-35.768192889456536</c:v>
                </c:pt>
                <c:pt idx="1">
                  <c:v>-39.920059514230907</c:v>
                </c:pt>
                <c:pt idx="2">
                  <c:v>-40.481308207160254</c:v>
                </c:pt>
                <c:pt idx="3">
                  <c:v>-38.429842305797933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D2-44F9-9FD4-97E989963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8352"/>
        <c:axId val="718310704"/>
      </c:barChart>
      <c:catAx>
        <c:axId val="7183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0704"/>
        <c:crossesAt val="-65"/>
        <c:auto val="1"/>
        <c:lblAlgn val="ctr"/>
        <c:lblOffset val="100"/>
        <c:tickLblSkip val="1"/>
        <c:tickMarkSkip val="1"/>
        <c:noMultiLvlLbl val="0"/>
      </c:catAx>
      <c:valAx>
        <c:axId val="718310704"/>
        <c:scaling>
          <c:orientation val="minMax"/>
          <c:max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835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08749800957909"/>
          <c:y val="9.9452871699861056E-2"/>
          <c:w val="4.555585970976532E-2"/>
          <c:h val="0.321169619422572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 slakt i de ulike regionene</a:t>
            </a:r>
          </a:p>
        </c:rich>
      </c:tx>
      <c:layout>
        <c:manualLayout>
          <c:xMode val="edge"/>
          <c:yMode val="edge"/>
          <c:x val="0.13286320785140837"/>
          <c:y val="2.81120436146101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58922069803945E-2"/>
          <c:y val="0.16865107557391795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Regioner!$G$90:$G$93</c:f>
              <c:numCache>
                <c:formatCode>0</c:formatCode>
                <c:ptCount val="4"/>
                <c:pt idx="0">
                  <c:v>24081</c:v>
                </c:pt>
                <c:pt idx="1">
                  <c:v>12790</c:v>
                </c:pt>
                <c:pt idx="2">
                  <c:v>4781</c:v>
                </c:pt>
                <c:pt idx="3">
                  <c:v>2525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9-46D9-A19D-CC9E47C29984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Regioner!$G$78:$G$81</c:f>
              <c:numCache>
                <c:formatCode>0</c:formatCode>
                <c:ptCount val="4"/>
                <c:pt idx="0">
                  <c:v>22199</c:v>
                </c:pt>
                <c:pt idx="1">
                  <c:v>14828</c:v>
                </c:pt>
                <c:pt idx="2">
                  <c:v>3957</c:v>
                </c:pt>
                <c:pt idx="3">
                  <c:v>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9-46D9-A19D-CC9E47C29984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Regioner!$G$48:$G$51</c:f>
              <c:numCache>
                <c:formatCode>0</c:formatCode>
                <c:ptCount val="4"/>
                <c:pt idx="0">
                  <c:v>14747</c:v>
                </c:pt>
                <c:pt idx="1">
                  <c:v>13577</c:v>
                </c:pt>
                <c:pt idx="2">
                  <c:v>1035</c:v>
                </c:pt>
                <c:pt idx="3">
                  <c:v>3937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E9-46D9-A19D-CC9E47C29984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Regioner!$G$16:$G$19</c:f>
              <c:numCache>
                <c:formatCode>0</c:formatCode>
                <c:ptCount val="4"/>
                <c:pt idx="0">
                  <c:v>12534</c:v>
                </c:pt>
                <c:pt idx="1">
                  <c:v>14236</c:v>
                </c:pt>
                <c:pt idx="2">
                  <c:v>924</c:v>
                </c:pt>
                <c:pt idx="3">
                  <c:v>2583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9-46D9-A19D-CC9E47C29984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7.3265232168414103E-17"/>
                  <c:y val="-5.0591299889845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58-4029-8051-FE3843BF95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Regioner!$G$11:$G$14</c:f>
              <c:numCache>
                <c:formatCode>0</c:formatCode>
                <c:ptCount val="4"/>
                <c:pt idx="0">
                  <c:v>12283</c:v>
                </c:pt>
                <c:pt idx="1">
                  <c:v>14095</c:v>
                </c:pt>
                <c:pt idx="2">
                  <c:v>724</c:v>
                </c:pt>
                <c:pt idx="3">
                  <c:v>2597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E9-46D9-A19D-CC9E47C29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61486500233984"/>
          <c:y val="0.24603208939541901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Antall SLAKT per PRODUSENT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92682515436384E-2"/>
          <c:y val="0.17079018063918477"/>
          <c:w val="0.85730783850462589"/>
          <c:h val="0.67246553539096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Regioner!$U$90:$U$93</c:f>
              <c:numCache>
                <c:formatCode>0</c:formatCode>
                <c:ptCount val="4"/>
                <c:pt idx="0">
                  <c:v>29.295620437956206</c:v>
                </c:pt>
                <c:pt idx="1">
                  <c:v>23.339416058394161</c:v>
                </c:pt>
                <c:pt idx="2">
                  <c:v>13.505649717514125</c:v>
                </c:pt>
                <c:pt idx="3">
                  <c:v>19.128787878787879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7-46BE-83FD-3ACD921B787C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Regioner!$U$78:$U$81</c:f>
              <c:numCache>
                <c:formatCode>0</c:formatCode>
                <c:ptCount val="4"/>
                <c:pt idx="0">
                  <c:v>31.758226037195993</c:v>
                </c:pt>
                <c:pt idx="1">
                  <c:v>25.743055555555557</c:v>
                </c:pt>
                <c:pt idx="2">
                  <c:v>15.277992277992277</c:v>
                </c:pt>
                <c:pt idx="3">
                  <c:v>24.078125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7-46BE-83FD-3ACD921B787C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Regioner!$U$48:$U$51</c:f>
              <c:numCache>
                <c:formatCode>0</c:formatCode>
                <c:ptCount val="4"/>
                <c:pt idx="0">
                  <c:v>38.204663212435236</c:v>
                </c:pt>
                <c:pt idx="1">
                  <c:v>42.965189873417721</c:v>
                </c:pt>
                <c:pt idx="2">
                  <c:v>8.625</c:v>
                </c:pt>
                <c:pt idx="3">
                  <c:v>58.761194029850749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7-46BE-83FD-3ACD921B787C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Regioner!$U$16:$U$19</c:f>
              <c:numCache>
                <c:formatCode>0</c:formatCode>
                <c:ptCount val="4"/>
                <c:pt idx="0">
                  <c:v>36.017241379310342</c:v>
                </c:pt>
                <c:pt idx="1">
                  <c:v>50.661921708185055</c:v>
                </c:pt>
                <c:pt idx="2">
                  <c:v>7.1627906976744189</c:v>
                </c:pt>
                <c:pt idx="3">
                  <c:v>47.833333333333336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7-46BE-83FD-3ACD921B787C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Regioner!$U$11:$U$14</c:f>
              <c:numCache>
                <c:formatCode>0</c:formatCode>
                <c:ptCount val="4"/>
                <c:pt idx="0">
                  <c:v>36.665671641791043</c:v>
                </c:pt>
                <c:pt idx="1">
                  <c:v>53.797709923664122</c:v>
                </c:pt>
                <c:pt idx="2">
                  <c:v>6.7037037037037033</c:v>
                </c:pt>
                <c:pt idx="3">
                  <c:v>46.375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77-46BE-83FD-3ACD921B7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41236978599137E-2"/>
              <c:y val="0.3657404285794989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381307297795979"/>
          <c:y val="0.24603199190392105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Antall PRODUSENTER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77547254790855E-2"/>
          <c:y val="0.16865120223249622"/>
          <c:w val="0.83832303244272033"/>
          <c:h val="0.674604505205533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Regioner!$E$90:$E$93</c:f>
              <c:numCache>
                <c:formatCode>General</c:formatCode>
                <c:ptCount val="4"/>
                <c:pt idx="0">
                  <c:v>822</c:v>
                </c:pt>
                <c:pt idx="1">
                  <c:v>548</c:v>
                </c:pt>
                <c:pt idx="2">
                  <c:v>354</c:v>
                </c:pt>
                <c:pt idx="3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60-4F89-AE24-7A3F223968A9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Regioner!$E$78:$E$81</c:f>
              <c:numCache>
                <c:formatCode>General</c:formatCode>
                <c:ptCount val="4"/>
                <c:pt idx="0">
                  <c:v>699</c:v>
                </c:pt>
                <c:pt idx="1">
                  <c:v>576</c:v>
                </c:pt>
                <c:pt idx="2">
                  <c:v>259</c:v>
                </c:pt>
                <c:pt idx="3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60-4F89-AE24-7A3F223968A9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Regioner!$E$48:$E$51</c:f>
              <c:numCache>
                <c:formatCode>General</c:formatCode>
                <c:ptCount val="4"/>
                <c:pt idx="0">
                  <c:v>386</c:v>
                </c:pt>
                <c:pt idx="1">
                  <c:v>316</c:v>
                </c:pt>
                <c:pt idx="2">
                  <c:v>120</c:v>
                </c:pt>
                <c:pt idx="3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60-4F89-AE24-7A3F223968A9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Regioner!$E$16:$E$19</c:f>
              <c:numCache>
                <c:formatCode>General</c:formatCode>
                <c:ptCount val="4"/>
                <c:pt idx="0">
                  <c:v>348</c:v>
                </c:pt>
                <c:pt idx="1">
                  <c:v>281</c:v>
                </c:pt>
                <c:pt idx="2">
                  <c:v>129</c:v>
                </c:pt>
                <c:pt idx="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60-4F89-AE24-7A3F223968A9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Regioner!$E$11:$E$14</c:f>
              <c:numCache>
                <c:formatCode>General</c:formatCode>
                <c:ptCount val="4"/>
                <c:pt idx="0">
                  <c:v>335</c:v>
                </c:pt>
                <c:pt idx="1">
                  <c:v>262</c:v>
                </c:pt>
                <c:pt idx="2">
                  <c:v>108</c:v>
                </c:pt>
                <c:pt idx="3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60-4F89-AE24-7A3F22396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41236978599137E-2"/>
              <c:y val="0.3657404285794989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46871231602955"/>
          <c:y val="0.28460499723914467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</a:t>
            </a:r>
            <a:r>
              <a:rPr lang="nb-NO" sz="2800" baseline="0"/>
              <a:t> KJØTT%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4918130439205E-2"/>
          <c:y val="0.1532220000984067"/>
          <c:w val="0.84275139839311919"/>
          <c:h val="0.690033707339622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Regioner!$N$90:$N$93</c:f>
              <c:numCache>
                <c:formatCode>0.00</c:formatCode>
                <c:ptCount val="4"/>
                <c:pt idx="0">
                  <c:v>56.670826898192601</c:v>
                </c:pt>
                <c:pt idx="1">
                  <c:v>57.344813997477921</c:v>
                </c:pt>
                <c:pt idx="2">
                  <c:v>56.751628493380949</c:v>
                </c:pt>
                <c:pt idx="3">
                  <c:v>56.600237717908094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488-95F3-0058DA95AE30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Regioner!$N$78:$N$81</c:f>
              <c:numCache>
                <c:formatCode>0.00</c:formatCode>
                <c:ptCount val="4"/>
                <c:pt idx="0">
                  <c:v>57.505778781038387</c:v>
                </c:pt>
                <c:pt idx="1">
                  <c:v>56.945223102444309</c:v>
                </c:pt>
                <c:pt idx="2">
                  <c:v>57.564520234156255</c:v>
                </c:pt>
                <c:pt idx="3">
                  <c:v>56.605451005840351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488-95F3-0058DA95AE30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Regioner!$N$48:$N$51</c:f>
              <c:numCache>
                <c:formatCode>0.00</c:formatCode>
                <c:ptCount val="4"/>
                <c:pt idx="0">
                  <c:v>58.762256730182415</c:v>
                </c:pt>
                <c:pt idx="1">
                  <c:v>58.963688590999489</c:v>
                </c:pt>
                <c:pt idx="2">
                  <c:v>59.513944223107586</c:v>
                </c:pt>
                <c:pt idx="3">
                  <c:v>58.523409669211183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D-4488-95F3-0058DA95AE30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Regioner!$N$16:$N$19</c:f>
              <c:numCache>
                <c:formatCode>0.00</c:formatCode>
                <c:ptCount val="4"/>
                <c:pt idx="0">
                  <c:v>58.455096990500543</c:v>
                </c:pt>
                <c:pt idx="1">
                  <c:v>59.612594210044392</c:v>
                </c:pt>
                <c:pt idx="2">
                  <c:v>57.687363834422641</c:v>
                </c:pt>
                <c:pt idx="3">
                  <c:v>59.172093023255805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D-4488-95F3-0058DA95AE30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Regioner!$N$11:$N$14</c:f>
              <c:numCache>
                <c:formatCode>0.00</c:formatCode>
                <c:ptCount val="4"/>
                <c:pt idx="0">
                  <c:v>58.311114732724889</c:v>
                </c:pt>
                <c:pt idx="1">
                  <c:v>59.460794767896495</c:v>
                </c:pt>
                <c:pt idx="2">
                  <c:v>57.657420249653235</c:v>
                </c:pt>
                <c:pt idx="3">
                  <c:v>58.510991129965298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D-4488-95F3-0058DA95A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41236978599137E-2"/>
              <c:y val="0.3657404285794989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3283209112439"/>
          <c:y val="9.9454571630070904E-2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</a:t>
            </a:r>
            <a:r>
              <a:rPr lang="nb-NO" sz="2800" baseline="0"/>
              <a:t> SLAKTEVEKT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20815353993231E-2"/>
          <c:y val="0.16093660116545147"/>
          <c:w val="0.84717976434351805"/>
          <c:h val="0.682319106272578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Regioner!$P$90:$P$93</c:f>
              <c:numCache>
                <c:formatCode>0</c:formatCode>
                <c:ptCount val="4"/>
                <c:pt idx="0">
                  <c:v>145.10426062040625</c:v>
                </c:pt>
                <c:pt idx="1">
                  <c:v>144.64136825644999</c:v>
                </c:pt>
                <c:pt idx="2">
                  <c:v>143.82486927421039</c:v>
                </c:pt>
                <c:pt idx="3">
                  <c:v>148.99401980198053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1-4CF0-92F5-42E27AEC00DD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Regioner!$P$78:$P$81</c:f>
              <c:numCache>
                <c:formatCode>0</c:formatCode>
                <c:ptCount val="4"/>
                <c:pt idx="0">
                  <c:v>143.57482319023339</c:v>
                </c:pt>
                <c:pt idx="1">
                  <c:v>146.03108308605357</c:v>
                </c:pt>
                <c:pt idx="2">
                  <c:v>141.00669699267104</c:v>
                </c:pt>
                <c:pt idx="3">
                  <c:v>152.09221284879925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1-4CF0-92F5-42E27AEC00DD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Regioner!$P$48:$P$51</c:f>
              <c:numCache>
                <c:formatCode>0</c:formatCode>
                <c:ptCount val="4"/>
                <c:pt idx="0">
                  <c:v>151.86155828304089</c:v>
                </c:pt>
                <c:pt idx="1">
                  <c:v>151.56743757825689</c:v>
                </c:pt>
                <c:pt idx="2">
                  <c:v>136.43951690821248</c:v>
                </c:pt>
                <c:pt idx="3">
                  <c:v>148.45074930149877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1-4CF0-92F5-42E27AEC00DD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Regioner!$P$16:$P$19</c:f>
              <c:numCache>
                <c:formatCode>0</c:formatCode>
                <c:ptCount val="4"/>
                <c:pt idx="0">
                  <c:v>158.86049146321997</c:v>
                </c:pt>
                <c:pt idx="1">
                  <c:v>152.57105928631643</c:v>
                </c:pt>
                <c:pt idx="2">
                  <c:v>138.64880952380955</c:v>
                </c:pt>
                <c:pt idx="3">
                  <c:v>149.91490514905124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1-4CF0-92F5-42E27AEC00DD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Regioner!$P$11:$P$14</c:f>
              <c:numCache>
                <c:formatCode>0</c:formatCode>
                <c:ptCount val="4"/>
                <c:pt idx="0">
                  <c:v>157.36176829764699</c:v>
                </c:pt>
                <c:pt idx="1">
                  <c:v>150.09524654132656</c:v>
                </c:pt>
                <c:pt idx="2">
                  <c:v>136.14392265193368</c:v>
                </c:pt>
                <c:pt idx="3">
                  <c:v>150.82391220639221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61-4CF0-92F5-42E27AEC0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8698918636463807E-2"/>
              <c:y val="0.4022845372375907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84954448391056"/>
          <c:y val="7.1343209278681582E-2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produsenter og produksjon i antall slakt, hittil</a:t>
            </a:r>
            <a:r>
              <a:rPr lang="nb-NO" sz="2800" baseline="0"/>
              <a:t> i år</a:t>
            </a:r>
            <a:endParaRPr lang="nb-NO" sz="28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81098247551954"/>
          <c:y val="0.1479527458368288"/>
          <c:w val="0.80272340315579849"/>
          <c:h val="0.7524307043000088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3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År!$P$7:$P$35</c:f>
              <c:numCache>
                <c:formatCode>#,##0</c:formatCode>
                <c:ptCount val="29"/>
                <c:pt idx="0">
                  <c:v>4083</c:v>
                </c:pt>
                <c:pt idx="1">
                  <c:v>3896</c:v>
                </c:pt>
                <c:pt idx="2">
                  <c:v>3664</c:v>
                </c:pt>
                <c:pt idx="3">
                  <c:v>4430</c:v>
                </c:pt>
                <c:pt idx="4">
                  <c:v>3012</c:v>
                </c:pt>
                <c:pt idx="5">
                  <c:v>2364</c:v>
                </c:pt>
                <c:pt idx="6">
                  <c:v>2251</c:v>
                </c:pt>
                <c:pt idx="7">
                  <c:v>2206</c:v>
                </c:pt>
                <c:pt idx="8">
                  <c:v>2159</c:v>
                </c:pt>
                <c:pt idx="9">
                  <c:v>1985</c:v>
                </c:pt>
                <c:pt idx="10">
                  <c:v>1856</c:v>
                </c:pt>
                <c:pt idx="11">
                  <c:v>1767</c:v>
                </c:pt>
                <c:pt idx="12">
                  <c:v>1794</c:v>
                </c:pt>
                <c:pt idx="13">
                  <c:v>1662</c:v>
                </c:pt>
                <c:pt idx="14">
                  <c:v>1658</c:v>
                </c:pt>
                <c:pt idx="15">
                  <c:v>1592</c:v>
                </c:pt>
                <c:pt idx="16">
                  <c:v>1372</c:v>
                </c:pt>
                <c:pt idx="17">
                  <c:v>1266</c:v>
                </c:pt>
                <c:pt idx="18">
                  <c:v>1380</c:v>
                </c:pt>
                <c:pt idx="19">
                  <c:v>1624</c:v>
                </c:pt>
                <c:pt idx="20">
                  <c:v>889</c:v>
                </c:pt>
                <c:pt idx="21">
                  <c:v>902</c:v>
                </c:pt>
                <c:pt idx="22">
                  <c:v>858</c:v>
                </c:pt>
                <c:pt idx="23">
                  <c:v>856</c:v>
                </c:pt>
                <c:pt idx="24">
                  <c:v>828</c:v>
                </c:pt>
                <c:pt idx="25">
                  <c:v>870</c:v>
                </c:pt>
                <c:pt idx="26">
                  <c:v>919</c:v>
                </c:pt>
                <c:pt idx="27">
                  <c:v>812</c:v>
                </c:pt>
                <c:pt idx="28">
                  <c:v>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D-4FC8-952E-6B3D1087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4432"/>
        <c:axId val="718332656"/>
      </c:lineChart>
      <c:lineChart>
        <c:grouping val="standard"/>
        <c:varyColors val="0"/>
        <c:ser>
          <c:idx val="1"/>
          <c:order val="1"/>
          <c:tx>
            <c:strRef>
              <c:f>År!$R$4:$R$6</c:f>
              <c:strCache>
                <c:ptCount val="3"/>
                <c:pt idx="0">
                  <c:v>Antall</c:v>
                </c:pt>
                <c:pt idx="1">
                  <c:v>slakt per</c:v>
                </c:pt>
                <c:pt idx="2">
                  <c:v>bonde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chemeClr val="bg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År!$R$7:$R$35</c:f>
              <c:numCache>
                <c:formatCode>0.0</c:formatCode>
                <c:ptCount val="29"/>
                <c:pt idx="0">
                  <c:v>8.3648665197158945</c:v>
                </c:pt>
                <c:pt idx="1">
                  <c:v>9.6821098562628336</c:v>
                </c:pt>
                <c:pt idx="2">
                  <c:v>10.221683951965066</c:v>
                </c:pt>
                <c:pt idx="3">
                  <c:v>9.0117945823927759</c:v>
                </c:pt>
                <c:pt idx="4">
                  <c:v>11.932685922974768</c:v>
                </c:pt>
                <c:pt idx="5">
                  <c:v>12.710448392554991</c:v>
                </c:pt>
                <c:pt idx="6">
                  <c:v>14.680586406041758</c:v>
                </c:pt>
                <c:pt idx="7">
                  <c:v>14.699456029011786</c:v>
                </c:pt>
                <c:pt idx="8">
                  <c:v>17.628994905048632</c:v>
                </c:pt>
                <c:pt idx="9">
                  <c:v>19.703400503778337</c:v>
                </c:pt>
                <c:pt idx="10">
                  <c:v>23.802262931034484</c:v>
                </c:pt>
                <c:pt idx="11">
                  <c:v>24.848896434634973</c:v>
                </c:pt>
                <c:pt idx="12">
                  <c:v>23.647714604236345</c:v>
                </c:pt>
                <c:pt idx="13">
                  <c:v>26.51383874849579</c:v>
                </c:pt>
                <c:pt idx="14">
                  <c:v>25.594089264173704</c:v>
                </c:pt>
                <c:pt idx="15">
                  <c:v>26.962311557788944</c:v>
                </c:pt>
                <c:pt idx="16">
                  <c:v>31.323615160349853</c:v>
                </c:pt>
                <c:pt idx="17">
                  <c:v>33.932069510268562</c:v>
                </c:pt>
                <c:pt idx="18">
                  <c:v>31.615942028985508</c:v>
                </c:pt>
                <c:pt idx="19">
                  <c:v>30.0307881773399</c:v>
                </c:pt>
                <c:pt idx="20">
                  <c:v>37.453318335208102</c:v>
                </c:pt>
                <c:pt idx="21">
                  <c:v>36.085365853658537</c:v>
                </c:pt>
                <c:pt idx="22">
                  <c:v>38.589743589743591</c:v>
                </c:pt>
                <c:pt idx="23">
                  <c:v>38.515186915887853</c:v>
                </c:pt>
                <c:pt idx="24">
                  <c:v>38.905797101449274</c:v>
                </c:pt>
                <c:pt idx="25">
                  <c:v>36.587356321839081</c:v>
                </c:pt>
                <c:pt idx="26">
                  <c:v>34.683351468988029</c:v>
                </c:pt>
                <c:pt idx="27">
                  <c:v>37.286945812807879</c:v>
                </c:pt>
                <c:pt idx="28">
                  <c:v>39.026281208935615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1D-4FC8-952E-6B3D1087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2472"/>
        <c:axId val="718330696"/>
      </c:lineChart>
      <c:catAx>
        <c:axId val="718304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65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32656"/>
        <c:scaling>
          <c:orientation val="minMax"/>
          <c:max val="4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432"/>
        <c:crosses val="autoZero"/>
        <c:crossBetween val="between"/>
      </c:valAx>
      <c:catAx>
        <c:axId val="718302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0696"/>
        <c:crossesAt val="0"/>
        <c:auto val="1"/>
        <c:lblAlgn val="ctr"/>
        <c:lblOffset val="100"/>
        <c:noMultiLvlLbl val="0"/>
      </c:catAx>
      <c:valAx>
        <c:axId val="718330696"/>
        <c:scaling>
          <c:orientation val="minMax"/>
          <c:max val="45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299992208005082"/>
          <c:y val="0.22584032900240081"/>
          <c:w val="0.2203816636428699"/>
          <c:h val="9.970164067159144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ANTALL% slakt i de ulike regionene</a:t>
            </a:r>
          </a:p>
        </c:rich>
      </c:tx>
      <c:layout>
        <c:manualLayout>
          <c:xMode val="edge"/>
          <c:yMode val="edge"/>
          <c:x val="0.19179276177192753"/>
          <c:y val="2.8668550973163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Regioner!$J$90:$J$93</c:f>
              <c:numCache>
                <c:formatCode>0.0</c:formatCode>
                <c:ptCount val="4"/>
                <c:pt idx="0">
                  <c:v>54.510265522783342</c:v>
                </c:pt>
                <c:pt idx="1">
                  <c:v>28.951716956787465</c:v>
                </c:pt>
                <c:pt idx="2">
                  <c:v>10.822373633338612</c:v>
                </c:pt>
                <c:pt idx="3">
                  <c:v>5.7156438870905681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1-4CDD-9348-7B4A5E2289BF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Regioner!$J$78:$J$81</c:f>
              <c:numCache>
                <c:formatCode>0.0</c:formatCode>
                <c:ptCount val="4"/>
                <c:pt idx="0">
                  <c:v>50.37670766577407</c:v>
                </c:pt>
                <c:pt idx="1">
                  <c:v>33.649525711432844</c:v>
                </c:pt>
                <c:pt idx="2">
                  <c:v>8.9797122498071076</c:v>
                </c:pt>
                <c:pt idx="3">
                  <c:v>6.9940543729859757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1-4CDD-9348-7B4A5E2289BF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Regioner!$J$48:$J$51</c:f>
              <c:numCache>
                <c:formatCode>0.0</c:formatCode>
                <c:ptCount val="4"/>
                <c:pt idx="0">
                  <c:v>44.290605478135504</c:v>
                </c:pt>
                <c:pt idx="1">
                  <c:v>40.776669870254686</c:v>
                </c:pt>
                <c:pt idx="2">
                  <c:v>3.1084814992791929</c:v>
                </c:pt>
                <c:pt idx="3">
                  <c:v>11.82424315233061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F1-4CDD-9348-7B4A5E2289BF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Regioner!$J$16:$J$19</c:f>
              <c:numCache>
                <c:formatCode>0.0</c:formatCode>
                <c:ptCount val="4"/>
                <c:pt idx="0">
                  <c:v>41.397760676421051</c:v>
                </c:pt>
                <c:pt idx="1">
                  <c:v>47.019189483766553</c:v>
                </c:pt>
                <c:pt idx="2">
                  <c:v>3.0518215146811114</c:v>
                </c:pt>
                <c:pt idx="3">
                  <c:v>8.5312283251312895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F1-4CDD-9348-7B4A5E2289BF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Regioner!$J$11:$J$14</c:f>
              <c:numCache>
                <c:formatCode>0.0</c:formatCode>
                <c:ptCount val="4"/>
                <c:pt idx="0">
                  <c:v>41.358294892083912</c:v>
                </c:pt>
                <c:pt idx="1">
                  <c:v>47.459510421226312</c:v>
                </c:pt>
                <c:pt idx="2">
                  <c:v>2.4377925182666078</c:v>
                </c:pt>
                <c:pt idx="3">
                  <c:v>8.7444021684231767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F1-4CDD-9348-7B4A5E228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61486500233984"/>
          <c:y val="0.24603208939541901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</a:t>
            </a:r>
            <a:r>
              <a:rPr lang="nb-NO" sz="2800" baseline="0"/>
              <a:t> A</a:t>
            </a:r>
            <a:r>
              <a:rPr lang="nb-NO" sz="2800"/>
              <a:t>NTALLS%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7879860041559914"/>
          <c:w val="0.81792650399191014"/>
          <c:h val="0.717607220628431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Organisasjon!$I$18:$I$45</c:f>
              <c:numCache>
                <c:formatCode>0.0</c:formatCode>
                <c:ptCount val="28"/>
                <c:pt idx="0">
                  <c:v>81.573765691907909</c:v>
                </c:pt>
                <c:pt idx="1">
                  <c:v>81.418421854910321</c:v>
                </c:pt>
                <c:pt idx="2">
                  <c:v>82.529087037494378</c:v>
                </c:pt>
                <c:pt idx="3">
                  <c:v>79.546493496734271</c:v>
                </c:pt>
                <c:pt idx="4">
                  <c:v>80.991200918165049</c:v>
                </c:pt>
                <c:pt idx="5">
                  <c:v>79.580663948747812</c:v>
                </c:pt>
                <c:pt idx="6">
                  <c:v>80.003631301821699</c:v>
                </c:pt>
                <c:pt idx="7">
                  <c:v>77.194930150800261</c:v>
                </c:pt>
                <c:pt idx="8">
                  <c:v>72.565092877223393</c:v>
                </c:pt>
                <c:pt idx="9">
                  <c:v>74.160248010482917</c:v>
                </c:pt>
                <c:pt idx="10">
                  <c:v>77.875365008941273</c:v>
                </c:pt>
                <c:pt idx="11">
                  <c:v>79.015213628495957</c:v>
                </c:pt>
                <c:pt idx="12">
                  <c:v>81.11446351122008</c:v>
                </c:pt>
                <c:pt idx="13">
                  <c:v>77.749285163164359</c:v>
                </c:pt>
                <c:pt idx="14">
                  <c:v>77.325321079297737</c:v>
                </c:pt>
                <c:pt idx="15">
                  <c:v>81.388034665921154</c:v>
                </c:pt>
                <c:pt idx="16">
                  <c:v>81.692107222635869</c:v>
                </c:pt>
                <c:pt idx="17">
                  <c:v>81.074537920759781</c:v>
                </c:pt>
                <c:pt idx="18">
                  <c:v>92.136144854457953</c:v>
                </c:pt>
                <c:pt idx="19">
                  <c:v>88.7389788804593</c:v>
                </c:pt>
                <c:pt idx="20">
                  <c:v>95.413863527150397</c:v>
                </c:pt>
                <c:pt idx="21">
                  <c:v>94.589695535961184</c:v>
                </c:pt>
                <c:pt idx="22">
                  <c:v>95.369978858350962</c:v>
                </c:pt>
                <c:pt idx="23">
                  <c:v>86.190057326579506</c:v>
                </c:pt>
                <c:pt idx="24">
                  <c:v>80.216675979387858</c:v>
                </c:pt>
                <c:pt idx="25">
                  <c:v>80.399610442650257</c:v>
                </c:pt>
                <c:pt idx="26">
                  <c:v>81.702955386835654</c:v>
                </c:pt>
                <c:pt idx="27">
                  <c:v>82.66340786735806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lineChart>
        <c:grouping val="standard"/>
        <c:varyColors val="0"/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Organisasjon!$I$47:$I$74</c:f>
              <c:numCache>
                <c:formatCode>0.0</c:formatCode>
                <c:ptCount val="28"/>
                <c:pt idx="0">
                  <c:v>80.790599010067695</c:v>
                </c:pt>
                <c:pt idx="1">
                  <c:v>18.426234308092088</c:v>
                </c:pt>
                <c:pt idx="2">
                  <c:v>18.581578145089672</c:v>
                </c:pt>
                <c:pt idx="3">
                  <c:v>17.47091296250559</c:v>
                </c:pt>
                <c:pt idx="4">
                  <c:v>20.453506503265725</c:v>
                </c:pt>
                <c:pt idx="5">
                  <c:v>19.00879908183494</c:v>
                </c:pt>
                <c:pt idx="6">
                  <c:v>20.419336051252184</c:v>
                </c:pt>
                <c:pt idx="7">
                  <c:v>19.996368698178298</c:v>
                </c:pt>
                <c:pt idx="8">
                  <c:v>22.805069849199736</c:v>
                </c:pt>
                <c:pt idx="9">
                  <c:v>27.434907122776604</c:v>
                </c:pt>
                <c:pt idx="10">
                  <c:v>25.83975198951708</c:v>
                </c:pt>
                <c:pt idx="11">
                  <c:v>22.124634991058706</c:v>
                </c:pt>
                <c:pt idx="12">
                  <c:v>20.984786371504057</c:v>
                </c:pt>
                <c:pt idx="13">
                  <c:v>18.885536488779938</c:v>
                </c:pt>
                <c:pt idx="14">
                  <c:v>22.250714836835655</c:v>
                </c:pt>
                <c:pt idx="15">
                  <c:v>22.674678920702245</c:v>
                </c:pt>
                <c:pt idx="16">
                  <c:v>18.611965334078832</c:v>
                </c:pt>
                <c:pt idx="17">
                  <c:v>18.307892777364113</c:v>
                </c:pt>
                <c:pt idx="18">
                  <c:v>18.925462079240187</c:v>
                </c:pt>
                <c:pt idx="19">
                  <c:v>7.8638551455420611</c:v>
                </c:pt>
                <c:pt idx="20">
                  <c:v>11.261021119540702</c:v>
                </c:pt>
                <c:pt idx="21">
                  <c:v>4.5861364728495921</c:v>
                </c:pt>
                <c:pt idx="22">
                  <c:v>5.410304464038834</c:v>
                </c:pt>
                <c:pt idx="23">
                  <c:v>4.6300211416490491</c:v>
                </c:pt>
                <c:pt idx="24">
                  <c:v>13.809942673420483</c:v>
                </c:pt>
                <c:pt idx="25">
                  <c:v>19.783324020612156</c:v>
                </c:pt>
                <c:pt idx="26">
                  <c:v>19.600389557349757</c:v>
                </c:pt>
                <c:pt idx="27">
                  <c:v>18.297044613164328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09592"/>
        <c:axId val="68481508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ax val="100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catAx>
        <c:axId val="684809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4815080"/>
        <c:crossesAt val="26"/>
        <c:auto val="1"/>
        <c:lblAlgn val="ctr"/>
        <c:lblOffset val="100"/>
        <c:noMultiLvlLbl val="0"/>
      </c:catAx>
      <c:valAx>
        <c:axId val="684815080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741621898183692"/>
              <c:y val="0.410148017794676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0959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77370486048032"/>
          <c:y val="0.46912222525818909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Skålda purke, antall SLAKT per PRODUSENT innen  ORGANISASJON</a:t>
            </a:r>
            <a:endParaRPr lang="nb-NO" sz="24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76371257563017E-2"/>
          <c:y val="0.15088595693742748"/>
          <c:w val="0.88489599581366796"/>
          <c:h val="0.7455200397581538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Organisasjon!$Q$18:$Q$45</c:f>
              <c:numCache>
                <c:formatCode>0.0</c:formatCode>
                <c:ptCount val="28"/>
                <c:pt idx="0">
                  <c:v>8.504426129426129</c:v>
                </c:pt>
                <c:pt idx="1">
                  <c:v>9.9039825862624955</c:v>
                </c:pt>
                <c:pt idx="2">
                  <c:v>10.421105866486851</c:v>
                </c:pt>
                <c:pt idx="3">
                  <c:v>8.516157146688121</c:v>
                </c:pt>
                <c:pt idx="4">
                  <c:v>12.329203727234223</c:v>
                </c:pt>
                <c:pt idx="5">
                  <c:v>12.698884758364311</c:v>
                </c:pt>
                <c:pt idx="6">
                  <c:v>15.406759906759907</c:v>
                </c:pt>
                <c:pt idx="7">
                  <c:v>15.007194244604317</c:v>
                </c:pt>
                <c:pt idx="8">
                  <c:v>17.017252002464573</c:v>
                </c:pt>
                <c:pt idx="9">
                  <c:v>19.611223799864774</c:v>
                </c:pt>
                <c:pt idx="10">
                  <c:v>25.673880597014925</c:v>
                </c:pt>
                <c:pt idx="11">
                  <c:v>27.513084853291041</c:v>
                </c:pt>
                <c:pt idx="12">
                  <c:v>27.463687150837988</c:v>
                </c:pt>
                <c:pt idx="13">
                  <c:v>30.29266136162688</c:v>
                </c:pt>
                <c:pt idx="14">
                  <c:v>28.961165048543688</c:v>
                </c:pt>
                <c:pt idx="15">
                  <c:v>32.198156682027651</c:v>
                </c:pt>
                <c:pt idx="16">
                  <c:v>36.456905503634474</c:v>
                </c:pt>
                <c:pt idx="17">
                  <c:v>41.86057692307692</c:v>
                </c:pt>
                <c:pt idx="18">
                  <c:v>40.811167512690353</c:v>
                </c:pt>
                <c:pt idx="19">
                  <c:v>37.244406196213426</c:v>
                </c:pt>
                <c:pt idx="20">
                  <c:v>45.449213161659515</c:v>
                </c:pt>
                <c:pt idx="21">
                  <c:v>44.75</c:v>
                </c:pt>
                <c:pt idx="22">
                  <c:v>48.06240487062405</c:v>
                </c:pt>
                <c:pt idx="23">
                  <c:v>45.53846153846154</c:v>
                </c:pt>
                <c:pt idx="24">
                  <c:v>43.798305084745763</c:v>
                </c:pt>
                <c:pt idx="25">
                  <c:v>42.511627906976742</c:v>
                </c:pt>
                <c:pt idx="26">
                  <c:v>39.160902255639101</c:v>
                </c:pt>
                <c:pt idx="27">
                  <c:v>42.20573355817875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4-4D34-9C2F-5B8325BD1BDB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Organisasjon!$Q$47:$Q$74</c:f>
              <c:numCache>
                <c:formatCode>0.0</c:formatCode>
                <c:ptCount val="28"/>
                <c:pt idx="0">
                  <c:v>43.232432432432432</c:v>
                </c:pt>
                <c:pt idx="1">
                  <c:v>7.275433526011561</c:v>
                </c:pt>
                <c:pt idx="2">
                  <c:v>8.1979532163742697</c:v>
                </c:pt>
                <c:pt idx="3">
                  <c:v>8.6095394736842099</c:v>
                </c:pt>
                <c:pt idx="4">
                  <c:v>10.815231788079471</c:v>
                </c:pt>
                <c:pt idx="5">
                  <c:v>10.430534351145038</c:v>
                </c:pt>
                <c:pt idx="6">
                  <c:v>11.913592233009709</c:v>
                </c:pt>
                <c:pt idx="7">
                  <c:v>11.674911660777385</c:v>
                </c:pt>
                <c:pt idx="8">
                  <c:v>12.860869565217392</c:v>
                </c:pt>
                <c:pt idx="9">
                  <c:v>18.16</c:v>
                </c:pt>
                <c:pt idx="10">
                  <c:v>18.308423913043477</c:v>
                </c:pt>
                <c:pt idx="11">
                  <c:v>17.966911764705884</c:v>
                </c:pt>
                <c:pt idx="12">
                  <c:v>17.417769376181475</c:v>
                </c:pt>
                <c:pt idx="13">
                  <c:v>14.332737030411449</c:v>
                </c:pt>
                <c:pt idx="14">
                  <c:v>17.508928571428573</c:v>
                </c:pt>
                <c:pt idx="15">
                  <c:v>17.274685816876122</c:v>
                </c:pt>
                <c:pt idx="16">
                  <c:v>15.363461538461538</c:v>
                </c:pt>
                <c:pt idx="17">
                  <c:v>18.733333333333334</c:v>
                </c:pt>
                <c:pt idx="18">
                  <c:v>18.310810810810811</c:v>
                </c:pt>
                <c:pt idx="19">
                  <c:v>8.4093137254901968</c:v>
                </c:pt>
                <c:pt idx="20">
                  <c:v>11.562105263157894</c:v>
                </c:pt>
                <c:pt idx="21">
                  <c:v>7.7121212121212119</c:v>
                </c:pt>
                <c:pt idx="22">
                  <c:v>7.9324324324324325</c:v>
                </c:pt>
                <c:pt idx="23">
                  <c:v>7.3349282296650715</c:v>
                </c:pt>
                <c:pt idx="24">
                  <c:v>18.814049586776861</c:v>
                </c:pt>
                <c:pt idx="25">
                  <c:v>26.443983402489625</c:v>
                </c:pt>
                <c:pt idx="26">
                  <c:v>22.045936395759718</c:v>
                </c:pt>
                <c:pt idx="27">
                  <c:v>22.259541984732824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4-4D34-9C2F-5B8325BD1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782626893938294"/>
          <c:y val="0.2259273423254693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Skålda purke.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59729589992979E-2"/>
          <c:y val="0.17229397331250423"/>
          <c:w val="0.86501263606621071"/>
          <c:h val="0.7241118611492720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Organisasjon!$E$18:$E$45</c:f>
              <c:numCache>
                <c:formatCode>General</c:formatCode>
                <c:ptCount val="28"/>
                <c:pt idx="0">
                  <c:v>3276</c:v>
                </c:pt>
                <c:pt idx="1">
                  <c:v>3101</c:v>
                </c:pt>
                <c:pt idx="2">
                  <c:v>2966</c:v>
                </c:pt>
                <c:pt idx="3">
                  <c:v>3729</c:v>
                </c:pt>
                <c:pt idx="4">
                  <c:v>2361</c:v>
                </c:pt>
                <c:pt idx="5">
                  <c:v>1883</c:v>
                </c:pt>
                <c:pt idx="6">
                  <c:v>1716</c:v>
                </c:pt>
                <c:pt idx="7">
                  <c:v>1668</c:v>
                </c:pt>
                <c:pt idx="8">
                  <c:v>1623</c:v>
                </c:pt>
                <c:pt idx="9">
                  <c:v>1479</c:v>
                </c:pt>
                <c:pt idx="10">
                  <c:v>1340</c:v>
                </c:pt>
                <c:pt idx="11">
                  <c:v>1261</c:v>
                </c:pt>
                <c:pt idx="12">
                  <c:v>1253</c:v>
                </c:pt>
                <c:pt idx="13">
                  <c:v>1131</c:v>
                </c:pt>
                <c:pt idx="14">
                  <c:v>1133</c:v>
                </c:pt>
                <c:pt idx="15">
                  <c:v>1085</c:v>
                </c:pt>
                <c:pt idx="16">
                  <c:v>963</c:v>
                </c:pt>
                <c:pt idx="17">
                  <c:v>832</c:v>
                </c:pt>
                <c:pt idx="18">
                  <c:v>985</c:v>
                </c:pt>
                <c:pt idx="19">
                  <c:v>1162</c:v>
                </c:pt>
                <c:pt idx="20">
                  <c:v>699</c:v>
                </c:pt>
                <c:pt idx="21">
                  <c:v>688</c:v>
                </c:pt>
                <c:pt idx="22">
                  <c:v>657</c:v>
                </c:pt>
                <c:pt idx="23">
                  <c:v>624</c:v>
                </c:pt>
                <c:pt idx="24">
                  <c:v>590</c:v>
                </c:pt>
                <c:pt idx="25">
                  <c:v>602</c:v>
                </c:pt>
                <c:pt idx="26">
                  <c:v>665</c:v>
                </c:pt>
                <c:pt idx="27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6E-430C-B066-DFC6A2D9F4A4}"/>
            </c:ext>
          </c:extLst>
        </c:ser>
        <c:ser>
          <c:idx val="4"/>
          <c:order val="1"/>
          <c:tx>
            <c:strRef>
              <c:f>Organisasjon!$D$49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Organisasjon!$E$47:$E$74</c:f>
              <c:numCache>
                <c:formatCode>General</c:formatCode>
                <c:ptCount val="28"/>
                <c:pt idx="0">
                  <c:v>555</c:v>
                </c:pt>
                <c:pt idx="1">
                  <c:v>865</c:v>
                </c:pt>
                <c:pt idx="2">
                  <c:v>855</c:v>
                </c:pt>
                <c:pt idx="3">
                  <c:v>760</c:v>
                </c:pt>
                <c:pt idx="4">
                  <c:v>755</c:v>
                </c:pt>
                <c:pt idx="5">
                  <c:v>655</c:v>
                </c:pt>
                <c:pt idx="6">
                  <c:v>515</c:v>
                </c:pt>
                <c:pt idx="7">
                  <c:v>566</c:v>
                </c:pt>
                <c:pt idx="8">
                  <c:v>575</c:v>
                </c:pt>
                <c:pt idx="9">
                  <c:v>575</c:v>
                </c:pt>
                <c:pt idx="10">
                  <c:v>552</c:v>
                </c:pt>
                <c:pt idx="11">
                  <c:v>544</c:v>
                </c:pt>
                <c:pt idx="12">
                  <c:v>529</c:v>
                </c:pt>
                <c:pt idx="13">
                  <c:v>559</c:v>
                </c:pt>
                <c:pt idx="14">
                  <c:v>560</c:v>
                </c:pt>
                <c:pt idx="15">
                  <c:v>557</c:v>
                </c:pt>
                <c:pt idx="16">
                  <c:v>520</c:v>
                </c:pt>
                <c:pt idx="17">
                  <c:v>420</c:v>
                </c:pt>
                <c:pt idx="18">
                  <c:v>444</c:v>
                </c:pt>
                <c:pt idx="19">
                  <c:v>408</c:v>
                </c:pt>
                <c:pt idx="20">
                  <c:v>475</c:v>
                </c:pt>
                <c:pt idx="21">
                  <c:v>198</c:v>
                </c:pt>
                <c:pt idx="22">
                  <c:v>222</c:v>
                </c:pt>
                <c:pt idx="23">
                  <c:v>209</c:v>
                </c:pt>
                <c:pt idx="24">
                  <c:v>242</c:v>
                </c:pt>
                <c:pt idx="25">
                  <c:v>241</c:v>
                </c:pt>
                <c:pt idx="26">
                  <c:v>283</c:v>
                </c:pt>
                <c:pt idx="27">
                  <c:v>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6E-430C-B066-DFC6A2D9F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787431744428698E-2"/>
              <c:y val="0.296427327571039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9760828604867"/>
          <c:y val="0.2818378502052408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Skålda purke: middel KJØTT%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78016139371531E-2"/>
          <c:y val="0.16989665093987125"/>
          <c:w val="0.88379443355118548"/>
          <c:h val="0.726508831590566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889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Organisasjon!$L$18:$L$45</c:f>
              <c:numCache>
                <c:formatCode>0.00</c:formatCode>
                <c:ptCount val="28"/>
                <c:pt idx="0">
                  <c:v>55.262792553685081</c:v>
                </c:pt>
                <c:pt idx="1">
                  <c:v>55.572359800018369</c:v>
                </c:pt>
                <c:pt idx="2">
                  <c:v>55.388857662423526</c:v>
                </c:pt>
                <c:pt idx="3">
                  <c:v>55.498774097399135</c:v>
                </c:pt>
                <c:pt idx="4">
                  <c:v>55.841078704789687</c:v>
                </c:pt>
                <c:pt idx="5">
                  <c:v>56.064315088820088</c:v>
                </c:pt>
                <c:pt idx="6">
                  <c:v>55.614812257891295</c:v>
                </c:pt>
                <c:pt idx="7">
                  <c:v>55.88108151865945</c:v>
                </c:pt>
                <c:pt idx="8">
                  <c:v>56.247165365925511</c:v>
                </c:pt>
                <c:pt idx="9">
                  <c:v>56.747597671319355</c:v>
                </c:pt>
                <c:pt idx="10">
                  <c:v>56.856159187722483</c:v>
                </c:pt>
                <c:pt idx="11">
                  <c:v>56.678672602185351</c:v>
                </c:pt>
                <c:pt idx="12">
                  <c:v>56.686676768854149</c:v>
                </c:pt>
                <c:pt idx="13">
                  <c:v>57.278865572043209</c:v>
                </c:pt>
                <c:pt idx="14">
                  <c:v>58.592975269770413</c:v>
                </c:pt>
                <c:pt idx="15">
                  <c:v>58.973886372756979</c:v>
                </c:pt>
                <c:pt idx="16">
                  <c:v>59.118882515766323</c:v>
                </c:pt>
                <c:pt idx="17">
                  <c:v>59.341405193983512</c:v>
                </c:pt>
                <c:pt idx="18">
                  <c:v>59.350102106888485</c:v>
                </c:pt>
                <c:pt idx="19">
                  <c:v>59.234055827710513</c:v>
                </c:pt>
                <c:pt idx="20">
                  <c:v>58.90661503101289</c:v>
                </c:pt>
                <c:pt idx="21">
                  <c:v>58.78702741327789</c:v>
                </c:pt>
                <c:pt idx="22">
                  <c:v>58.696605016468197</c:v>
                </c:pt>
                <c:pt idx="23">
                  <c:v>59.128677636446909</c:v>
                </c:pt>
                <c:pt idx="24">
                  <c:v>59.250416005572504</c:v>
                </c:pt>
                <c:pt idx="25">
                  <c:v>59.216261623818063</c:v>
                </c:pt>
                <c:pt idx="26">
                  <c:v>59.045617139120722</c:v>
                </c:pt>
                <c:pt idx="27">
                  <c:v>59.111168872715631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0-4852-94A3-86CF82F35617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Organisasjon!$L$47:$L$74</c:f>
              <c:numCache>
                <c:formatCode>0.00</c:formatCode>
                <c:ptCount val="28"/>
                <c:pt idx="0">
                  <c:v>58.963122105877915</c:v>
                </c:pt>
                <c:pt idx="1">
                  <c:v>54.57656076297468</c:v>
                </c:pt>
                <c:pt idx="2">
                  <c:v>55.290679755721698</c:v>
                </c:pt>
                <c:pt idx="3">
                  <c:v>55.839841539332198</c:v>
                </c:pt>
                <c:pt idx="4">
                  <c:v>54.898702637683662</c:v>
                </c:pt>
                <c:pt idx="5">
                  <c:v>55.457639939485631</c:v>
                </c:pt>
                <c:pt idx="6">
                  <c:v>56.141757058872223</c:v>
                </c:pt>
                <c:pt idx="7">
                  <c:v>56.525439266615741</c:v>
                </c:pt>
                <c:pt idx="8">
                  <c:v>56.47161334240981</c:v>
                </c:pt>
                <c:pt idx="9">
                  <c:v>56.696208622016911</c:v>
                </c:pt>
                <c:pt idx="10">
                  <c:v>56.965500099423323</c:v>
                </c:pt>
                <c:pt idx="11">
                  <c:v>56.920033146882119</c:v>
                </c:pt>
                <c:pt idx="12">
                  <c:v>57.030369237491797</c:v>
                </c:pt>
                <c:pt idx="13">
                  <c:v>57.000501693214602</c:v>
                </c:pt>
                <c:pt idx="14">
                  <c:v>57.191334630748734</c:v>
                </c:pt>
                <c:pt idx="15">
                  <c:v>57.390991554582406</c:v>
                </c:pt>
                <c:pt idx="16">
                  <c:v>58.212894306899599</c:v>
                </c:pt>
                <c:pt idx="17">
                  <c:v>59.03413012910648</c:v>
                </c:pt>
                <c:pt idx="18">
                  <c:v>59.087312414733994</c:v>
                </c:pt>
                <c:pt idx="19">
                  <c:v>59.058180744241</c:v>
                </c:pt>
                <c:pt idx="20">
                  <c:v>58.901989414126639</c:v>
                </c:pt>
                <c:pt idx="21">
                  <c:v>57.403473613894448</c:v>
                </c:pt>
                <c:pt idx="22">
                  <c:v>56.109028960817717</c:v>
                </c:pt>
                <c:pt idx="23">
                  <c:v>58.116840731070489</c:v>
                </c:pt>
                <c:pt idx="24">
                  <c:v>59.323522951899854</c:v>
                </c:pt>
                <c:pt idx="25">
                  <c:v>58.724462576494609</c:v>
                </c:pt>
                <c:pt idx="26">
                  <c:v>58.285782978041361</c:v>
                </c:pt>
                <c:pt idx="27">
                  <c:v>58.581511447753485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0-4852-94A3-86CF82F3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499434289280075"/>
          <c:y val="0.59573448056696721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Skålda purke: middel SLAKTEVEKT innen 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661454637146563"/>
          <c:w val="0.87234576889289417"/>
          <c:h val="0.730260225546003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Organisasjon!$D$18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Organisasjon!$M$18:$M$45</c:f>
              <c:numCache>
                <c:formatCode>0</c:formatCode>
                <c:ptCount val="28"/>
                <c:pt idx="0">
                  <c:v>143.15213348428881</c:v>
                </c:pt>
                <c:pt idx="1">
                  <c:v>144.95064059226598</c:v>
                </c:pt>
                <c:pt idx="2">
                  <c:v>146.4621854852038</c:v>
                </c:pt>
                <c:pt idx="3">
                  <c:v>146.26527570789776</c:v>
                </c:pt>
                <c:pt idx="4">
                  <c:v>145.37997410969379</c:v>
                </c:pt>
                <c:pt idx="5">
                  <c:v>142.70499851613161</c:v>
                </c:pt>
                <c:pt idx="6">
                  <c:v>145.93452997353575</c:v>
                </c:pt>
                <c:pt idx="7">
                  <c:v>147.77749939285965</c:v>
                </c:pt>
                <c:pt idx="8">
                  <c:v>148.48323516418844</c:v>
                </c:pt>
                <c:pt idx="9">
                  <c:v>149.03494774496778</c:v>
                </c:pt>
                <c:pt idx="10">
                  <c:v>148.85456030810477</c:v>
                </c:pt>
                <c:pt idx="11">
                  <c:v>150.72276695380845</c:v>
                </c:pt>
                <c:pt idx="12">
                  <c:v>149.69132766056691</c:v>
                </c:pt>
                <c:pt idx="13">
                  <c:v>148.37300026341271</c:v>
                </c:pt>
                <c:pt idx="14">
                  <c:v>147.83332222663751</c:v>
                </c:pt>
                <c:pt idx="15">
                  <c:v>146.73875164822425</c:v>
                </c:pt>
                <c:pt idx="16">
                  <c:v>147.27275918157579</c:v>
                </c:pt>
                <c:pt idx="17">
                  <c:v>146.52855022863869</c:v>
                </c:pt>
                <c:pt idx="18">
                  <c:v>144.40412188075763</c:v>
                </c:pt>
                <c:pt idx="19">
                  <c:v>141.00659025787945</c:v>
                </c:pt>
                <c:pt idx="20">
                  <c:v>151.85793583325597</c:v>
                </c:pt>
                <c:pt idx="21">
                  <c:v>152.59457905677451</c:v>
                </c:pt>
                <c:pt idx="22">
                  <c:v>153.65793324043537</c:v>
                </c:pt>
                <c:pt idx="23">
                  <c:v>153.53060498220657</c:v>
                </c:pt>
                <c:pt idx="24">
                  <c:v>153.17006423900077</c:v>
                </c:pt>
                <c:pt idx="25">
                  <c:v>154.64226224896481</c:v>
                </c:pt>
                <c:pt idx="26">
                  <c:v>155.11637909150329</c:v>
                </c:pt>
                <c:pt idx="27">
                  <c:v>155.28989882832741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5-48FF-A60C-331D1CB08D7C}"/>
            </c:ext>
          </c:extLst>
        </c:ser>
        <c:ser>
          <c:idx val="4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Organisasjon!$M$47:$M$74</c:f>
              <c:numCache>
                <c:formatCode>0</c:formatCode>
                <c:ptCount val="28"/>
                <c:pt idx="0">
                  <c:v>154.2540778440615</c:v>
                </c:pt>
                <c:pt idx="1">
                  <c:v>144.41600842548675</c:v>
                </c:pt>
                <c:pt idx="2">
                  <c:v>143.17659950916001</c:v>
                </c:pt>
                <c:pt idx="3">
                  <c:v>144.73565365025473</c:v>
                </c:pt>
                <c:pt idx="4">
                  <c:v>143.34155855314077</c:v>
                </c:pt>
                <c:pt idx="5">
                  <c:v>135.55585476550684</c:v>
                </c:pt>
                <c:pt idx="6">
                  <c:v>135.47296514034937</c:v>
                </c:pt>
                <c:pt idx="7">
                  <c:v>134.07726508785413</c:v>
                </c:pt>
                <c:pt idx="8">
                  <c:v>134.75704560925783</c:v>
                </c:pt>
                <c:pt idx="9">
                  <c:v>132.63149538106217</c:v>
                </c:pt>
                <c:pt idx="10">
                  <c:v>134.70544839928459</c:v>
                </c:pt>
                <c:pt idx="11">
                  <c:v>135.30290035218641</c:v>
                </c:pt>
                <c:pt idx="12">
                  <c:v>137.35135459908196</c:v>
                </c:pt>
                <c:pt idx="13">
                  <c:v>131.6961118775869</c:v>
                </c:pt>
                <c:pt idx="14">
                  <c:v>134.1614053057458</c:v>
                </c:pt>
                <c:pt idx="15">
                  <c:v>132.03461578563184</c:v>
                </c:pt>
                <c:pt idx="16">
                  <c:v>130.25455573708717</c:v>
                </c:pt>
                <c:pt idx="17">
                  <c:v>130.75820017895944</c:v>
                </c:pt>
                <c:pt idx="18">
                  <c:v>131.66252015378953</c:v>
                </c:pt>
                <c:pt idx="19">
                  <c:v>122.56337861783828</c:v>
                </c:pt>
                <c:pt idx="20">
                  <c:v>121.5011863478736</c:v>
                </c:pt>
                <c:pt idx="21">
                  <c:v>133.49305277221129</c:v>
                </c:pt>
                <c:pt idx="22">
                  <c:v>138.97575241340155</c:v>
                </c:pt>
                <c:pt idx="23">
                  <c:v>140.5043733681461</c:v>
                </c:pt>
                <c:pt idx="24">
                  <c:v>143.84412475290989</c:v>
                </c:pt>
                <c:pt idx="25">
                  <c:v>148.93188765102761</c:v>
                </c:pt>
                <c:pt idx="26">
                  <c:v>150.55821445744485</c:v>
                </c:pt>
                <c:pt idx="27">
                  <c:v>151.22583921501129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5-48FF-A60C-331D1CB08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in val="1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4239159216978"/>
          <c:y val="0.6485735484623443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</a:t>
            </a:r>
            <a:r>
              <a:rPr lang="nb-NO" sz="2400" baseline="0"/>
              <a:t> purke: a</a:t>
            </a:r>
            <a:r>
              <a:rPr lang="nb-NO" sz="2400"/>
              <a:t>ndels%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27019204243003E-2"/>
          <c:y val="0.20669692887832691"/>
          <c:w val="0.88017046884812877"/>
          <c:h val="0.5139609548111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Regorg!$L$156:$L$163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E-4C26-B13B-662AF846ACA3}"/>
            </c:ext>
          </c:extLst>
        </c:ser>
        <c:ser>
          <c:idx val="4"/>
          <c:order val="1"/>
          <c:tx>
            <c:strRef>
              <c:f>Regorg!$B$116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Regorg!$L$116:$L$123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E-4C26-B13B-662AF846ACA3}"/>
            </c:ext>
          </c:extLst>
        </c:ser>
        <c:ser>
          <c:idx val="10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Regorg!$L$76:$L$83</c:f>
              <c:numCache>
                <c:formatCode>0.0</c:formatCode>
                <c:ptCount val="8"/>
                <c:pt idx="0">
                  <c:v>93.856377568318976</c:v>
                </c:pt>
                <c:pt idx="1">
                  <c:v>6.1436224316810177</c:v>
                </c:pt>
                <c:pt idx="2">
                  <c:v>96.751859762834215</c:v>
                </c:pt>
                <c:pt idx="3">
                  <c:v>3.2481402371657953</c:v>
                </c:pt>
                <c:pt idx="4">
                  <c:v>86.473429951690818</c:v>
                </c:pt>
                <c:pt idx="5">
                  <c:v>13.526570048309178</c:v>
                </c:pt>
                <c:pt idx="6">
                  <c:v>98.983997967995919</c:v>
                </c:pt>
                <c:pt idx="7">
                  <c:v>1.0160020320040637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FE-4C26-B13B-662AF846ACA3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Regorg!$L$20:$L$27</c:f>
              <c:numCache>
                <c:formatCode>0.0</c:formatCode>
                <c:ptCount val="8"/>
                <c:pt idx="0">
                  <c:v>94.399234083293436</c:v>
                </c:pt>
                <c:pt idx="1">
                  <c:v>5.6007659167065587</c:v>
                </c:pt>
                <c:pt idx="2">
                  <c:v>69.99859511098623</c:v>
                </c:pt>
                <c:pt idx="3">
                  <c:v>30.001404889013759</c:v>
                </c:pt>
                <c:pt idx="4">
                  <c:v>74.350649350649363</c:v>
                </c:pt>
                <c:pt idx="5">
                  <c:v>25.649350649350644</c:v>
                </c:pt>
                <c:pt idx="6">
                  <c:v>98.4901277584204</c:v>
                </c:pt>
                <c:pt idx="7">
                  <c:v>1.5098722415795589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FE-4C26-B13B-662AF846ACA3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Regorg!$L$11:$L$18</c:f>
              <c:numCache>
                <c:formatCode>0.0</c:formatCode>
                <c:ptCount val="8"/>
                <c:pt idx="0">
                  <c:v>94.007978506879439</c:v>
                </c:pt>
                <c:pt idx="1">
                  <c:v>5.992021493120574</c:v>
                </c:pt>
                <c:pt idx="2">
                  <c:v>65.874423554451937</c:v>
                </c:pt>
                <c:pt idx="3">
                  <c:v>34.12557644554807</c:v>
                </c:pt>
                <c:pt idx="4">
                  <c:v>82.734806629834239</c:v>
                </c:pt>
                <c:pt idx="5">
                  <c:v>17.265193370165747</c:v>
                </c:pt>
                <c:pt idx="6">
                  <c:v>98.690797073546406</c:v>
                </c:pt>
                <c:pt idx="7">
                  <c:v>1.3092029264535998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FE-4C26-B13B-662AF846A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9784"/>
        <c:axId val="684820176"/>
      </c:barChart>
      <c:catAx>
        <c:axId val="684819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01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2.0138714078426111E-2"/>
              <c:y val="0.368065700758197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9784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55155418256485"/>
          <c:y val="6.9993990782220808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Skålda purke, antall SLAKT</a:t>
            </a:r>
            <a:r>
              <a:rPr lang="nb-NO" sz="1800" baseline="0"/>
              <a:t> per</a:t>
            </a:r>
            <a:r>
              <a:rPr lang="nb-NO" sz="1800"/>
              <a:t>produsenter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33138599610518E-2"/>
          <c:y val="0.15222695084339841"/>
          <c:w val="0.88757158196134578"/>
          <c:h val="0.5951825496648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Regorg!$U$156:$U$163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E-41A5-9464-AF30C6E7ED49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Regorg!$U$116:$U$123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E-41A5-9464-AF30C6E7ED49}"/>
            </c:ext>
          </c:extLst>
        </c:ser>
        <c:ser>
          <c:idx val="10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Regorg!$U$76:$U$83</c:f>
              <c:numCache>
                <c:formatCode>0</c:formatCode>
                <c:ptCount val="8"/>
                <c:pt idx="0">
                  <c:v>46.760135135135137</c:v>
                </c:pt>
                <c:pt idx="1">
                  <c:v>9.5368421052631582</c:v>
                </c:pt>
                <c:pt idx="2">
                  <c:v>53.616326530612248</c:v>
                </c:pt>
                <c:pt idx="3">
                  <c:v>6.0410958904109586</c:v>
                </c:pt>
                <c:pt idx="4">
                  <c:v>9.4210526315789469</c:v>
                </c:pt>
                <c:pt idx="5">
                  <c:v>5.6</c:v>
                </c:pt>
                <c:pt idx="6">
                  <c:v>61.857142857142854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E-41A5-9464-AF30C6E7ED49}"/>
            </c:ext>
          </c:extLst>
        </c:ser>
        <c:ser>
          <c:idx val="2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Regorg!$U$20:$U$27</c:f>
              <c:numCache>
                <c:formatCode>0</c:formatCode>
                <c:ptCount val="8"/>
                <c:pt idx="0">
                  <c:v>47.328000000000003</c:v>
                </c:pt>
                <c:pt idx="1">
                  <c:v>6.6857142857142859</c:v>
                </c:pt>
                <c:pt idx="2">
                  <c:v>52.44736842105263</c:v>
                </c:pt>
                <c:pt idx="3">
                  <c:v>45.924731182795696</c:v>
                </c:pt>
                <c:pt idx="4">
                  <c:v>6.4811320754716979</c:v>
                </c:pt>
                <c:pt idx="5">
                  <c:v>9.875</c:v>
                </c:pt>
                <c:pt idx="6">
                  <c:v>54.127659574468083</c:v>
                </c:pt>
                <c:pt idx="7">
                  <c:v>5.5714285714285712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1E-41A5-9464-AF30C6E7ED49}"/>
            </c:ext>
          </c:extLst>
        </c:ser>
        <c:ser>
          <c:idx val="3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Regorg!$U$11:$U$18</c:f>
              <c:numCache>
                <c:formatCode>0</c:formatCode>
                <c:ptCount val="8"/>
                <c:pt idx="0">
                  <c:v>48.313807531380753</c:v>
                </c:pt>
                <c:pt idx="1">
                  <c:v>7.4343434343434343</c:v>
                </c:pt>
                <c:pt idx="2">
                  <c:v>51.298342541436462</c:v>
                </c:pt>
                <c:pt idx="3">
                  <c:v>54.659090909090907</c:v>
                </c:pt>
                <c:pt idx="4">
                  <c:v>7.0470588235294116</c:v>
                </c:pt>
                <c:pt idx="5">
                  <c:v>5.4347826086956523</c:v>
                </c:pt>
                <c:pt idx="6">
                  <c:v>51.26</c:v>
                </c:pt>
                <c:pt idx="7">
                  <c:v>5.666666666666667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1E-41A5-9464-AF30C6E7E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4488"/>
        <c:axId val="684824880"/>
      </c:barChart>
      <c:catAx>
        <c:axId val="684824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4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85518834507637"/>
          <c:y val="0.12971772989454164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antall</a:t>
            </a:r>
            <a:r>
              <a:rPr lang="nb-NO" sz="2400" baseline="0"/>
              <a:t> produsenter innen ORG og REGION</a:t>
            </a:r>
            <a:endParaRPr lang="nb-NO" sz="2400"/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54834075674524E-2"/>
          <c:y val="0.18183925122567227"/>
          <c:w val="0.88344410228424408"/>
          <c:h val="0.58813160289637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Regorg!$G$156:$G$163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0-4C7E-8A13-02E242DE1980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Regorg!$G$116:$G$123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C0-4C7E-8A13-02E242DE1980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Regorg!$G$76:$G$83</c:f>
              <c:numCache>
                <c:formatCode>General</c:formatCode>
                <c:ptCount val="8"/>
                <c:pt idx="0">
                  <c:v>296</c:v>
                </c:pt>
                <c:pt idx="1">
                  <c:v>95</c:v>
                </c:pt>
                <c:pt idx="2">
                  <c:v>245</c:v>
                </c:pt>
                <c:pt idx="3">
                  <c:v>73</c:v>
                </c:pt>
                <c:pt idx="4">
                  <c:v>95</c:v>
                </c:pt>
                <c:pt idx="5">
                  <c:v>25</c:v>
                </c:pt>
                <c:pt idx="6">
                  <c:v>63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C0-4C7E-8A13-02E242DE1980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Regorg!$G$20:$G$27</c:f>
              <c:numCache>
                <c:formatCode>General</c:formatCode>
                <c:ptCount val="8"/>
                <c:pt idx="0">
                  <c:v>250</c:v>
                </c:pt>
                <c:pt idx="1">
                  <c:v>105</c:v>
                </c:pt>
                <c:pt idx="2">
                  <c:v>190</c:v>
                </c:pt>
                <c:pt idx="3">
                  <c:v>93</c:v>
                </c:pt>
                <c:pt idx="4">
                  <c:v>106</c:v>
                </c:pt>
                <c:pt idx="5">
                  <c:v>24</c:v>
                </c:pt>
                <c:pt idx="6">
                  <c:v>47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C0-4C7E-8A13-02E242DE1980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Regorg!$G$11:$G$18</c:f>
              <c:numCache>
                <c:formatCode>General</c:formatCode>
                <c:ptCount val="8"/>
                <c:pt idx="0">
                  <c:v>239</c:v>
                </c:pt>
                <c:pt idx="1">
                  <c:v>99</c:v>
                </c:pt>
                <c:pt idx="2">
                  <c:v>181</c:v>
                </c:pt>
                <c:pt idx="3">
                  <c:v>88</c:v>
                </c:pt>
                <c:pt idx="4">
                  <c:v>85</c:v>
                </c:pt>
                <c:pt idx="5">
                  <c:v>23</c:v>
                </c:pt>
                <c:pt idx="6">
                  <c:v>50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C0-4C7E-8A13-02E242DE1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3312"/>
        <c:axId val="684823704"/>
      </c:barChart>
      <c:catAx>
        <c:axId val="684823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3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04909859240567"/>
          <c:y val="0.15430917185965251"/>
          <c:w val="7.4437795958654157E-2"/>
          <c:h val="0.245124347437339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KJØTT% per org innen REGION</a:t>
            </a:r>
          </a:p>
        </c:rich>
      </c:tx>
      <c:layout>
        <c:manualLayout>
          <c:xMode val="edge"/>
          <c:yMode val="edge"/>
          <c:x val="0.1158425094987318"/>
          <c:y val="3.2442744052154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93758170267526E-2"/>
          <c:y val="0.1851332091553072"/>
          <c:w val="0.84620025262042742"/>
          <c:h val="0.579484343690909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Regorg!$N$156:$N$163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0-4A96-83BA-ABB672B2D472}"/>
            </c:ext>
          </c:extLst>
        </c:ser>
        <c:ser>
          <c:idx val="5"/>
          <c:order val="1"/>
          <c:tx>
            <c:strRef>
              <c:f>Regorg!$B$108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Regorg!$N$108:$N$115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60-4A96-83BA-ABB672B2D472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Regorg!$N$76:$N$83</c:f>
              <c:numCache>
                <c:formatCode>0.00</c:formatCode>
                <c:ptCount val="8"/>
                <c:pt idx="0">
                  <c:v>58.867278375839895</c:v>
                </c:pt>
                <c:pt idx="1">
                  <c:v>57.157836644591598</c:v>
                </c:pt>
                <c:pt idx="2">
                  <c:v>59.00624238733252</c:v>
                </c:pt>
                <c:pt idx="3">
                  <c:v>57.696145124716558</c:v>
                </c:pt>
                <c:pt idx="4">
                  <c:v>59.639821029082768</c:v>
                </c:pt>
                <c:pt idx="5">
                  <c:v>58.490909090909078</c:v>
                </c:pt>
                <c:pt idx="6">
                  <c:v>58.541645244215935</c:v>
                </c:pt>
                <c:pt idx="7">
                  <c:v>56.75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60-4A96-83BA-ABB672B2D472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Regorg!$N$20:$N$27</c:f>
              <c:numCache>
                <c:formatCode>0.00</c:formatCode>
                <c:ptCount val="8"/>
                <c:pt idx="0">
                  <c:v>58.591205073995773</c:v>
                </c:pt>
                <c:pt idx="1">
                  <c:v>56.162393162393187</c:v>
                </c:pt>
                <c:pt idx="2">
                  <c:v>59.809380335442391</c:v>
                </c:pt>
                <c:pt idx="3">
                  <c:v>59.150471698113201</c:v>
                </c:pt>
                <c:pt idx="4">
                  <c:v>57.516081871345023</c:v>
                </c:pt>
                <c:pt idx="5">
                  <c:v>58.188034188034194</c:v>
                </c:pt>
                <c:pt idx="6">
                  <c:v>59.224321133412019</c:v>
                </c:pt>
                <c:pt idx="7">
                  <c:v>55.769230769230759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60-4A96-83BA-ABB672B2D472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Regorg!$N$11:$N$18</c:f>
              <c:numCache>
                <c:formatCode>0.00</c:formatCode>
                <c:ptCount val="8"/>
                <c:pt idx="0">
                  <c:v>58.461125075842958</c:v>
                </c:pt>
                <c:pt idx="1">
                  <c:v>55.956462585033997</c:v>
                </c:pt>
                <c:pt idx="2">
                  <c:v>59.806639361931438</c:v>
                </c:pt>
                <c:pt idx="3">
                  <c:v>58.790770515765274</c:v>
                </c:pt>
                <c:pt idx="4">
                  <c:v>57.530988274706864</c:v>
                </c:pt>
                <c:pt idx="5">
                  <c:v>58.26612903225805</c:v>
                </c:pt>
                <c:pt idx="6">
                  <c:v>58.502149277061328</c:v>
                </c:pt>
                <c:pt idx="7">
                  <c:v>59.17647058823529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60-4A96-83BA-ABB672B2D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2136"/>
        <c:axId val="684822528"/>
      </c:barChart>
      <c:catAx>
        <c:axId val="684822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252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684822528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 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2136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988997090111468"/>
          <c:y val="3.209666836000339E-2"/>
          <c:w val="8.2956949268792879E-2"/>
          <c:h val="0.224195665057996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slaktevekt i kg</a:t>
            </a:r>
          </a:p>
        </c:rich>
      </c:tx>
      <c:layout>
        <c:manualLayout>
          <c:xMode val="edge"/>
          <c:yMode val="edge"/>
          <c:x val="0.2312233581656605"/>
          <c:y val="3.78376714196493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871717799482909E-2"/>
          <c:y val="0.16723716590446652"/>
          <c:w val="0.79829355524344481"/>
          <c:h val="0.70265744134873254"/>
        </c:manualLayout>
      </c:layout>
      <c:lineChart>
        <c:grouping val="standard"/>
        <c:varyColors val="0"/>
        <c:ser>
          <c:idx val="0"/>
          <c:order val="0"/>
          <c:tx>
            <c:strRef>
              <c:f>År!$H$5</c:f>
              <c:strCache>
                <c:ptCount val="1"/>
                <c:pt idx="0">
                  <c:v>Vekt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5"/>
            <c:spPr>
              <a:solidFill>
                <a:srgbClr val="FF0000"/>
              </a:solidFill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År!$H$7:$H$35</c:f>
              <c:numCache>
                <c:formatCode>0.0</c:formatCode>
                <c:ptCount val="29"/>
                <c:pt idx="0">
                  <c:v>141.90398126120817</c:v>
                </c:pt>
                <c:pt idx="1">
                  <c:v>143.58974590087797</c:v>
                </c:pt>
                <c:pt idx="2">
                  <c:v>145.48214059235397</c:v>
                </c:pt>
                <c:pt idx="3">
                  <c:v>144.91590779577712</c:v>
                </c:pt>
                <c:pt idx="4">
                  <c:v>143.32046325600811</c:v>
                </c:pt>
                <c:pt idx="5">
                  <c:v>140.91399950079071</c:v>
                </c:pt>
                <c:pt idx="6">
                  <c:v>143.26597470193045</c:v>
                </c:pt>
                <c:pt idx="7">
                  <c:v>144.57000339223421</c:v>
                </c:pt>
                <c:pt idx="8">
                  <c:v>143.8685347205801</c:v>
                </c:pt>
                <c:pt idx="9">
                  <c:v>145.01043305954127</c:v>
                </c:pt>
                <c:pt idx="10">
                  <c:v>145.75551078615476</c:v>
                </c:pt>
                <c:pt idx="11">
                  <c:v>147.82996492666564</c:v>
                </c:pt>
                <c:pt idx="12">
                  <c:v>146.20438666792421</c:v>
                </c:pt>
                <c:pt idx="13">
                  <c:v>145.15006807969911</c:v>
                </c:pt>
                <c:pt idx="14">
                  <c:v>144.17070272181061</c:v>
                </c:pt>
                <c:pt idx="15">
                  <c:v>143.6621444879311</c:v>
                </c:pt>
                <c:pt idx="16">
                  <c:v>144.22720355547276</c:v>
                </c:pt>
                <c:pt idx="17">
                  <c:v>143.67384235765064</c:v>
                </c:pt>
                <c:pt idx="18">
                  <c:v>142.6674377721738</c:v>
                </c:pt>
                <c:pt idx="19">
                  <c:v>138.80549313102316</c:v>
                </c:pt>
                <c:pt idx="20">
                  <c:v>151.01360824123142</c:v>
                </c:pt>
                <c:pt idx="21">
                  <c:v>151.85775907093824</c:v>
                </c:pt>
                <c:pt idx="22">
                  <c:v>153.04793415886411</c:v>
                </c:pt>
                <c:pt idx="23">
                  <c:v>152.19125420849949</c:v>
                </c:pt>
                <c:pt idx="24">
                  <c:v>152.33161203203599</c:v>
                </c:pt>
                <c:pt idx="25">
                  <c:v>153.84287769784189</c:v>
                </c:pt>
                <c:pt idx="26">
                  <c:v>154.38680648804677</c:v>
                </c:pt>
                <c:pt idx="27">
                  <c:v>154.79221851570421</c:v>
                </c:pt>
                <c:pt idx="28">
                  <c:v>153.05286440620986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0-4569-A5B0-F3F25709C037}"/>
            </c:ext>
          </c:extLst>
        </c:ser>
        <c:ser>
          <c:idx val="1"/>
          <c:order val="1"/>
          <c:tx>
            <c:strRef>
              <c:f>RNR!$D$2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År!$AP$7:$AP$35</c:f>
              <c:numCache>
                <c:formatCode>#,##0</c:formatCode>
                <c:ptCount val="29"/>
                <c:pt idx="0" formatCode="0.0">
                  <c:v>153.05286440620986</c:v>
                </c:pt>
                <c:pt idx="1">
                  <c:v>153.05286440620986</c:v>
                </c:pt>
                <c:pt idx="2">
                  <c:v>153.05286440620986</c:v>
                </c:pt>
                <c:pt idx="3">
                  <c:v>153.05286440620986</c:v>
                </c:pt>
                <c:pt idx="4">
                  <c:v>153.05286440620986</c:v>
                </c:pt>
                <c:pt idx="5">
                  <c:v>153.05286440620986</c:v>
                </c:pt>
                <c:pt idx="6">
                  <c:v>153.05286440620986</c:v>
                </c:pt>
                <c:pt idx="7">
                  <c:v>153.05286440620986</c:v>
                </c:pt>
                <c:pt idx="8">
                  <c:v>153.05286440620986</c:v>
                </c:pt>
                <c:pt idx="9">
                  <c:v>153.05286440620986</c:v>
                </c:pt>
                <c:pt idx="10">
                  <c:v>153.05286440620986</c:v>
                </c:pt>
                <c:pt idx="11">
                  <c:v>153.05286440620986</c:v>
                </c:pt>
                <c:pt idx="12">
                  <c:v>153.05286440620986</c:v>
                </c:pt>
                <c:pt idx="13">
                  <c:v>153.05286440620986</c:v>
                </c:pt>
                <c:pt idx="14">
                  <c:v>153.05286440620986</c:v>
                </c:pt>
                <c:pt idx="15">
                  <c:v>153.05286440620986</c:v>
                </c:pt>
                <c:pt idx="16">
                  <c:v>153.05286440620986</c:v>
                </c:pt>
                <c:pt idx="17">
                  <c:v>153.05286440620986</c:v>
                </c:pt>
                <c:pt idx="18">
                  <c:v>153.05286440620986</c:v>
                </c:pt>
                <c:pt idx="19">
                  <c:v>153.05286440620986</c:v>
                </c:pt>
                <c:pt idx="20">
                  <c:v>153.05286440620986</c:v>
                </c:pt>
                <c:pt idx="21">
                  <c:v>153.05286440620986</c:v>
                </c:pt>
                <c:pt idx="22">
                  <c:v>153.05286440620986</c:v>
                </c:pt>
                <c:pt idx="23">
                  <c:v>153.05286440620986</c:v>
                </c:pt>
                <c:pt idx="24">
                  <c:v>153.05286440620986</c:v>
                </c:pt>
                <c:pt idx="25">
                  <c:v>153.05286440620986</c:v>
                </c:pt>
                <c:pt idx="26">
                  <c:v>153.05286440620986</c:v>
                </c:pt>
                <c:pt idx="27">
                  <c:v>153.05286440620986</c:v>
                </c:pt>
                <c:pt idx="28">
                  <c:v>153.05286440620986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7-401E-9ED2-D5F35A5B3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ax val="158"/>
          <c:min val="13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31696513286885"/>
          <c:y val="0.34681124554166987"/>
          <c:w val="0.1633463454402308"/>
          <c:h val="0.112542754610706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middel slaktevekt innen region og organisasjon</a:t>
            </a:r>
          </a:p>
        </c:rich>
      </c:tx>
      <c:layout>
        <c:manualLayout>
          <c:xMode val="edge"/>
          <c:yMode val="edge"/>
          <c:x val="0.14020790984213027"/>
          <c:y val="1.5677694065220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317142111457457E-2"/>
          <c:y val="0.20853602026161819"/>
          <c:w val="0.89350693264655234"/>
          <c:h val="0.55978203196298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Regorg!$P$156:$P$163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4-411C-9DC9-2E889A5D1E72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Regorg!$P$116:$P$123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4-411C-9DC9-2E889A5D1E72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Regorg!$P$76:$P$83</c:f>
              <c:numCache>
                <c:formatCode>0</c:formatCode>
                <c:ptCount val="8"/>
                <c:pt idx="0">
                  <c:v>153.19660429159745</c:v>
                </c:pt>
                <c:pt idx="1">
                  <c:v>131.46600441501099</c:v>
                </c:pt>
                <c:pt idx="2">
                  <c:v>152.03404384896436</c:v>
                </c:pt>
                <c:pt idx="3">
                  <c:v>137.66870748299311</c:v>
                </c:pt>
                <c:pt idx="4">
                  <c:v>141.32011173184355</c:v>
                </c:pt>
                <c:pt idx="5">
                  <c:v>105.23857142857145</c:v>
                </c:pt>
                <c:pt idx="6">
                  <c:v>148.61816782140124</c:v>
                </c:pt>
                <c:pt idx="7">
                  <c:v>132.14000000000001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F4-411C-9DC9-2E889A5D1E72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Regorg!$P$20:$P$27</c:f>
              <c:numCache>
                <c:formatCode>0</c:formatCode>
                <c:ptCount val="8"/>
                <c:pt idx="0">
                  <c:v>159.56374239350896</c:v>
                </c:pt>
                <c:pt idx="1">
                  <c:v>147.00740740740741</c:v>
                </c:pt>
                <c:pt idx="2">
                  <c:v>152.29705970898141</c:v>
                </c:pt>
                <c:pt idx="3">
                  <c:v>153.21034886443428</c:v>
                </c:pt>
                <c:pt idx="4">
                  <c:v>139.51455604075679</c:v>
                </c:pt>
                <c:pt idx="5">
                  <c:v>136.13924050632912</c:v>
                </c:pt>
                <c:pt idx="6">
                  <c:v>150.11383647798709</c:v>
                </c:pt>
                <c:pt idx="7">
                  <c:v>136.93846153846147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F4-411C-9DC9-2E889A5D1E72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Regorg!$P$11:$P$18</c:f>
              <c:numCache>
                <c:formatCode>0</c:formatCode>
                <c:ptCount val="8"/>
                <c:pt idx="0">
                  <c:v>158.17646141854988</c:v>
                </c:pt>
                <c:pt idx="1">
                  <c:v>144.58016304347845</c:v>
                </c:pt>
                <c:pt idx="2">
                  <c:v>151.01416262789462</c:v>
                </c:pt>
                <c:pt idx="3">
                  <c:v>148.32141372141373</c:v>
                </c:pt>
                <c:pt idx="4">
                  <c:v>136.79348914858105</c:v>
                </c:pt>
                <c:pt idx="5">
                  <c:v>133.03120000000001</c:v>
                </c:pt>
                <c:pt idx="6">
                  <c:v>151.0164260632074</c:v>
                </c:pt>
                <c:pt idx="7">
                  <c:v>136.3117647058823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F4-411C-9DC9-2E889A5D1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0960"/>
        <c:axId val="684821352"/>
      </c:barChart>
      <c:catAx>
        <c:axId val="684820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1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1352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5704440238593163E-2"/>
              <c:y val="0.253133730699399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96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77282061130726"/>
          <c:y val="9.1009260634873482E-2"/>
          <c:w val="6.9290682004336704E-2"/>
          <c:h val="0.203840439756351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3816024713159"/>
          <c:y val="0.16883787014467602"/>
          <c:w val="0.86784337627252672"/>
          <c:h val="0.6316547100127527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Bedrifter!$B$62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Bedrifter!$G$62:$G$67</c:f>
              <c:numCache>
                <c:formatCode>0</c:formatCode>
                <c:ptCount val="6"/>
                <c:pt idx="0">
                  <c:v>13982</c:v>
                </c:pt>
                <c:pt idx="1">
                  <c:v>13599</c:v>
                </c:pt>
                <c:pt idx="2">
                  <c:v>4188</c:v>
                </c:pt>
                <c:pt idx="3">
                  <c:v>989</c:v>
                </c:pt>
                <c:pt idx="4">
                  <c:v>136</c:v>
                </c:pt>
                <c:pt idx="5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D8-409D-9023-D204A35EE8E8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Bedrifter!$G$32:$G$37</c:f>
              <c:numCache>
                <c:formatCode>0</c:formatCode>
                <c:ptCount val="6"/>
                <c:pt idx="0">
                  <c:v>11463</c:v>
                </c:pt>
                <c:pt idx="1">
                  <c:v>10824</c:v>
                </c:pt>
                <c:pt idx="2">
                  <c:v>3305</c:v>
                </c:pt>
                <c:pt idx="3">
                  <c:v>5731</c:v>
                </c:pt>
                <c:pt idx="4">
                  <c:v>176</c:v>
                </c:pt>
                <c:pt idx="5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8-409D-9023-D204A35EE8E8}"/>
            </c:ext>
          </c:extLst>
        </c:ser>
        <c:ser>
          <c:idx val="0"/>
          <c:order val="2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Bedrifter!$G$26:$G$31</c:f>
              <c:numCache>
                <c:formatCode>0</c:formatCode>
                <c:ptCount val="6"/>
                <c:pt idx="0">
                  <c:v>11368</c:v>
                </c:pt>
                <c:pt idx="1">
                  <c:v>10969</c:v>
                </c:pt>
                <c:pt idx="2">
                  <c:v>3705</c:v>
                </c:pt>
                <c:pt idx="3">
                  <c:v>4857</c:v>
                </c:pt>
                <c:pt idx="4">
                  <c:v>513</c:v>
                </c:pt>
                <c:pt idx="5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8-409D-9023-D204A35EE8E8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Bedrifter!$G$19:$G$24</c:f>
              <c:numCache>
                <c:formatCode>0</c:formatCode>
                <c:ptCount val="6"/>
                <c:pt idx="0">
                  <c:v>10805</c:v>
                </c:pt>
                <c:pt idx="1">
                  <c:v>11140</c:v>
                </c:pt>
                <c:pt idx="2">
                  <c:v>3083</c:v>
                </c:pt>
                <c:pt idx="3">
                  <c:v>4704</c:v>
                </c:pt>
                <c:pt idx="4">
                  <c:v>236</c:v>
                </c:pt>
                <c:pt idx="5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D8-409D-9023-D204A35EE8E8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Bedrifter!$G$12:$G$17</c:f>
              <c:numCache>
                <c:formatCode>0</c:formatCode>
                <c:ptCount val="6"/>
                <c:pt idx="0">
                  <c:v>10642</c:v>
                </c:pt>
                <c:pt idx="1">
                  <c:v>10354</c:v>
                </c:pt>
                <c:pt idx="2">
                  <c:v>2998</c:v>
                </c:pt>
                <c:pt idx="3">
                  <c:v>5347</c:v>
                </c:pt>
                <c:pt idx="4">
                  <c:v>125</c:v>
                </c:pt>
                <c:pt idx="5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D8-409D-9023-D204A35E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4168"/>
        <c:axId val="875516328"/>
      </c:barChart>
      <c:catAx>
        <c:axId val="8755241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6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63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41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36884179112435"/>
          <c:y val="0.18237548144545371"/>
          <c:w val="0.11174326910216324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Skålda purke, a</a:t>
            </a:r>
            <a:r>
              <a:rPr lang="nb-NO" sz="2400"/>
              <a:t>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0579237940078E-2"/>
          <c:y val="0.15952080527684426"/>
          <c:w val="0.87263845521464967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Bedrifter!$B$62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Bedrifter!$F$62:$F$67</c:f>
              <c:numCache>
                <c:formatCode>General</c:formatCode>
                <c:ptCount val="6"/>
                <c:pt idx="0">
                  <c:v>300</c:v>
                </c:pt>
                <c:pt idx="1">
                  <c:v>253</c:v>
                </c:pt>
                <c:pt idx="2">
                  <c:v>150</c:v>
                </c:pt>
                <c:pt idx="3">
                  <c:v>115</c:v>
                </c:pt>
                <c:pt idx="4">
                  <c:v>24</c:v>
                </c:pt>
                <c:pt idx="5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85-4F26-9914-DD7391495711}"/>
            </c:ext>
          </c:extLst>
        </c:ser>
        <c:ser>
          <c:idx val="5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Bedrifter!$F$32:$F$37</c:f>
              <c:numCache>
                <c:formatCode>General</c:formatCode>
                <c:ptCount val="6"/>
                <c:pt idx="0">
                  <c:v>243</c:v>
                </c:pt>
                <c:pt idx="1">
                  <c:v>228</c:v>
                </c:pt>
                <c:pt idx="2">
                  <c:v>145</c:v>
                </c:pt>
                <c:pt idx="3">
                  <c:v>177</c:v>
                </c:pt>
                <c:pt idx="4">
                  <c:v>34</c:v>
                </c:pt>
                <c:pt idx="5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5-4F26-9914-DD7391495711}"/>
            </c:ext>
          </c:extLst>
        </c:ser>
        <c:ser>
          <c:idx val="0"/>
          <c:order val="2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Bedrifter!$F$26:$F$31</c:f>
              <c:numCache>
                <c:formatCode>General</c:formatCode>
                <c:ptCount val="6"/>
                <c:pt idx="0">
                  <c:v>267</c:v>
                </c:pt>
                <c:pt idx="1">
                  <c:v>245</c:v>
                </c:pt>
                <c:pt idx="2">
                  <c:v>187</c:v>
                </c:pt>
                <c:pt idx="3">
                  <c:v>154</c:v>
                </c:pt>
                <c:pt idx="4">
                  <c:v>37</c:v>
                </c:pt>
                <c:pt idx="5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5-4F26-9914-DD7391495711}"/>
            </c:ext>
          </c:extLst>
        </c:ser>
        <c:ser>
          <c:idx val="2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Bedrifter!$F$19:$F$24</c:f>
              <c:numCache>
                <c:formatCode>General</c:formatCode>
                <c:ptCount val="6"/>
                <c:pt idx="0">
                  <c:v>233</c:v>
                </c:pt>
                <c:pt idx="1">
                  <c:v>218</c:v>
                </c:pt>
                <c:pt idx="2">
                  <c:v>154</c:v>
                </c:pt>
                <c:pt idx="3">
                  <c:v>144</c:v>
                </c:pt>
                <c:pt idx="4">
                  <c:v>24</c:v>
                </c:pt>
                <c:pt idx="5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85-4F26-9914-DD7391495711}"/>
            </c:ext>
          </c:extLst>
        </c:ser>
        <c:ser>
          <c:idx val="3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Bedrifter!$F$12:$F$17</c:f>
              <c:numCache>
                <c:formatCode>General</c:formatCode>
                <c:ptCount val="6"/>
                <c:pt idx="0">
                  <c:v>224</c:v>
                </c:pt>
                <c:pt idx="1">
                  <c:v>210</c:v>
                </c:pt>
                <c:pt idx="2">
                  <c:v>130</c:v>
                </c:pt>
                <c:pt idx="3">
                  <c:v>149</c:v>
                </c:pt>
                <c:pt idx="4">
                  <c:v>23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85-4F26-9914-DD7391495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7304"/>
        <c:axId val="875517504"/>
      </c:barChart>
      <c:catAx>
        <c:axId val="875527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7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6.907072246141098E-2"/>
          <c:h val="0.258508976087933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</a:t>
            </a:r>
            <a:r>
              <a:rPr lang="nb-NO" sz="2400" baseline="0"/>
              <a:t> SLAKT per produsent, </a:t>
            </a:r>
            <a:r>
              <a:rPr lang="nb-NO" sz="2400"/>
              <a:t>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Bedrifter!$B$62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Bedrifter!$P$62:$P$67</c:f>
              <c:numCache>
                <c:formatCode>0</c:formatCode>
                <c:ptCount val="6"/>
                <c:pt idx="0">
                  <c:v>46.606666666666669</c:v>
                </c:pt>
                <c:pt idx="1">
                  <c:v>53.750988142292492</c:v>
                </c:pt>
                <c:pt idx="2">
                  <c:v>27.92</c:v>
                </c:pt>
                <c:pt idx="3">
                  <c:v>8.6</c:v>
                </c:pt>
                <c:pt idx="4">
                  <c:v>5.666666666666667</c:v>
                </c:pt>
                <c:pt idx="5">
                  <c:v>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34-41C9-8CC1-7ADBE4C36E9E}"/>
            </c:ext>
          </c:extLst>
        </c:ser>
        <c:ser>
          <c:idx val="5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Bedrifter!$P$32:$P$37</c:f>
              <c:numCache>
                <c:formatCode>0</c:formatCode>
                <c:ptCount val="6"/>
                <c:pt idx="0">
                  <c:v>47.172839506172842</c:v>
                </c:pt>
                <c:pt idx="1">
                  <c:v>47.473684210526315</c:v>
                </c:pt>
                <c:pt idx="2">
                  <c:v>22.793103448275861</c:v>
                </c:pt>
                <c:pt idx="3">
                  <c:v>32.378531073446325</c:v>
                </c:pt>
                <c:pt idx="4">
                  <c:v>5.1764705882352944</c:v>
                </c:pt>
                <c:pt idx="5">
                  <c:v>4.4864864864864868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4-41C9-8CC1-7ADBE4C36E9E}"/>
            </c:ext>
          </c:extLst>
        </c:ser>
        <c:ser>
          <c:idx val="0"/>
          <c:order val="2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Bedrifter!$P$26:$P$31</c:f>
              <c:numCache>
                <c:formatCode>0</c:formatCode>
                <c:ptCount val="6"/>
                <c:pt idx="0">
                  <c:v>42.576779026217231</c:v>
                </c:pt>
                <c:pt idx="1">
                  <c:v>44.771428571428572</c:v>
                </c:pt>
                <c:pt idx="2">
                  <c:v>19.81283422459893</c:v>
                </c:pt>
                <c:pt idx="3">
                  <c:v>31.538961038961038</c:v>
                </c:pt>
                <c:pt idx="4">
                  <c:v>13.864864864864865</c:v>
                </c:pt>
                <c:pt idx="5">
                  <c:v>6.243243243243243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4-41C9-8CC1-7ADBE4C36E9E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Bedrifter!$P$19:$P$24</c:f>
              <c:numCache>
                <c:formatCode>0</c:formatCode>
                <c:ptCount val="6"/>
                <c:pt idx="0">
                  <c:v>46.373390557939913</c:v>
                </c:pt>
                <c:pt idx="1">
                  <c:v>51.100917431192663</c:v>
                </c:pt>
                <c:pt idx="2">
                  <c:v>20.019480519480521</c:v>
                </c:pt>
                <c:pt idx="3">
                  <c:v>32.666666666666664</c:v>
                </c:pt>
                <c:pt idx="4">
                  <c:v>9.8333333333333339</c:v>
                </c:pt>
                <c:pt idx="5">
                  <c:v>4.9838709677419351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34-41C9-8CC1-7ADBE4C36E9E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Bedrifter!$P$12:$P$17</c:f>
              <c:numCache>
                <c:formatCode>0</c:formatCode>
                <c:ptCount val="6"/>
                <c:pt idx="0">
                  <c:v>47.508928571428569</c:v>
                </c:pt>
                <c:pt idx="1">
                  <c:v>49.304761904761904</c:v>
                </c:pt>
                <c:pt idx="2">
                  <c:v>23.061538461538461</c:v>
                </c:pt>
                <c:pt idx="3">
                  <c:v>35.885906040268459</c:v>
                </c:pt>
                <c:pt idx="4">
                  <c:v>5.4347826086956523</c:v>
                </c:pt>
                <c:pt idx="5">
                  <c:v>5.2954545454545459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34-41C9-8CC1-7ADBE4C36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30440"/>
        <c:axId val="875517896"/>
      </c:barChart>
      <c:catAx>
        <c:axId val="875530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75517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395804247873271E-2"/>
              <c:y val="0.340819944358529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440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177089524808395"/>
          <c:y val="0.19487560832191408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innen bedriftsgruppe</a:t>
            </a:r>
          </a:p>
        </c:rich>
      </c:tx>
      <c:layout>
        <c:manualLayout>
          <c:xMode val="edge"/>
          <c:yMode val="edge"/>
          <c:x val="0.2183072891351544"/>
          <c:y val="5.28389589413211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74121269192493E-2"/>
          <c:y val="0.15774241506524969"/>
          <c:w val="0.84472127052820689"/>
          <c:h val="0.68576932254097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Bedrifter!$B$62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Bedrifter!$D$26:$E$33</c15:sqref>
                  </c15:fullRef>
                </c:ext>
              </c:extLst>
              <c:f>(Bedrifter!$D$26:$E$27,Bedrifter!$D$29:$E$33)</c:f>
              <c:multiLvlStrCache>
                <c:ptCount val="7"/>
                <c:lvl>
                  <c:pt idx="0">
                    <c:v>Øst</c:v>
                  </c:pt>
                  <c:pt idx="1">
                    <c:v>Vest</c:v>
                  </c:pt>
                  <c:pt idx="2">
                    <c:v>Fatland</c:v>
                  </c:pt>
                  <c:pt idx="3">
                    <c:v>Midt Norge</c:v>
                  </c:pt>
                  <c:pt idx="4">
                    <c:v>Andre</c:v>
                  </c:pt>
                  <c:pt idx="5">
                    <c:v>Øst</c:v>
                  </c:pt>
                  <c:pt idx="6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KLF</c:v>
                  </c:pt>
                  <c:pt idx="3">
                    <c:v>KLF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Nortura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Bedrifter!$K$62:$K$67</c15:sqref>
                  </c15:fullRef>
                </c:ext>
              </c:extLst>
              <c:f>(Bedrifter!$K$62:$K$63,Bedrifter!$K$65:$K$67)</c:f>
              <c:numCache>
                <c:formatCode>0.00</c:formatCode>
                <c:ptCount val="5"/>
                <c:pt idx="0">
                  <c:v>58.861607781433278</c:v>
                </c:pt>
                <c:pt idx="1">
                  <c:v>59.0836090889036</c:v>
                </c:pt>
                <c:pt idx="2">
                  <c:v>57.478260869565219</c:v>
                </c:pt>
                <c:pt idx="3">
                  <c:v>58.386792452830193</c:v>
                </c:pt>
                <c:pt idx="4">
                  <c:v>56.960199004975138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0-47AF-AED8-8722A8B9C17B}"/>
            </c:ext>
          </c:extLst>
        </c:ser>
        <c:ser>
          <c:idx val="5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Bedrifter!$D$26:$E$33</c15:sqref>
                  </c15:fullRef>
                </c:ext>
              </c:extLst>
              <c:f>(Bedrifter!$D$26:$E$27,Bedrifter!$D$29:$E$33)</c:f>
              <c:multiLvlStrCache>
                <c:ptCount val="7"/>
                <c:lvl>
                  <c:pt idx="0">
                    <c:v>Øst</c:v>
                  </c:pt>
                  <c:pt idx="1">
                    <c:v>Vest</c:v>
                  </c:pt>
                  <c:pt idx="2">
                    <c:v>Fatland</c:v>
                  </c:pt>
                  <c:pt idx="3">
                    <c:v>Midt Norge</c:v>
                  </c:pt>
                  <c:pt idx="4">
                    <c:v>Andre</c:v>
                  </c:pt>
                  <c:pt idx="5">
                    <c:v>Øst</c:v>
                  </c:pt>
                  <c:pt idx="6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KLF</c:v>
                  </c:pt>
                  <c:pt idx="3">
                    <c:v>KLF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Nortura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Bedrifter!$K$32:$K$37</c15:sqref>
                  </c15:fullRef>
                </c:ext>
              </c:extLst>
              <c:f>(Bedrifter!$K$32:$K$33,Bedrifter!$K$35:$K$37)</c:f>
              <c:numCache>
                <c:formatCode>0.00</c:formatCode>
                <c:ptCount val="5"/>
                <c:pt idx="0">
                  <c:v>59.183372590072402</c:v>
                </c:pt>
                <c:pt idx="1">
                  <c:v>59.394328468501762</c:v>
                </c:pt>
                <c:pt idx="2">
                  <c:v>58.346536381085293</c:v>
                </c:pt>
                <c:pt idx="3">
                  <c:v>58.77272727272728</c:v>
                </c:pt>
                <c:pt idx="4">
                  <c:v>56.978915662650607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0-47AF-AED8-8722A8B9C17B}"/>
            </c:ext>
          </c:extLst>
        </c:ser>
        <c:ser>
          <c:idx val="0"/>
          <c:order val="2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Bedrifter!$D$26:$E$33</c15:sqref>
                  </c15:fullRef>
                </c:ext>
              </c:extLst>
              <c:f>(Bedrifter!$D$26:$E$27,Bedrifter!$D$29:$E$33)</c:f>
              <c:multiLvlStrCache>
                <c:ptCount val="7"/>
                <c:lvl>
                  <c:pt idx="0">
                    <c:v>Øst</c:v>
                  </c:pt>
                  <c:pt idx="1">
                    <c:v>Vest</c:v>
                  </c:pt>
                  <c:pt idx="2">
                    <c:v>Fatland</c:v>
                  </c:pt>
                  <c:pt idx="3">
                    <c:v>Midt Norge</c:v>
                  </c:pt>
                  <c:pt idx="4">
                    <c:v>Andre</c:v>
                  </c:pt>
                  <c:pt idx="5">
                    <c:v>Øst</c:v>
                  </c:pt>
                  <c:pt idx="6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KLF</c:v>
                  </c:pt>
                  <c:pt idx="3">
                    <c:v>KLF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Nortura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Bedrifter!$K$26:$K$31</c15:sqref>
                  </c15:fullRef>
                </c:ext>
              </c:extLst>
              <c:f>(Bedrifter!$K$26:$K$27,Bedrifter!$K$29:$K$31)</c:f>
              <c:numCache>
                <c:formatCode>0.00</c:formatCode>
                <c:ptCount val="5"/>
                <c:pt idx="0">
                  <c:v>58.737023001674451</c:v>
                </c:pt>
                <c:pt idx="1">
                  <c:v>59.357312397297811</c:v>
                </c:pt>
                <c:pt idx="2">
                  <c:v>58.681959082455059</c:v>
                </c:pt>
                <c:pt idx="3">
                  <c:v>59.062745098039251</c:v>
                </c:pt>
                <c:pt idx="4">
                  <c:v>56.991304347826087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0-47AF-AED8-8722A8B9C17B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Bedrifter!$D$26:$E$33</c15:sqref>
                  </c15:fullRef>
                </c:ext>
              </c:extLst>
              <c:f>(Bedrifter!$D$26:$E$27,Bedrifter!$D$29:$E$33)</c:f>
              <c:multiLvlStrCache>
                <c:ptCount val="7"/>
                <c:lvl>
                  <c:pt idx="0">
                    <c:v>Øst</c:v>
                  </c:pt>
                  <c:pt idx="1">
                    <c:v>Vest</c:v>
                  </c:pt>
                  <c:pt idx="2">
                    <c:v>Fatland</c:v>
                  </c:pt>
                  <c:pt idx="3">
                    <c:v>Midt Norge</c:v>
                  </c:pt>
                  <c:pt idx="4">
                    <c:v>Andre</c:v>
                  </c:pt>
                  <c:pt idx="5">
                    <c:v>Øst</c:v>
                  </c:pt>
                  <c:pt idx="6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KLF</c:v>
                  </c:pt>
                  <c:pt idx="3">
                    <c:v>KLF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Nortura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Bedrifter!$K$19:$K$24</c15:sqref>
                  </c15:fullRef>
                </c:ext>
              </c:extLst>
              <c:f>(Bedrifter!$K$19:$K$20,Bedrifter!$K$22:$K$24)</c:f>
              <c:numCache>
                <c:formatCode>0.00</c:formatCode>
                <c:ptCount val="5"/>
                <c:pt idx="0">
                  <c:v>58.511664506572863</c:v>
                </c:pt>
                <c:pt idx="1">
                  <c:v>59.727150175249392</c:v>
                </c:pt>
                <c:pt idx="2">
                  <c:v>58.809972180612007</c:v>
                </c:pt>
                <c:pt idx="3">
                  <c:v>58.094420600858392</c:v>
                </c:pt>
                <c:pt idx="4">
                  <c:v>57.152103559870554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0-47AF-AED8-8722A8B9C17B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Bedrifter!$D$26:$E$33</c15:sqref>
                  </c15:fullRef>
                </c:ext>
              </c:extLst>
              <c:f>(Bedrifter!$D$26:$E$27,Bedrifter!$D$29:$E$33)</c:f>
              <c:multiLvlStrCache>
                <c:ptCount val="7"/>
                <c:lvl>
                  <c:pt idx="0">
                    <c:v>Øst</c:v>
                  </c:pt>
                  <c:pt idx="1">
                    <c:v>Vest</c:v>
                  </c:pt>
                  <c:pt idx="2">
                    <c:v>Fatland</c:v>
                  </c:pt>
                  <c:pt idx="3">
                    <c:v>Midt Norge</c:v>
                  </c:pt>
                  <c:pt idx="4">
                    <c:v>Andre</c:v>
                  </c:pt>
                  <c:pt idx="5">
                    <c:v>Øst</c:v>
                  </c:pt>
                  <c:pt idx="6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KLF</c:v>
                  </c:pt>
                  <c:pt idx="3">
                    <c:v>KLF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Nortura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Bedrifter!$K$12:$K$17</c15:sqref>
                  </c15:fullRef>
                </c:ext>
              </c:extLst>
              <c:f>(Bedrifter!$K$12:$K$13,Bedrifter!$K$15:$K$17)</c:f>
              <c:numCache>
                <c:formatCode>0.00</c:formatCode>
                <c:ptCount val="5"/>
                <c:pt idx="0">
                  <c:v>58.372779396559821</c:v>
                </c:pt>
                <c:pt idx="1">
                  <c:v>59.762743011896703</c:v>
                </c:pt>
                <c:pt idx="2">
                  <c:v>58.441314553990594</c:v>
                </c:pt>
                <c:pt idx="3">
                  <c:v>58.26612903225805</c:v>
                </c:pt>
                <c:pt idx="4">
                  <c:v>57.892703862660944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0-47AF-AED8-8722A8B9C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0248"/>
        <c:axId val="875522208"/>
      </c:barChart>
      <c:catAx>
        <c:axId val="875520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220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875522208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24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69919788456111"/>
          <c:y val="1.72528894148903E-2"/>
          <c:w val="6.6447359633480932E-2"/>
          <c:h val="0.242571077216746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SLAKTVEKT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62652839126816E-2"/>
          <c:y val="0.21551031300408033"/>
          <c:w val="0.88106099161385298"/>
          <c:h val="0.602312713426224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Bedrifter!$B$62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Bedrifter!$R$62:$R$67</c:f>
              <c:numCache>
                <c:formatCode>0.0</c:formatCode>
                <c:ptCount val="6"/>
                <c:pt idx="0">
                  <c:v>166.02790493829397</c:v>
                </c:pt>
                <c:pt idx="1">
                  <c:v>164.27064255011436</c:v>
                </c:pt>
                <c:pt idx="2">
                  <c:v>160.25012391592955</c:v>
                </c:pt>
                <c:pt idx="3">
                  <c:v>142.35156603461471</c:v>
                </c:pt>
                <c:pt idx="4">
                  <c:v>147.90405327894973</c:v>
                </c:pt>
                <c:pt idx="5">
                  <c:v>149.92211208313799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B6-4DB1-BFC3-D870273399DC}"/>
            </c:ext>
          </c:extLst>
        </c:ser>
        <c:ser>
          <c:idx val="5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Bedrifter!$L$32:$L$37</c:f>
              <c:numCache>
                <c:formatCode>0</c:formatCode>
                <c:ptCount val="6"/>
                <c:pt idx="0">
                  <c:v>158.19675739335301</c:v>
                </c:pt>
                <c:pt idx="1">
                  <c:v>153.30712583148505</c:v>
                </c:pt>
                <c:pt idx="2">
                  <c:v>146.78012102874405</c:v>
                </c:pt>
                <c:pt idx="3">
                  <c:v>151.54660617693236</c:v>
                </c:pt>
                <c:pt idx="4">
                  <c:v>133.0329545454546</c:v>
                </c:pt>
                <c:pt idx="5">
                  <c:v>142.78704819277112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6-4DB1-BFC3-D870273399DC}"/>
            </c:ext>
          </c:extLst>
        </c:ser>
        <c:ser>
          <c:idx val="0"/>
          <c:order val="2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Bedrifter!$L$26:$L$31</c:f>
              <c:numCache>
                <c:formatCode>0</c:formatCode>
                <c:ptCount val="6"/>
                <c:pt idx="0">
                  <c:v>158.07442733990229</c:v>
                </c:pt>
                <c:pt idx="1">
                  <c:v>154.95895341416761</c:v>
                </c:pt>
                <c:pt idx="2">
                  <c:v>144.7060431848858</c:v>
                </c:pt>
                <c:pt idx="3">
                  <c:v>153.19573810994459</c:v>
                </c:pt>
                <c:pt idx="4">
                  <c:v>132.1450292397661</c:v>
                </c:pt>
                <c:pt idx="5">
                  <c:v>144.17489177489162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6-4DB1-BFC3-D870273399DC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Bedrifter!$R$19:$R$24</c:f>
              <c:numCache>
                <c:formatCode>0.0</c:formatCode>
                <c:ptCount val="6"/>
                <c:pt idx="0">
                  <c:v>171.78937362472533</c:v>
                </c:pt>
                <c:pt idx="1">
                  <c:v>166.96294185496964</c:v>
                </c:pt>
                <c:pt idx="2">
                  <c:v>160.41286768491381</c:v>
                </c:pt>
                <c:pt idx="3">
                  <c:v>166.64992242834276</c:v>
                </c:pt>
                <c:pt idx="4">
                  <c:v>148.91428099234275</c:v>
                </c:pt>
                <c:pt idx="5">
                  <c:v>154.85945295872821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B6-4DB1-BFC3-D870273399DC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Bedrifter!$R$12:$R$17</c:f>
              <c:numCache>
                <c:formatCode>0.0</c:formatCode>
                <c:ptCount val="6"/>
                <c:pt idx="0">
                  <c:v>170.33623393316876</c:v>
                </c:pt>
                <c:pt idx="1">
                  <c:v>165.42539497247037</c:v>
                </c:pt>
                <c:pt idx="2">
                  <c:v>161.49191552042299</c:v>
                </c:pt>
                <c:pt idx="3">
                  <c:v>161.03747689341259</c:v>
                </c:pt>
                <c:pt idx="4">
                  <c:v>144.86847237269765</c:v>
                </c:pt>
                <c:pt idx="5">
                  <c:v>153.90148749877957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B6-4DB1-BFC3-D87027339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1032"/>
        <c:axId val="875520640"/>
      </c:barChart>
      <c:catAx>
        <c:axId val="875521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875520640"/>
        <c:scaling>
          <c:orientation val="minMax"/>
          <c:min val="1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2.1453011971064591E-2"/>
              <c:y val="0.403784067433214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465140360336654"/>
          <c:y val="0.17215437903127323"/>
          <c:w val="6.5571117686749988E-2"/>
          <c:h val="0.211382853928675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antall</a:t>
            </a:r>
            <a:r>
              <a:rPr lang="nb-NO" sz="2800" baseline="0"/>
              <a:t>%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80858313763405E-2"/>
          <c:y val="0.16206277818780854"/>
          <c:w val="0.91102157488934576"/>
          <c:h val="0.6387398209839154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Bedrifter!$B$62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Bedrifter!$I$62:$I$67</c:f>
              <c:numCache>
                <c:formatCode>0.0</c:formatCode>
                <c:ptCount val="6"/>
                <c:pt idx="0">
                  <c:v>41.993032196059573</c:v>
                </c:pt>
                <c:pt idx="1">
                  <c:v>40.842743873137906</c:v>
                </c:pt>
                <c:pt idx="2">
                  <c:v>12.578087457952908</c:v>
                </c:pt>
                <c:pt idx="3">
                  <c:v>2.9703267659778945</c:v>
                </c:pt>
                <c:pt idx="4">
                  <c:v>0.40845747236905328</c:v>
                </c:pt>
                <c:pt idx="5">
                  <c:v>1.2073522345026431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58-4F91-ACA4-EF23CB58DE2D}"/>
            </c:ext>
          </c:extLst>
        </c:ser>
        <c:ser>
          <c:idx val="4"/>
          <c:order val="1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Bedrifter!$I$32:$I$37</c:f>
              <c:numCache>
                <c:formatCode>0.0</c:formatCode>
                <c:ptCount val="6"/>
                <c:pt idx="0">
                  <c:v>36.012063711476223</c:v>
                </c:pt>
                <c:pt idx="1">
                  <c:v>34.004586723634191</c:v>
                </c:pt>
                <c:pt idx="2">
                  <c:v>10.382960007539822</c:v>
                </c:pt>
                <c:pt idx="3">
                  <c:v>18.004461059972986</c:v>
                </c:pt>
                <c:pt idx="4">
                  <c:v>0.55292010932738511</c:v>
                </c:pt>
                <c:pt idx="5">
                  <c:v>1.0430083880493861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8-4F91-ACA4-EF23CB58DE2D}"/>
            </c:ext>
          </c:extLst>
        </c:ser>
        <c:ser>
          <c:idx val="0"/>
          <c:order val="2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Bedrifter!$I$26:$I$31</c:f>
              <c:numCache>
                <c:formatCode>0.0</c:formatCode>
                <c:ptCount val="6"/>
                <c:pt idx="0">
                  <c:v>35.665432641024026</c:v>
                </c:pt>
                <c:pt idx="1">
                  <c:v>34.413628662860006</c:v>
                </c:pt>
                <c:pt idx="2">
                  <c:v>11.623894082951622</c:v>
                </c:pt>
                <c:pt idx="3">
                  <c:v>15.238125117650752</c:v>
                </c:pt>
                <c:pt idx="4">
                  <c:v>1.6094622576394555</c:v>
                </c:pt>
                <c:pt idx="5">
                  <c:v>1.4494572378741295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8-4F91-ACA4-EF23CB58DE2D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Bedrifter!$I$19:$I$24</c:f>
              <c:numCache>
                <c:formatCode>0.0</c:formatCode>
                <c:ptCount val="6"/>
                <c:pt idx="0">
                  <c:v>35.687155266373814</c:v>
                </c:pt>
                <c:pt idx="1">
                  <c:v>36.793605707302561</c:v>
                </c:pt>
                <c:pt idx="2">
                  <c:v>10.182646893681669</c:v>
                </c:pt>
                <c:pt idx="3">
                  <c:v>15.536545892922023</c:v>
                </c:pt>
                <c:pt idx="4">
                  <c:v>0.77946956435578174</c:v>
                </c:pt>
                <c:pt idx="5">
                  <c:v>1.0205766753641379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58-4F91-ACA4-EF23CB58DE2D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Bedrifter!$I$12:$I$17</c:f>
              <c:numCache>
                <c:formatCode>0.0</c:formatCode>
                <c:ptCount val="6"/>
                <c:pt idx="0">
                  <c:v>35.832856325128802</c:v>
                </c:pt>
                <c:pt idx="1">
                  <c:v>34.863126704602841</c:v>
                </c:pt>
                <c:pt idx="2">
                  <c:v>10.094615980336037</c:v>
                </c:pt>
                <c:pt idx="3">
                  <c:v>18.003973197750771</c:v>
                </c:pt>
                <c:pt idx="4">
                  <c:v>0.4208895922421631</c:v>
                </c:pt>
                <c:pt idx="5">
                  <c:v>0.784538199939392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58-4F91-ACA4-EF23CB58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6520"/>
        <c:axId val="875529656"/>
      </c:barChart>
      <c:catAx>
        <c:axId val="8755265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9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29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65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88876627164033"/>
          <c:y val="0.18237548144545371"/>
          <c:w val="8.5223378801134703E-2"/>
          <c:h val="0.277647846454917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3617143470703E-2"/>
          <c:y val="0.1455867049045019"/>
          <c:w val="0.89077037095732081"/>
          <c:h val="0.647611332510561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Slakteri!$G$48:$G$65</c15:sqref>
                  </c15:fullRef>
                </c:ext>
              </c:extLst>
              <c:f>(Slakteri!$G$48:$G$51,Slakteri!$G$53:$G$65)</c:f>
              <c:numCache>
                <c:formatCode>0</c:formatCode>
                <c:ptCount val="17"/>
                <c:pt idx="0">
                  <c:v>5319</c:v>
                </c:pt>
                <c:pt idx="1">
                  <c:v>61</c:v>
                </c:pt>
                <c:pt idx="2">
                  <c:v>6049</c:v>
                </c:pt>
                <c:pt idx="3">
                  <c:v>6106</c:v>
                </c:pt>
                <c:pt idx="4">
                  <c:v>1806</c:v>
                </c:pt>
                <c:pt idx="5">
                  <c:v>4393</c:v>
                </c:pt>
                <c:pt idx="6">
                  <c:v>1083</c:v>
                </c:pt>
                <c:pt idx="7">
                  <c:v>930</c:v>
                </c:pt>
                <c:pt idx="8">
                  <c:v>40</c:v>
                </c:pt>
                <c:pt idx="9">
                  <c:v>147</c:v>
                </c:pt>
                <c:pt idx="10">
                  <c:v>513</c:v>
                </c:pt>
                <c:pt idx="11">
                  <c:v>339</c:v>
                </c:pt>
                <c:pt idx="12">
                  <c:v>424</c:v>
                </c:pt>
                <c:pt idx="13">
                  <c:v>2127</c:v>
                </c:pt>
                <c:pt idx="14">
                  <c:v>42</c:v>
                </c:pt>
                <c:pt idx="15">
                  <c:v>212</c:v>
                </c:pt>
                <c:pt idx="16">
                  <c:v>2281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2-4858-A4E7-9C6713C14D63}"/>
            </c:ext>
          </c:extLst>
        </c:ser>
        <c:ser>
          <c:idx val="0"/>
          <c:order val="1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Slakteri!$G$29:$G$46</c15:sqref>
                  </c15:fullRef>
                </c:ext>
              </c:extLst>
              <c:f>(Slakteri!$G$29:$G$32,Slakteri!$G$34:$G$46)</c:f>
              <c:numCache>
                <c:formatCode>0</c:formatCode>
                <c:ptCount val="17"/>
                <c:pt idx="0">
                  <c:v>2</c:v>
                </c:pt>
                <c:pt idx="1">
                  <c:v>38</c:v>
                </c:pt>
                <c:pt idx="2">
                  <c:v>10803</c:v>
                </c:pt>
                <c:pt idx="3">
                  <c:v>6425</c:v>
                </c:pt>
                <c:pt idx="4">
                  <c:v>1705</c:v>
                </c:pt>
                <c:pt idx="5">
                  <c:v>4311</c:v>
                </c:pt>
                <c:pt idx="6">
                  <c:v>515</c:v>
                </c:pt>
                <c:pt idx="7">
                  <c:v>1064</c:v>
                </c:pt>
                <c:pt idx="8">
                  <c:v>56</c:v>
                </c:pt>
                <c:pt idx="9">
                  <c:v>77</c:v>
                </c:pt>
                <c:pt idx="10">
                  <c:v>236</c:v>
                </c:pt>
                <c:pt idx="11">
                  <c:v>342</c:v>
                </c:pt>
                <c:pt idx="12">
                  <c:v>337</c:v>
                </c:pt>
                <c:pt idx="13">
                  <c:v>1946</c:v>
                </c:pt>
                <c:pt idx="14">
                  <c:v>39</c:v>
                </c:pt>
                <c:pt idx="15">
                  <c:v>155</c:v>
                </c:pt>
                <c:pt idx="16">
                  <c:v>2210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2-4858-A4E7-9C6713C14D63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3.4607420035230397E-3"/>
                  <c:y val="-8.8510578468597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C8-4ACB-BD22-BA4AA6B97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Slakteri!$G$10:$G$27</c15:sqref>
                  </c15:fullRef>
                </c:ext>
              </c:extLst>
              <c:f>(Slakteri!$G$10:$G$13,Slakteri!$G$15:$G$27)</c:f>
              <c:numCache>
                <c:formatCode>#,##0</c:formatCode>
                <c:ptCount val="17"/>
                <c:pt idx="0">
                  <c:v>0</c:v>
                </c:pt>
                <c:pt idx="1">
                  <c:v>24</c:v>
                </c:pt>
                <c:pt idx="2">
                  <c:v>10642</c:v>
                </c:pt>
                <c:pt idx="3">
                  <c:v>5783</c:v>
                </c:pt>
                <c:pt idx="4">
                  <c:v>1139</c:v>
                </c:pt>
                <c:pt idx="5">
                  <c:v>4787</c:v>
                </c:pt>
                <c:pt idx="6">
                  <c:v>427</c:v>
                </c:pt>
                <c:pt idx="7">
                  <c:v>1191</c:v>
                </c:pt>
                <c:pt idx="8">
                  <c:v>143</c:v>
                </c:pt>
                <c:pt idx="9">
                  <c:v>6</c:v>
                </c:pt>
                <c:pt idx="10">
                  <c:v>125</c:v>
                </c:pt>
                <c:pt idx="11">
                  <c:v>321</c:v>
                </c:pt>
                <c:pt idx="12">
                  <c:v>417</c:v>
                </c:pt>
                <c:pt idx="13">
                  <c:v>2241</c:v>
                </c:pt>
                <c:pt idx="14">
                  <c:v>34</c:v>
                </c:pt>
                <c:pt idx="15">
                  <c:v>169</c:v>
                </c:pt>
                <c:pt idx="16">
                  <c:v>2250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2-4858-A4E7-9C6713C14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9416802338596"/>
          <c:y val="0.22284707690352726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middel KJØTT% per</a:t>
            </a:r>
            <a:r>
              <a:rPr lang="nb-NO" sz="2400" baseline="0"/>
              <a:t> SLAKTERI</a:t>
            </a:r>
            <a:endParaRPr lang="nb-NO" sz="24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Slakteri!$L$48:$L$65</c15:sqref>
                  </c15:fullRef>
                </c:ext>
              </c:extLst>
              <c:f>(Slakteri!$L$48:$L$51,Slakteri!$L$53:$L$65)</c:f>
              <c:numCache>
                <c:formatCode>0.00</c:formatCode>
                <c:ptCount val="17"/>
                <c:pt idx="0">
                  <c:v>59.065425831923278</c:v>
                </c:pt>
                <c:pt idx="1">
                  <c:v>57.032786885245905</c:v>
                </c:pt>
                <c:pt idx="2">
                  <c:v>58.447246184472462</c:v>
                </c:pt>
                <c:pt idx="3">
                  <c:v>59.31732502868384</c:v>
                </c:pt>
                <c:pt idx="4">
                  <c:v>59.659833795013846</c:v>
                </c:pt>
                <c:pt idx="5">
                  <c:v>59.080914285714279</c:v>
                </c:pt>
                <c:pt idx="6">
                  <c:v>58.265552460538522</c:v>
                </c:pt>
                <c:pt idx="7">
                  <c:v>59.158523344191103</c:v>
                </c:pt>
                <c:pt idx="8">
                  <c:v>53.85</c:v>
                </c:pt>
                <c:pt idx="9">
                  <c:v>57.891156462585066</c:v>
                </c:pt>
                <c:pt idx="10">
                  <c:v>59.062745098039251</c:v>
                </c:pt>
                <c:pt idx="11">
                  <c:v>58.076696165191763</c:v>
                </c:pt>
                <c:pt idx="12">
                  <c:v>55.021226415094361</c:v>
                </c:pt>
                <c:pt idx="13">
                  <c:v>59.301363422661019</c:v>
                </c:pt>
                <c:pt idx="14">
                  <c:v>57.809523809523824</c:v>
                </c:pt>
                <c:pt idx="15">
                  <c:v>56.185714285714305</c:v>
                </c:pt>
                <c:pt idx="16">
                  <c:v>59.6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A-4E4D-972B-28B94221F1B8}"/>
            </c:ext>
          </c:extLst>
        </c:ser>
        <c:ser>
          <c:idx val="0"/>
          <c:order val="1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Slakteri!$L$29:$L$46</c15:sqref>
                  </c15:fullRef>
                </c:ext>
              </c:extLst>
              <c:f>(Slakteri!$L$29:$L$32,Slakteri!$L$34:$L$46)</c:f>
              <c:numCache>
                <c:formatCode>0.00</c:formatCode>
                <c:ptCount val="17"/>
                <c:pt idx="0">
                  <c:v>59</c:v>
                </c:pt>
                <c:pt idx="1">
                  <c:v>55.868421052631589</c:v>
                </c:pt>
                <c:pt idx="2">
                  <c:v>58.511619294509778</c:v>
                </c:pt>
                <c:pt idx="3">
                  <c:v>59.928538066324144</c:v>
                </c:pt>
                <c:pt idx="4">
                  <c:v>59.978848413630999</c:v>
                </c:pt>
                <c:pt idx="5">
                  <c:v>59.122897196261697</c:v>
                </c:pt>
                <c:pt idx="6">
                  <c:v>57.715399610136451</c:v>
                </c:pt>
                <c:pt idx="7">
                  <c:v>58.759469696969703</c:v>
                </c:pt>
                <c:pt idx="8">
                  <c:v>56.75</c:v>
                </c:pt>
                <c:pt idx="9">
                  <c:v>58.662337662337677</c:v>
                </c:pt>
                <c:pt idx="10">
                  <c:v>58.094420600858392</c:v>
                </c:pt>
                <c:pt idx="11">
                  <c:v>58.38643067846607</c:v>
                </c:pt>
                <c:pt idx="12">
                  <c:v>55.178041543026723</c:v>
                </c:pt>
                <c:pt idx="13">
                  <c:v>59.367420349434731</c:v>
                </c:pt>
                <c:pt idx="14">
                  <c:v>55.769230769230759</c:v>
                </c:pt>
                <c:pt idx="15">
                  <c:v>57.064516129032249</c:v>
                </c:pt>
                <c:pt idx="16">
                  <c:v>59.359276018099557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A-4E4D-972B-28B94221F1B8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Slakteri!$L$10:$L$27</c15:sqref>
                  </c15:fullRef>
                </c:ext>
              </c:extLst>
              <c:f>(Slakteri!$L$10:$L$13,Slakteri!$L$15:$L$27)</c:f>
              <c:numCache>
                <c:formatCode>0.00</c:formatCode>
                <c:ptCount val="17"/>
                <c:pt idx="0">
                  <c:v>0</c:v>
                </c:pt>
                <c:pt idx="1">
                  <c:v>58.04166666666665</c:v>
                </c:pt>
                <c:pt idx="2">
                  <c:v>58.372779396559821</c:v>
                </c:pt>
                <c:pt idx="3">
                  <c:v>59.839183814629102</c:v>
                </c:pt>
                <c:pt idx="4">
                  <c:v>60.252418645558485</c:v>
                </c:pt>
                <c:pt idx="5">
                  <c:v>58.809233997901359</c:v>
                </c:pt>
                <c:pt idx="6">
                  <c:v>57.093896713615038</c:v>
                </c:pt>
                <c:pt idx="7">
                  <c:v>59.059322033898304</c:v>
                </c:pt>
                <c:pt idx="8">
                  <c:v>56.85314685314686</c:v>
                </c:pt>
                <c:pt idx="9">
                  <c:v>62.66666666666665</c:v>
                </c:pt>
                <c:pt idx="10">
                  <c:v>58.26612903225805</c:v>
                </c:pt>
                <c:pt idx="11">
                  <c:v>58.498442367601214</c:v>
                </c:pt>
                <c:pt idx="12">
                  <c:v>54.781774580335721</c:v>
                </c:pt>
                <c:pt idx="13">
                  <c:v>59.687360428762815</c:v>
                </c:pt>
                <c:pt idx="14">
                  <c:v>59.17647058823529</c:v>
                </c:pt>
                <c:pt idx="15">
                  <c:v>57.443786982248518</c:v>
                </c:pt>
                <c:pt idx="16">
                  <c:v>58.499554764024921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DA-4E4D-972B-28B94221F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62714712750218"/>
          <c:y val="6.8889761625234802E-2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middel VEKT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Slakteri!$O$48:$O$65</c15:sqref>
                  </c15:fullRef>
                </c:ext>
              </c:extLst>
              <c:f>(Slakteri!$O$48:$O$51,Slakteri!$O$53:$O$65)</c:f>
              <c:numCache>
                <c:formatCode>0</c:formatCode>
                <c:ptCount val="17"/>
                <c:pt idx="0">
                  <c:v>158.75203609701083</c:v>
                </c:pt>
                <c:pt idx="1">
                  <c:v>140.91803278688525</c:v>
                </c:pt>
                <c:pt idx="2">
                  <c:v>157.47859315589372</c:v>
                </c:pt>
                <c:pt idx="3">
                  <c:v>154.80549295774651</c:v>
                </c:pt>
                <c:pt idx="4">
                  <c:v>150.83449058693242</c:v>
                </c:pt>
                <c:pt idx="5">
                  <c:v>154.75715911677665</c:v>
                </c:pt>
                <c:pt idx="6">
                  <c:v>135.06377654662967</c:v>
                </c:pt>
                <c:pt idx="7">
                  <c:v>157.11654838709671</c:v>
                </c:pt>
                <c:pt idx="8">
                  <c:v>146.91000000000005</c:v>
                </c:pt>
                <c:pt idx="9">
                  <c:v>148.92789115646266</c:v>
                </c:pt>
                <c:pt idx="10">
                  <c:v>132.1450292397661</c:v>
                </c:pt>
                <c:pt idx="11">
                  <c:v>155.62970501474933</c:v>
                </c:pt>
                <c:pt idx="12">
                  <c:v>137.61108490566045</c:v>
                </c:pt>
                <c:pt idx="13">
                  <c:v>157.95812881993413</c:v>
                </c:pt>
                <c:pt idx="14">
                  <c:v>136.51666666666662</c:v>
                </c:pt>
                <c:pt idx="15">
                  <c:v>143.33349056603777</c:v>
                </c:pt>
                <c:pt idx="16">
                  <c:v>147.68340640070164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2-4F44-B110-9BE46662EFAA}"/>
            </c:ext>
          </c:extLst>
        </c:ser>
        <c:ser>
          <c:idx val="0"/>
          <c:order val="1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Slakteri!$O$29:$O$46</c15:sqref>
                  </c15:fullRef>
                </c:ext>
              </c:extLst>
              <c:f>(Slakteri!$O$29:$O$32,Slakteri!$O$34:$O$46)</c:f>
              <c:numCache>
                <c:formatCode>0</c:formatCode>
                <c:ptCount val="17"/>
                <c:pt idx="0">
                  <c:v>112.5</c:v>
                </c:pt>
                <c:pt idx="1">
                  <c:v>142.79473684210535</c:v>
                </c:pt>
                <c:pt idx="2">
                  <c:v>158.51976302878853</c:v>
                </c:pt>
                <c:pt idx="3">
                  <c:v>152.68191439688752</c:v>
                </c:pt>
                <c:pt idx="4">
                  <c:v>147.44416422287387</c:v>
                </c:pt>
                <c:pt idx="5">
                  <c:v>154.20157736024112</c:v>
                </c:pt>
                <c:pt idx="6">
                  <c:v>137.02757281553389</c:v>
                </c:pt>
                <c:pt idx="7">
                  <c:v>161.67697368421045</c:v>
                </c:pt>
                <c:pt idx="8">
                  <c:v>135.49642857142868</c:v>
                </c:pt>
                <c:pt idx="9">
                  <c:v>142.43116883116889</c:v>
                </c:pt>
                <c:pt idx="10">
                  <c:v>135.37161016949156</c:v>
                </c:pt>
                <c:pt idx="11">
                  <c:v>156.00029239766064</c:v>
                </c:pt>
                <c:pt idx="12">
                  <c:v>138.57774480712177</c:v>
                </c:pt>
                <c:pt idx="13">
                  <c:v>159.45164439876655</c:v>
                </c:pt>
                <c:pt idx="14">
                  <c:v>136.93846153846147</c:v>
                </c:pt>
                <c:pt idx="15">
                  <c:v>144.72903225806459</c:v>
                </c:pt>
                <c:pt idx="16">
                  <c:v>149.26076923076897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2-4F44-B110-9BE46662EFAA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Slakteri!$O$10:$O$27</c15:sqref>
                  </c15:fullRef>
                </c:ext>
              </c:extLst>
              <c:f>(Slakteri!$O$10:$O$13,Slakteri!$O$15:$O$27)</c:f>
              <c:numCache>
                <c:formatCode>0</c:formatCode>
                <c:ptCount val="17"/>
                <c:pt idx="0">
                  <c:v>0</c:v>
                </c:pt>
                <c:pt idx="1">
                  <c:v>140.55833333333331</c:v>
                </c:pt>
                <c:pt idx="2">
                  <c:v>157.19375117459077</c:v>
                </c:pt>
                <c:pt idx="3">
                  <c:v>151.58869099083557</c:v>
                </c:pt>
                <c:pt idx="4">
                  <c:v>145.12748024582987</c:v>
                </c:pt>
                <c:pt idx="5">
                  <c:v>149.20818884478797</c:v>
                </c:pt>
                <c:pt idx="6">
                  <c:v>134.74098360655739</c:v>
                </c:pt>
                <c:pt idx="7">
                  <c:v>161.90453400503773</c:v>
                </c:pt>
                <c:pt idx="8">
                  <c:v>133.76573426573427</c:v>
                </c:pt>
                <c:pt idx="9">
                  <c:v>150.4</c:v>
                </c:pt>
                <c:pt idx="10">
                  <c:v>133.03120000000001</c:v>
                </c:pt>
                <c:pt idx="11">
                  <c:v>153.96573208722745</c:v>
                </c:pt>
                <c:pt idx="12">
                  <c:v>139.05419664268589</c:v>
                </c:pt>
                <c:pt idx="13">
                  <c:v>153.51865238732699</c:v>
                </c:pt>
                <c:pt idx="14">
                  <c:v>136.3117647058823</c:v>
                </c:pt>
                <c:pt idx="15">
                  <c:v>143.12130177514797</c:v>
                </c:pt>
                <c:pt idx="16">
                  <c:v>150.67111111111129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22-4F44-B110-9BE46662E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1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631202987079722"/>
          <c:y val="7.3691559134135567E-2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kjøtt%</a:t>
            </a:r>
          </a:p>
        </c:rich>
      </c:tx>
      <c:layout>
        <c:manualLayout>
          <c:xMode val="edge"/>
          <c:yMode val="edge"/>
          <c:x val="0.33817835941183266"/>
          <c:y val="4.4282755107890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871717799482909E-2"/>
          <c:y val="0.1607920878502232"/>
          <c:w val="0.86026749210391495"/>
          <c:h val="0.7091025381644912"/>
        </c:manualLayout>
      </c:layout>
      <c:lineChart>
        <c:grouping val="standard"/>
        <c:varyColors val="0"/>
        <c:ser>
          <c:idx val="0"/>
          <c:order val="0"/>
          <c:tx>
            <c:strRef>
              <c:f>År!$F$6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5"/>
            <c:spPr>
              <a:solidFill>
                <a:srgbClr val="FF0000"/>
              </a:solidFill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År!$L$7:$L$35</c:f>
              <c:numCache>
                <c:formatCode>0.00</c:formatCode>
                <c:ptCount val="29"/>
                <c:pt idx="0">
                  <c:v>55.168851973183607</c:v>
                </c:pt>
                <c:pt idx="1">
                  <c:v>55.536422683715351</c:v>
                </c:pt>
                <c:pt idx="2">
                  <c:v>55.436040143284302</c:v>
                </c:pt>
                <c:pt idx="3">
                  <c:v>55.404446125172193</c:v>
                </c:pt>
                <c:pt idx="4">
                  <c:v>55.769451960915923</c:v>
                </c:pt>
                <c:pt idx="5">
                  <c:v>56.080099913925515</c:v>
                </c:pt>
                <c:pt idx="6">
                  <c:v>55.797535103317195</c:v>
                </c:pt>
                <c:pt idx="7">
                  <c:v>56.016411344419822</c:v>
                </c:pt>
                <c:pt idx="8">
                  <c:v>56.371418681435721</c:v>
                </c:pt>
                <c:pt idx="9">
                  <c:v>56.804417712330192</c:v>
                </c:pt>
                <c:pt idx="10">
                  <c:v>56.870196685485354</c:v>
                </c:pt>
                <c:pt idx="11">
                  <c:v>56.752262960592496</c:v>
                </c:pt>
                <c:pt idx="12">
                  <c:v>56.745844072926758</c:v>
                </c:pt>
                <c:pt idx="13">
                  <c:v>57.259412702025955</c:v>
                </c:pt>
                <c:pt idx="14">
                  <c:v>58.320466149773054</c:v>
                </c:pt>
                <c:pt idx="15">
                  <c:v>58.832551408631531</c:v>
                </c:pt>
                <c:pt idx="16">
                  <c:v>59.103415294172542</c:v>
                </c:pt>
                <c:pt idx="17">
                  <c:v>59.293575197273199</c:v>
                </c:pt>
                <c:pt idx="18">
                  <c:v>59.327400091869521</c:v>
                </c:pt>
                <c:pt idx="19">
                  <c:v>59.196738796020888</c:v>
                </c:pt>
                <c:pt idx="20">
                  <c:v>58.838956040651858</c:v>
                </c:pt>
                <c:pt idx="21">
                  <c:v>58.64213954345756</c:v>
                </c:pt>
                <c:pt idx="22">
                  <c:v>58.669777697233293</c:v>
                </c:pt>
                <c:pt idx="23">
                  <c:v>59.155614258820691</c:v>
                </c:pt>
                <c:pt idx="24">
                  <c:v>59.146364934500504</c:v>
                </c:pt>
                <c:pt idx="25">
                  <c:v>59.033895642886314</c:v>
                </c:pt>
                <c:pt idx="26">
                  <c:v>58.960858903420522</c:v>
                </c:pt>
                <c:pt idx="27">
                  <c:v>59.036728211236841</c:v>
                </c:pt>
                <c:pt idx="28">
                  <c:v>58.858091929990245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4-4149-A02D-070DF023ED4E}"/>
            </c:ext>
          </c:extLst>
        </c:ser>
        <c:ser>
          <c:idx val="1"/>
          <c:order val="1"/>
          <c:tx>
            <c:strRef>
              <c:f>RNR!$D$3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År!$AQ$7:$AQ$35</c:f>
              <c:numCache>
                <c:formatCode>#,##0</c:formatCode>
                <c:ptCount val="29"/>
                <c:pt idx="0" formatCode="0.00">
                  <c:v>58.858091929990245</c:v>
                </c:pt>
                <c:pt idx="1">
                  <c:v>58.858091929990245</c:v>
                </c:pt>
                <c:pt idx="2">
                  <c:v>58.858091929990245</c:v>
                </c:pt>
                <c:pt idx="3">
                  <c:v>58.858091929990245</c:v>
                </c:pt>
                <c:pt idx="4">
                  <c:v>58.858091929990245</c:v>
                </c:pt>
                <c:pt idx="5">
                  <c:v>58.858091929990245</c:v>
                </c:pt>
                <c:pt idx="6">
                  <c:v>58.858091929990245</c:v>
                </c:pt>
                <c:pt idx="7">
                  <c:v>58.858091929990245</c:v>
                </c:pt>
                <c:pt idx="8">
                  <c:v>58.858091929990245</c:v>
                </c:pt>
                <c:pt idx="9">
                  <c:v>58.858091929990245</c:v>
                </c:pt>
                <c:pt idx="10">
                  <c:v>58.858091929990245</c:v>
                </c:pt>
                <c:pt idx="11">
                  <c:v>58.858091929990245</c:v>
                </c:pt>
                <c:pt idx="12">
                  <c:v>58.858091929990245</c:v>
                </c:pt>
                <c:pt idx="13">
                  <c:v>58.858091929990245</c:v>
                </c:pt>
                <c:pt idx="14">
                  <c:v>58.858091929990245</c:v>
                </c:pt>
                <c:pt idx="15">
                  <c:v>58.858091929990245</c:v>
                </c:pt>
                <c:pt idx="16">
                  <c:v>58.858091929990245</c:v>
                </c:pt>
                <c:pt idx="17">
                  <c:v>58.858091929990245</c:v>
                </c:pt>
                <c:pt idx="18">
                  <c:v>58.858091929990245</c:v>
                </c:pt>
                <c:pt idx="19">
                  <c:v>58.858091929990245</c:v>
                </c:pt>
                <c:pt idx="20">
                  <c:v>58.858091929990245</c:v>
                </c:pt>
                <c:pt idx="21">
                  <c:v>58.858091929990245</c:v>
                </c:pt>
                <c:pt idx="22">
                  <c:v>58.858091929990245</c:v>
                </c:pt>
                <c:pt idx="23">
                  <c:v>58.858091929990245</c:v>
                </c:pt>
                <c:pt idx="24">
                  <c:v>58.858091929990245</c:v>
                </c:pt>
                <c:pt idx="25">
                  <c:v>58.858091929990245</c:v>
                </c:pt>
                <c:pt idx="26">
                  <c:v>58.858091929990245</c:v>
                </c:pt>
                <c:pt idx="27">
                  <c:v>58.858091929990245</c:v>
                </c:pt>
                <c:pt idx="28">
                  <c:v>58.858091929990245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57-4D90-B842-7CB0E6ABE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9.8715918581365764E-3"/>
              <c:y val="0.3935366156498603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74250025519282"/>
          <c:y val="0.3189205611555479"/>
          <c:w val="0.18244132287478051"/>
          <c:h val="0.112542754610706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Antall%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325251420067453"/>
          <c:h val="0.661848413708427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Slakteri!$I$48:$I$65</c15:sqref>
                  </c15:fullRef>
                </c:ext>
              </c:extLst>
              <c:f>(Slakteri!$I$48:$I$51,Slakteri!$I$53:$I$65)</c:f>
              <c:numCache>
                <c:formatCode>0.0</c:formatCode>
                <c:ptCount val="17"/>
                <c:pt idx="0">
                  <c:v>16.687582355524874</c:v>
                </c:pt>
                <c:pt idx="1">
                  <c:v>0.19137855305264476</c:v>
                </c:pt>
                <c:pt idx="2">
                  <c:v>18.977850285499152</c:v>
                </c:pt>
                <c:pt idx="3">
                  <c:v>19.156679425236877</c:v>
                </c:pt>
                <c:pt idx="4">
                  <c:v>5.6660601116897773</c:v>
                </c:pt>
                <c:pt idx="5">
                  <c:v>13.782393173119161</c:v>
                </c:pt>
                <c:pt idx="6">
                  <c:v>3.3977536550166274</c:v>
                </c:pt>
                <c:pt idx="7">
                  <c:v>2.9177385957206496</c:v>
                </c:pt>
                <c:pt idx="8">
                  <c:v>0.12549413314927529</c:v>
                </c:pt>
                <c:pt idx="9">
                  <c:v>0.46119093932358657</c:v>
                </c:pt>
                <c:pt idx="10">
                  <c:v>1.6094622576394555</c:v>
                </c:pt>
                <c:pt idx="11">
                  <c:v>1.0635627784401076</c:v>
                </c:pt>
                <c:pt idx="12">
                  <c:v>1.3302378113823179</c:v>
                </c:pt>
                <c:pt idx="13">
                  <c:v>6.6731505302127117</c:v>
                </c:pt>
                <c:pt idx="14">
                  <c:v>0.13176883980673904</c:v>
                </c:pt>
                <c:pt idx="15">
                  <c:v>0.66511890569115906</c:v>
                </c:pt>
                <c:pt idx="16">
                  <c:v>7.156302942837419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7-4EFD-B757-9F89DBD50014}"/>
            </c:ext>
          </c:extLst>
        </c:ser>
        <c:ser>
          <c:idx val="0"/>
          <c:order val="1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Slakteri!$I$29:$I$46</c15:sqref>
                  </c15:fullRef>
                </c:ext>
              </c:extLst>
              <c:f>(Slakteri!$I$29:$I$32,Slakteri!$I$34:$I$46)</c:f>
              <c:numCache>
                <c:formatCode>0.0</c:formatCode>
                <c:ptCount val="17"/>
                <c:pt idx="0">
                  <c:v>6.6056742742015388E-3</c:v>
                </c:pt>
                <c:pt idx="1">
                  <c:v>0.12550781120982923</c:v>
                </c:pt>
                <c:pt idx="2">
                  <c:v>35.680549592099624</c:v>
                </c:pt>
                <c:pt idx="3">
                  <c:v>21.220728605872441</c:v>
                </c:pt>
                <c:pt idx="4">
                  <c:v>5.6313373187568123</c:v>
                </c:pt>
                <c:pt idx="5">
                  <c:v>14.23853089804142</c:v>
                </c:pt>
                <c:pt idx="6">
                  <c:v>1.7009611256068971</c:v>
                </c:pt>
                <c:pt idx="7">
                  <c:v>3.5142187138752199</c:v>
                </c:pt>
                <c:pt idx="8">
                  <c:v>0.18495887967764313</c:v>
                </c:pt>
                <c:pt idx="9">
                  <c:v>0.25431845955675936</c:v>
                </c:pt>
                <c:pt idx="10">
                  <c:v>0.77946956435578174</c:v>
                </c:pt>
                <c:pt idx="11">
                  <c:v>1.1295703008884628</c:v>
                </c:pt>
                <c:pt idx="12">
                  <c:v>1.1130561152029594</c:v>
                </c:pt>
                <c:pt idx="13">
                  <c:v>6.4273210687980979</c:v>
                </c:pt>
                <c:pt idx="14">
                  <c:v>0.12881064834693001</c:v>
                </c:pt>
                <c:pt idx="15">
                  <c:v>0.51193975625061938</c:v>
                </c:pt>
                <c:pt idx="16">
                  <c:v>7.299270072992706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7-4EFD-B757-9F89DBD50014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Slakteri!$I$10:$I$27</c15:sqref>
                  </c15:fullRef>
                </c:ext>
              </c:extLst>
              <c:f>(Slakteri!$I$10:$I$13,Slakteri!$I$15:$I$27)</c:f>
              <c:numCache>
                <c:formatCode>0.0</c:formatCode>
                <c:ptCount val="17"/>
                <c:pt idx="0">
                  <c:v>0</c:v>
                </c:pt>
                <c:pt idx="1">
                  <c:v>8.0810801710495289E-2</c:v>
                </c:pt>
                <c:pt idx="2">
                  <c:v>35.832856325128802</c:v>
                </c:pt>
                <c:pt idx="3">
                  <c:v>19.472036095491433</c:v>
                </c:pt>
                <c:pt idx="4">
                  <c:v>3.835145964510589</c:v>
                </c:pt>
                <c:pt idx="5">
                  <c:v>16.118387824505877</c:v>
                </c:pt>
                <c:pt idx="6">
                  <c:v>1.4377588470992284</c:v>
                </c:pt>
                <c:pt idx="7">
                  <c:v>4.0102360348833281</c:v>
                </c:pt>
                <c:pt idx="8">
                  <c:v>0.48149769352503441</c:v>
                </c:pt>
                <c:pt idx="9">
                  <c:v>2.0202700427623822E-2</c:v>
                </c:pt>
                <c:pt idx="10">
                  <c:v>0.4208895922421631</c:v>
                </c:pt>
                <c:pt idx="11">
                  <c:v>1.0808444728778748</c:v>
                </c:pt>
                <c:pt idx="12">
                  <c:v>1.404087679719856</c:v>
                </c:pt>
                <c:pt idx="13">
                  <c:v>7.5457086097175008</c:v>
                </c:pt>
                <c:pt idx="14">
                  <c:v>0.11448196908986838</c:v>
                </c:pt>
                <c:pt idx="15">
                  <c:v>0.56904272871140416</c:v>
                </c:pt>
                <c:pt idx="16">
                  <c:v>7.5760126603589359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97-4EFD-B757-9F89DBD50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9416802338596"/>
          <c:y val="0.22284707690352726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middel KJØTT% per</a:t>
            </a:r>
            <a:r>
              <a:rPr lang="nb-NO" sz="2400" baseline="0"/>
              <a:t> SLAKTERI</a:t>
            </a:r>
            <a:endParaRPr lang="nb-NO" sz="24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Slakteri!$L$29:$L$46</c15:sqref>
                  </c15:fullRef>
                </c:ext>
              </c:extLst>
              <c:f>(Slakteri!$L$29:$L$32,Slakteri!$L$34:$L$46)</c:f>
              <c:numCache>
                <c:formatCode>0.00</c:formatCode>
                <c:ptCount val="17"/>
                <c:pt idx="0">
                  <c:v>59</c:v>
                </c:pt>
                <c:pt idx="1">
                  <c:v>55.868421052631589</c:v>
                </c:pt>
                <c:pt idx="2">
                  <c:v>58.511619294509778</c:v>
                </c:pt>
                <c:pt idx="3">
                  <c:v>59.928538066324144</c:v>
                </c:pt>
                <c:pt idx="4">
                  <c:v>59.978848413630999</c:v>
                </c:pt>
                <c:pt idx="5">
                  <c:v>59.122897196261697</c:v>
                </c:pt>
                <c:pt idx="6">
                  <c:v>57.715399610136451</c:v>
                </c:pt>
                <c:pt idx="7">
                  <c:v>58.759469696969703</c:v>
                </c:pt>
                <c:pt idx="8">
                  <c:v>56.75</c:v>
                </c:pt>
                <c:pt idx="9">
                  <c:v>58.662337662337677</c:v>
                </c:pt>
                <c:pt idx="10">
                  <c:v>58.094420600858392</c:v>
                </c:pt>
                <c:pt idx="11">
                  <c:v>58.38643067846607</c:v>
                </c:pt>
                <c:pt idx="12">
                  <c:v>55.178041543026723</c:v>
                </c:pt>
                <c:pt idx="13">
                  <c:v>59.367420349434731</c:v>
                </c:pt>
                <c:pt idx="14">
                  <c:v>55.769230769230759</c:v>
                </c:pt>
                <c:pt idx="15">
                  <c:v>57.064516129032249</c:v>
                </c:pt>
                <c:pt idx="16">
                  <c:v>59.359276018099557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7-4018-A2CC-7E27351D7837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Slakteri!$L$10:$L$27</c15:sqref>
                  </c15:fullRef>
                </c:ext>
              </c:extLst>
              <c:f>(Slakteri!$L$10:$L$13,Slakteri!$L$15:$L$27)</c:f>
              <c:numCache>
                <c:formatCode>0.00</c:formatCode>
                <c:ptCount val="17"/>
                <c:pt idx="0">
                  <c:v>0</c:v>
                </c:pt>
                <c:pt idx="1">
                  <c:v>58.04166666666665</c:v>
                </c:pt>
                <c:pt idx="2">
                  <c:v>58.372779396559821</c:v>
                </c:pt>
                <c:pt idx="3">
                  <c:v>59.839183814629102</c:v>
                </c:pt>
                <c:pt idx="4">
                  <c:v>60.252418645558485</c:v>
                </c:pt>
                <c:pt idx="5">
                  <c:v>58.809233997901359</c:v>
                </c:pt>
                <c:pt idx="6">
                  <c:v>57.093896713615038</c:v>
                </c:pt>
                <c:pt idx="7">
                  <c:v>59.059322033898304</c:v>
                </c:pt>
                <c:pt idx="8">
                  <c:v>56.85314685314686</c:v>
                </c:pt>
                <c:pt idx="9">
                  <c:v>62.66666666666665</c:v>
                </c:pt>
                <c:pt idx="10">
                  <c:v>58.26612903225805</c:v>
                </c:pt>
                <c:pt idx="11">
                  <c:v>58.498442367601214</c:v>
                </c:pt>
                <c:pt idx="12">
                  <c:v>54.781774580335721</c:v>
                </c:pt>
                <c:pt idx="13">
                  <c:v>59.687360428762815</c:v>
                </c:pt>
                <c:pt idx="14">
                  <c:v>59.17647058823529</c:v>
                </c:pt>
                <c:pt idx="15">
                  <c:v>57.443786982248518</c:v>
                </c:pt>
                <c:pt idx="16">
                  <c:v>58.499554764024921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7-4018-A2CC-7E27351D7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805861802813519"/>
          <c:y val="0.10427022419888123"/>
          <c:w val="5.7704101642918247E-2"/>
          <c:h val="0.13570022703272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purke: 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E-48F6-B24E-A1D8EA6C1541}"/>
            </c:ext>
          </c:extLst>
        </c:ser>
        <c:ser>
          <c:idx val="4"/>
          <c:order val="1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E-48F6-B24E-A1D8EA6C1541}"/>
            </c:ext>
          </c:extLst>
        </c:ser>
        <c:ser>
          <c:idx val="10"/>
          <c:order val="2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E-48F6-B24E-A1D8EA6C1541}"/>
            </c:ext>
          </c:extLst>
        </c:ser>
        <c:ser>
          <c:idx val="13"/>
          <c:order val="3"/>
          <c:tx>
            <c:strRef>
              <c:f>Klasse!$B$24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Klasse!$H$22:$H$31</c:f>
              <c:numCache>
                <c:formatCode>0.0</c:formatCode>
                <c:ptCount val="10"/>
                <c:pt idx="0">
                  <c:v>0</c:v>
                </c:pt>
                <c:pt idx="1">
                  <c:v>0.17505036826634079</c:v>
                </c:pt>
                <c:pt idx="2">
                  <c:v>0.34019222512137942</c:v>
                </c:pt>
                <c:pt idx="3">
                  <c:v>4.2408428840373888</c:v>
                </c:pt>
                <c:pt idx="4">
                  <c:v>11.63919807114311</c:v>
                </c:pt>
                <c:pt idx="5">
                  <c:v>30.554546355319207</c:v>
                </c:pt>
                <c:pt idx="6">
                  <c:v>52.234369323248679</c:v>
                </c:pt>
                <c:pt idx="8">
                  <c:v>0</c:v>
                </c:pt>
                <c:pt idx="9">
                  <c:v>6.6056742742015388E-3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6E-48F6-B24E-A1D8EA6C1541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Klasse!$H$10:$H$16</c:f>
              <c:numCache>
                <c:formatCode>0.0</c:formatCode>
                <c:ptCount val="7"/>
                <c:pt idx="0">
                  <c:v>0</c:v>
                </c:pt>
                <c:pt idx="1">
                  <c:v>0.11448196908986838</c:v>
                </c:pt>
                <c:pt idx="2">
                  <c:v>0.30977473989023202</c:v>
                </c:pt>
                <c:pt idx="3">
                  <c:v>4.4917337284083629</c:v>
                </c:pt>
                <c:pt idx="4">
                  <c:v>12.256304926091788</c:v>
                </c:pt>
                <c:pt idx="5">
                  <c:v>31.203070810465</c:v>
                </c:pt>
                <c:pt idx="6">
                  <c:v>50.69530960638405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6E-48F6-B24E-A1D8EA6C1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0920"/>
        <c:axId val="542201312"/>
      </c:barChart>
      <c:catAx>
        <c:axId val="5422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20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03997721881489"/>
          <c:y val="0.32833082887539822"/>
          <c:w val="6.7864962416762958E-2"/>
          <c:h val="0.25703148053238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245165941262E-2"/>
          <c:y val="0.19039140672968577"/>
          <c:w val="0.8686296052891832"/>
          <c:h val="0.701567920976458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9-4B9B-B8FF-3822EE1A4BEF}"/>
            </c:ext>
          </c:extLst>
        </c:ser>
        <c:ser>
          <c:idx val="4"/>
          <c:order val="1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79-4B9B-B8FF-3822EE1A4BEF}"/>
            </c:ext>
          </c:extLst>
        </c:ser>
        <c:ser>
          <c:idx val="10"/>
          <c:order val="2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79-4B9B-B8FF-3822EE1A4BEF}"/>
            </c:ext>
          </c:extLst>
        </c:ser>
        <c:ser>
          <c:idx val="13"/>
          <c:order val="3"/>
          <c:tx>
            <c:strRef>
              <c:f>Klasse!$B$24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Klasse!$F$22:$F$31</c:f>
              <c:numCache>
                <c:formatCode>0</c:formatCode>
                <c:ptCount val="10"/>
                <c:pt idx="0">
                  <c:v>0</c:v>
                </c:pt>
                <c:pt idx="1">
                  <c:v>53</c:v>
                </c:pt>
                <c:pt idx="2">
                  <c:v>103</c:v>
                </c:pt>
                <c:pt idx="3">
                  <c:v>1284</c:v>
                </c:pt>
                <c:pt idx="4">
                  <c:v>3524</c:v>
                </c:pt>
                <c:pt idx="5">
                  <c:v>9251</c:v>
                </c:pt>
                <c:pt idx="6">
                  <c:v>15815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79-4B9B-B8FF-3822EE1A4BEF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Klasse!$F$10:$F$16</c:f>
              <c:numCache>
                <c:formatCode>0</c:formatCode>
                <c:ptCount val="7"/>
                <c:pt idx="0">
                  <c:v>0</c:v>
                </c:pt>
                <c:pt idx="1">
                  <c:v>34</c:v>
                </c:pt>
                <c:pt idx="2">
                  <c:v>92</c:v>
                </c:pt>
                <c:pt idx="3">
                  <c:v>1334</c:v>
                </c:pt>
                <c:pt idx="4">
                  <c:v>3640</c:v>
                </c:pt>
                <c:pt idx="5">
                  <c:v>9267</c:v>
                </c:pt>
                <c:pt idx="6">
                  <c:v>15056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79-4B9B-B8FF-3822EE1A4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28456"/>
        <c:axId val="171032200"/>
      </c:barChart>
      <c:catAx>
        <c:axId val="167928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2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284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43478692027211"/>
          <c:y val="0.25480773772173082"/>
          <c:w val="7.0070416697984611E-2"/>
          <c:h val="0.261962990070572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antall slakt per produsent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Klasse!$D$22:$D$45</c:f>
              <c:strCache>
                <c:ptCount val="2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A-44A9-8B23-CA512013DB85}"/>
            </c:ext>
          </c:extLst>
        </c:ser>
        <c:ser>
          <c:idx val="4"/>
          <c:order val="1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Klasse!$D$22:$D$45</c:f>
              <c:strCache>
                <c:ptCount val="2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A-44A9-8B23-CA512013DB85}"/>
            </c:ext>
          </c:extLst>
        </c:ser>
        <c:ser>
          <c:idx val="10"/>
          <c:order val="2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Klasse!$D$22:$D$45</c:f>
              <c:strCache>
                <c:ptCount val="2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0A-44A9-8B23-CA512013DB85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Klasse!$D$22:$D$45</c:f>
              <c:strCache>
                <c:ptCount val="2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</c:strCache>
            </c:strRef>
          </c:cat>
          <c:val>
            <c:numRef>
              <c:f>Klasse!$R$22:$R$31</c:f>
              <c:numCache>
                <c:formatCode>0</c:formatCode>
                <c:ptCount val="10"/>
                <c:pt idx="0">
                  <c:v>0</c:v>
                </c:pt>
                <c:pt idx="1">
                  <c:v>1.8928571428571428</c:v>
                </c:pt>
                <c:pt idx="2">
                  <c:v>1.6349206349206349</c:v>
                </c:pt>
                <c:pt idx="3">
                  <c:v>4</c:v>
                </c:pt>
                <c:pt idx="4">
                  <c:v>6.7769230769230768</c:v>
                </c:pt>
                <c:pt idx="5">
                  <c:v>14.637658227848101</c:v>
                </c:pt>
                <c:pt idx="6">
                  <c:v>28.342293906810035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0A-44A9-8B23-CA512013DB85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Klasse!$D$22:$D$45</c:f>
              <c:strCache>
                <c:ptCount val="2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</c:strCache>
            </c:strRef>
          </c:cat>
          <c:val>
            <c:numRef>
              <c:f>Klasse!$R$10:$R$16</c:f>
              <c:numCache>
                <c:formatCode>0</c:formatCode>
                <c:ptCount val="7"/>
                <c:pt idx="0">
                  <c:v>0</c:v>
                </c:pt>
                <c:pt idx="1">
                  <c:v>1.2142857142857142</c:v>
                </c:pt>
                <c:pt idx="2">
                  <c:v>1.5862068965517242</c:v>
                </c:pt>
                <c:pt idx="3">
                  <c:v>3.982089552238806</c:v>
                </c:pt>
                <c:pt idx="4">
                  <c:v>7.338709677419355</c:v>
                </c:pt>
                <c:pt idx="5">
                  <c:v>15.787052810902896</c:v>
                </c:pt>
                <c:pt idx="6">
                  <c:v>28.569259962049337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0A-44A9-8B23-CA512013D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3616"/>
        <c:axId val="724642832"/>
      </c:barChart>
      <c:catAx>
        <c:axId val="7246436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klasse</a:t>
                </a:r>
              </a:p>
            </c:rich>
          </c:tx>
          <c:layout>
            <c:manualLayout>
              <c:xMode val="edge"/>
              <c:yMode val="edge"/>
              <c:x val="1.161467797294569E-2"/>
              <c:y val="0.300145864368305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antall produsenter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Klasse!$D$22:$D$45</c:f>
              <c:strCache>
                <c:ptCount val="2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7E-4899-B524-8AB54E3253A1}"/>
            </c:ext>
          </c:extLst>
        </c:ser>
        <c:ser>
          <c:idx val="4"/>
          <c:order val="1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Klasse!$D$22:$D$45</c:f>
              <c:strCache>
                <c:ptCount val="2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7E-4899-B524-8AB54E3253A1}"/>
            </c:ext>
          </c:extLst>
        </c:ser>
        <c:ser>
          <c:idx val="10"/>
          <c:order val="2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Klasse!$D$22:$D$45</c:f>
              <c:strCache>
                <c:ptCount val="2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7E-4899-B524-8AB54E3253A1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Klasse!$D$22:$D$45</c:f>
              <c:strCache>
                <c:ptCount val="2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</c:strCache>
            </c:strRef>
          </c:cat>
          <c:val>
            <c:numRef>
              <c:f>Klasse!$E$22:$E$31</c:f>
              <c:numCache>
                <c:formatCode>General</c:formatCode>
                <c:ptCount val="10"/>
                <c:pt idx="0">
                  <c:v>0</c:v>
                </c:pt>
                <c:pt idx="1">
                  <c:v>28</c:v>
                </c:pt>
                <c:pt idx="2">
                  <c:v>63</c:v>
                </c:pt>
                <c:pt idx="3">
                  <c:v>321</c:v>
                </c:pt>
                <c:pt idx="4">
                  <c:v>520</c:v>
                </c:pt>
                <c:pt idx="5">
                  <c:v>632</c:v>
                </c:pt>
                <c:pt idx="6">
                  <c:v>558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7E-4899-B524-8AB54E3253A1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Klasse!$D$22:$D$45</c:f>
              <c:strCache>
                <c:ptCount val="2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</c:strCache>
            </c:strRef>
          </c:cat>
          <c:val>
            <c:numRef>
              <c:f>Klasse!$E$10:$E$16</c:f>
              <c:numCache>
                <c:formatCode>General</c:formatCode>
                <c:ptCount val="7"/>
                <c:pt idx="0">
                  <c:v>0</c:v>
                </c:pt>
                <c:pt idx="1">
                  <c:v>28</c:v>
                </c:pt>
                <c:pt idx="2">
                  <c:v>58</c:v>
                </c:pt>
                <c:pt idx="3">
                  <c:v>335</c:v>
                </c:pt>
                <c:pt idx="4">
                  <c:v>496</c:v>
                </c:pt>
                <c:pt idx="5">
                  <c:v>587</c:v>
                </c:pt>
                <c:pt idx="6">
                  <c:v>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7E-4899-B524-8AB54E325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2096"/>
        <c:axId val="724644008"/>
      </c:barChart>
      <c:catAx>
        <c:axId val="54220209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4008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209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0-4170-B0BA-BDCF5911D91B}"/>
            </c:ext>
          </c:extLst>
        </c:ser>
        <c:ser>
          <c:idx val="4"/>
          <c:order val="1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0-4170-B0BA-BDCF5911D91B}"/>
            </c:ext>
          </c:extLst>
        </c:ser>
        <c:ser>
          <c:idx val="10"/>
          <c:order val="2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10-4170-B0BA-BDCF5911D91B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Klasse!$K$22:$K$31</c:f>
              <c:numCache>
                <c:formatCode>0.00</c:formatCode>
                <c:ptCount val="10"/>
                <c:pt idx="0">
                  <c:v>0</c:v>
                </c:pt>
                <c:pt idx="1">
                  <c:v>36.576923076923087</c:v>
                </c:pt>
                <c:pt idx="2">
                  <c:v>42.504950495049506</c:v>
                </c:pt>
                <c:pt idx="3">
                  <c:v>48.116822429906549</c:v>
                </c:pt>
                <c:pt idx="4">
                  <c:v>52.40493757094211</c:v>
                </c:pt>
                <c:pt idx="5">
                  <c:v>57.33131553345585</c:v>
                </c:pt>
                <c:pt idx="6">
                  <c:v>62.550616503319617</c:v>
                </c:pt>
                <c:pt idx="8">
                  <c:v>0</c:v>
                </c:pt>
                <c:pt idx="9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10-4170-B0BA-BDCF5911D91B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Klasse!$K$10:$K$16</c:f>
              <c:numCache>
                <c:formatCode>0.00</c:formatCode>
                <c:ptCount val="7"/>
                <c:pt idx="0">
                  <c:v>0</c:v>
                </c:pt>
                <c:pt idx="1">
                  <c:v>37.323529411764696</c:v>
                </c:pt>
                <c:pt idx="2">
                  <c:v>42.34782608695653</c:v>
                </c:pt>
                <c:pt idx="3">
                  <c:v>48.091454272863587</c:v>
                </c:pt>
                <c:pt idx="4">
                  <c:v>52.454120879120879</c:v>
                </c:pt>
                <c:pt idx="5">
                  <c:v>57.313801661810736</c:v>
                </c:pt>
                <c:pt idx="6">
                  <c:v>62.418105738575981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10-4170-B0BA-BDCF5911D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4056"/>
        <c:axId val="542198568"/>
      </c:barChart>
      <c:catAx>
        <c:axId val="5422040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19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19856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40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40319725884407"/>
          <c:y val="0.20311117516300484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4-4944-B950-A03627E90600}"/>
            </c:ext>
          </c:extLst>
        </c:ser>
        <c:ser>
          <c:idx val="4"/>
          <c:order val="1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4-4944-B950-A03627E90600}"/>
            </c:ext>
          </c:extLst>
        </c:ser>
        <c:ser>
          <c:idx val="10"/>
          <c:order val="2"/>
          <c:tx>
            <c:strRef>
              <c:f>Klasse!#REF!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34-4944-B950-A03627E90600}"/>
            </c:ext>
          </c:extLst>
        </c:ser>
        <c:ser>
          <c:idx val="13"/>
          <c:order val="3"/>
          <c:tx>
            <c:strRef>
              <c:f>Klasse!$B$24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Klasse!$M$22:$M$31</c:f>
              <c:numCache>
                <c:formatCode>0.0</c:formatCode>
                <c:ptCount val="10"/>
                <c:pt idx="0">
                  <c:v>0</c:v>
                </c:pt>
                <c:pt idx="1">
                  <c:v>203.78301886792451</c:v>
                </c:pt>
                <c:pt idx="2">
                  <c:v>208.97961165048537</c:v>
                </c:pt>
                <c:pt idx="3">
                  <c:v>187.20272585669767</c:v>
                </c:pt>
                <c:pt idx="4">
                  <c:v>172.12429057888761</c:v>
                </c:pt>
                <c:pt idx="5">
                  <c:v>157.78814182250576</c:v>
                </c:pt>
                <c:pt idx="6">
                  <c:v>146.05089472020217</c:v>
                </c:pt>
                <c:pt idx="8">
                  <c:v>0</c:v>
                </c:pt>
                <c:pt idx="9">
                  <c:v>170.55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34-4944-B950-A03627E90600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Klasse!$M$10:$M$16</c:f>
              <c:numCache>
                <c:formatCode>0.0</c:formatCode>
                <c:ptCount val="7"/>
                <c:pt idx="0">
                  <c:v>0</c:v>
                </c:pt>
                <c:pt idx="1">
                  <c:v>206.93235294117648</c:v>
                </c:pt>
                <c:pt idx="2">
                  <c:v>198.51304347826087</c:v>
                </c:pt>
                <c:pt idx="3">
                  <c:v>184.95584707646165</c:v>
                </c:pt>
                <c:pt idx="4">
                  <c:v>168.37865384615338</c:v>
                </c:pt>
                <c:pt idx="5">
                  <c:v>155.89343908492481</c:v>
                </c:pt>
                <c:pt idx="6">
                  <c:v>144.4793570669502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34-4944-B950-A03627E90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2984"/>
        <c:axId val="171033376"/>
      </c:barChart>
      <c:catAx>
        <c:axId val="171032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337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729600267334593"/>
          <c:y val="0.320208913279779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slakt innen de ulike KJØTT%</a:t>
            </a:r>
          </a:p>
        </c:rich>
      </c:tx>
      <c:layout>
        <c:manualLayout>
          <c:xMode val="edge"/>
          <c:yMode val="edge"/>
          <c:x val="0.12666024424849515"/>
          <c:y val="4.81192742513266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58151392124682E-2"/>
          <c:y val="0.16227480818037204"/>
          <c:w val="0.89234077481887797"/>
          <c:h val="0.73453603329326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'Kjøtt%'!$B$83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'Kjøtt%'!$G$83:$G$117</c:f>
              <c:numCache>
                <c:formatCode>0.0</c:formatCode>
                <c:ptCount val="35"/>
                <c:pt idx="0">
                  <c:v>0.20706531969630421</c:v>
                </c:pt>
                <c:pt idx="1">
                  <c:v>0.13804354646420283</c:v>
                </c:pt>
                <c:pt idx="2">
                  <c:v>2.1961473301123167E-2</c:v>
                </c:pt>
                <c:pt idx="3">
                  <c:v>2.5098826629855062E-2</c:v>
                </c:pt>
                <c:pt idx="4">
                  <c:v>5.6472359917173878E-2</c:v>
                </c:pt>
                <c:pt idx="5">
                  <c:v>7.8433833218297055E-2</c:v>
                </c:pt>
                <c:pt idx="6">
                  <c:v>7.8433833218297055E-2</c:v>
                </c:pt>
                <c:pt idx="7">
                  <c:v>9.0983246533224565E-2</c:v>
                </c:pt>
                <c:pt idx="8">
                  <c:v>0.13176883980673904</c:v>
                </c:pt>
                <c:pt idx="9">
                  <c:v>0.12235677982054338</c:v>
                </c:pt>
                <c:pt idx="10">
                  <c:v>0.18824119972391284</c:v>
                </c:pt>
                <c:pt idx="11">
                  <c:v>0.23530149965489111</c:v>
                </c:pt>
                <c:pt idx="12">
                  <c:v>0.32942209951684759</c:v>
                </c:pt>
                <c:pt idx="13">
                  <c:v>0.45491623266612302</c:v>
                </c:pt>
                <c:pt idx="14">
                  <c:v>1.6941707975152165</c:v>
                </c:pt>
                <c:pt idx="15">
                  <c:v>1.0447386584677163</c:v>
                </c:pt>
                <c:pt idx="16">
                  <c:v>1.3427872246972457</c:v>
                </c:pt>
                <c:pt idx="17">
                  <c:v>1.772604630733513</c:v>
                </c:pt>
                <c:pt idx="18">
                  <c:v>2.1208508502227521</c:v>
                </c:pt>
                <c:pt idx="19">
                  <c:v>2.6165526761623887</c:v>
                </c:pt>
                <c:pt idx="20">
                  <c:v>3.2816715818535478</c:v>
                </c:pt>
                <c:pt idx="21">
                  <c:v>4.0691472673652509</c:v>
                </c:pt>
                <c:pt idx="22">
                  <c:v>5.2111438790236564</c:v>
                </c:pt>
                <c:pt idx="23">
                  <c:v>6.0676413377674603</c:v>
                </c:pt>
                <c:pt idx="24">
                  <c:v>7.5672962289012977</c:v>
                </c:pt>
                <c:pt idx="25">
                  <c:v>8.3986948610152474</c:v>
                </c:pt>
                <c:pt idx="26">
                  <c:v>9.2457802597728573</c:v>
                </c:pt>
                <c:pt idx="27">
                  <c:v>9.5626529459747776</c:v>
                </c:pt>
                <c:pt idx="28">
                  <c:v>9.5720650059609724</c:v>
                </c:pt>
                <c:pt idx="29">
                  <c:v>8.4206563343163712</c:v>
                </c:pt>
                <c:pt idx="30">
                  <c:v>6.9711990964422412</c:v>
                </c:pt>
                <c:pt idx="31">
                  <c:v>7.9531906883353214</c:v>
                </c:pt>
                <c:pt idx="32">
                  <c:v>0.53962477254188357</c:v>
                </c:pt>
                <c:pt idx="33">
                  <c:v>0.30432327288699246</c:v>
                </c:pt>
                <c:pt idx="34">
                  <c:v>8.470853987576081E-2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4-4950-9653-B878C1A5BB86}"/>
            </c:ext>
          </c:extLst>
        </c:ser>
        <c:ser>
          <c:idx val="13"/>
          <c:order val="1"/>
          <c:tx>
            <c:strRef>
              <c:f>'Kjøtt%'!$B$48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'Kjøtt%'!$G$47:$G$81</c:f>
              <c:numCache>
                <c:formatCode>0.0</c:formatCode>
                <c:ptCount val="35"/>
                <c:pt idx="0">
                  <c:v>0.18165604254054235</c:v>
                </c:pt>
                <c:pt idx="1">
                  <c:v>7.2662417016216896E-2</c:v>
                </c:pt>
                <c:pt idx="2">
                  <c:v>1.6514185685503845E-2</c:v>
                </c:pt>
                <c:pt idx="3">
                  <c:v>2.3119859959705391E-2</c:v>
                </c:pt>
                <c:pt idx="4">
                  <c:v>2.9725534233906933E-2</c:v>
                </c:pt>
                <c:pt idx="5">
                  <c:v>2.9725534233906933E-2</c:v>
                </c:pt>
                <c:pt idx="6">
                  <c:v>4.9542557056511567E-2</c:v>
                </c:pt>
                <c:pt idx="7">
                  <c:v>3.6331208508108448E-2</c:v>
                </c:pt>
                <c:pt idx="8">
                  <c:v>5.2845394193612311E-2</c:v>
                </c:pt>
                <c:pt idx="9">
                  <c:v>8.5873765564620022E-2</c:v>
                </c:pt>
                <c:pt idx="10">
                  <c:v>0.10899362552432539</c:v>
                </c:pt>
                <c:pt idx="11">
                  <c:v>0.14532483403243379</c:v>
                </c:pt>
                <c:pt idx="12">
                  <c:v>0.14532483403243379</c:v>
                </c:pt>
                <c:pt idx="13">
                  <c:v>0.22789576245995313</c:v>
                </c:pt>
                <c:pt idx="14">
                  <c:v>2.5596987812530969</c:v>
                </c:pt>
                <c:pt idx="15">
                  <c:v>1.1526901608481683</c:v>
                </c:pt>
                <c:pt idx="16">
                  <c:v>1.6150873600422757</c:v>
                </c:pt>
                <c:pt idx="17">
                  <c:v>1.7868348911715162</c:v>
                </c:pt>
                <c:pt idx="18">
                  <c:v>2.0840902335105862</c:v>
                </c:pt>
                <c:pt idx="19">
                  <c:v>2.78759454371305</c:v>
                </c:pt>
                <c:pt idx="20">
                  <c:v>3.3887109026653901</c:v>
                </c:pt>
                <c:pt idx="21">
                  <c:v>4.1516662813356655</c:v>
                </c:pt>
                <c:pt idx="22">
                  <c:v>4.9080159857317431</c:v>
                </c:pt>
                <c:pt idx="23">
                  <c:v>6.2423621891204544</c:v>
                </c:pt>
                <c:pt idx="24">
                  <c:v>7.25963602734749</c:v>
                </c:pt>
                <c:pt idx="25">
                  <c:v>8.1183736829936901</c:v>
                </c:pt>
                <c:pt idx="26">
                  <c:v>8.6930673448492257</c:v>
                </c:pt>
                <c:pt idx="27">
                  <c:v>9.522079466261518</c:v>
                </c:pt>
                <c:pt idx="28">
                  <c:v>9.2776695181160616</c:v>
                </c:pt>
                <c:pt idx="29">
                  <c:v>8.3759949796875492</c:v>
                </c:pt>
                <c:pt idx="30">
                  <c:v>7.0053175677907342</c:v>
                </c:pt>
                <c:pt idx="31">
                  <c:v>7.1869736103312754</c:v>
                </c:pt>
                <c:pt idx="32">
                  <c:v>1.4664596888727419</c:v>
                </c:pt>
                <c:pt idx="33">
                  <c:v>0.87194900419460308</c:v>
                </c:pt>
                <c:pt idx="34">
                  <c:v>0.34019222512137942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4-4950-9653-B878C1A5BB86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'Kjøtt%'!$G$11:$G$45</c:f>
              <c:numCache>
                <c:formatCode>0.0</c:formatCode>
                <c:ptCount val="35"/>
                <c:pt idx="0">
                  <c:v>0.15152025320717868</c:v>
                </c:pt>
                <c:pt idx="1">
                  <c:v>4.3772517593184963E-2</c:v>
                </c:pt>
                <c:pt idx="2">
                  <c:v>1.6835583689686521E-2</c:v>
                </c:pt>
                <c:pt idx="3">
                  <c:v>6.7342334758746089E-3</c:v>
                </c:pt>
                <c:pt idx="4">
                  <c:v>6.7342334758746089E-3</c:v>
                </c:pt>
                <c:pt idx="5">
                  <c:v>3.7038284117310354E-2</c:v>
                </c:pt>
                <c:pt idx="6">
                  <c:v>4.0405400855247645E-2</c:v>
                </c:pt>
                <c:pt idx="7">
                  <c:v>4.0405400855247645E-2</c:v>
                </c:pt>
                <c:pt idx="8">
                  <c:v>7.7443684972558005E-2</c:v>
                </c:pt>
                <c:pt idx="9">
                  <c:v>7.4076568234620707E-2</c:v>
                </c:pt>
                <c:pt idx="10">
                  <c:v>7.7443684972558005E-2</c:v>
                </c:pt>
                <c:pt idx="11">
                  <c:v>0.18519142058655175</c:v>
                </c:pt>
                <c:pt idx="12">
                  <c:v>0.16162160342099061</c:v>
                </c:pt>
                <c:pt idx="13">
                  <c:v>0.27273645577292155</c:v>
                </c:pt>
                <c:pt idx="14">
                  <c:v>2.6499208727566579</c:v>
                </c:pt>
                <c:pt idx="15">
                  <c:v>1.2222633758712416</c:v>
                </c:pt>
                <c:pt idx="16">
                  <c:v>1.4108219131957302</c:v>
                </c:pt>
                <c:pt idx="17">
                  <c:v>1.8418128556517064</c:v>
                </c:pt>
                <c:pt idx="18">
                  <c:v>2.4377925182666078</c:v>
                </c:pt>
                <c:pt idx="19">
                  <c:v>2.9664298461227649</c:v>
                </c:pt>
                <c:pt idx="20">
                  <c:v>3.6432203104481631</c:v>
                </c:pt>
                <c:pt idx="21">
                  <c:v>4.2897067241321265</c:v>
                </c:pt>
                <c:pt idx="22">
                  <c:v>5.3436142631064998</c:v>
                </c:pt>
                <c:pt idx="23">
                  <c:v>6.1921276810667027</c:v>
                </c:pt>
                <c:pt idx="24">
                  <c:v>7.1416546011650226</c:v>
                </c:pt>
                <c:pt idx="25">
                  <c:v>8.3470823933465752</c:v>
                </c:pt>
                <c:pt idx="26">
                  <c:v>9.3706858816795187</c:v>
                </c:pt>
                <c:pt idx="27">
                  <c:v>9.4245597494865123</c:v>
                </c:pt>
                <c:pt idx="28">
                  <c:v>9.4986363177211377</c:v>
                </c:pt>
                <c:pt idx="29">
                  <c:v>8.2932085255395815</c:v>
                </c:pt>
                <c:pt idx="30">
                  <c:v>6.2224317317081361</c:v>
                </c:pt>
                <c:pt idx="31">
                  <c:v>6.0338731943836494</c:v>
                </c:pt>
                <c:pt idx="32">
                  <c:v>1.4579615475268528</c:v>
                </c:pt>
                <c:pt idx="33">
                  <c:v>0.76770261624970559</c:v>
                </c:pt>
                <c:pt idx="34">
                  <c:v>0.25253375534529782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4-4950-9653-B878C1A5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5336"/>
        <c:axId val="171035728"/>
      </c:barChart>
      <c:catAx>
        <c:axId val="17103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336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6.0454123946117225E-2"/>
          <c:h val="0.1554190888068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5111980429196"/>
          <c:y val="0.17226536042962018"/>
          <c:w val="0.87118804947683048"/>
          <c:h val="0.6584515398681565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'Kjøtt%'!$B$83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'Kjøtt%'!$C$47:$C$81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'Kjøtt%'!$E$83:$E$117</c:f>
              <c:numCache>
                <c:formatCode>0</c:formatCode>
                <c:ptCount val="35"/>
                <c:pt idx="0">
                  <c:v>66</c:v>
                </c:pt>
                <c:pt idx="1">
                  <c:v>44</c:v>
                </c:pt>
                <c:pt idx="2">
                  <c:v>7</c:v>
                </c:pt>
                <c:pt idx="3">
                  <c:v>8</c:v>
                </c:pt>
                <c:pt idx="4">
                  <c:v>18</c:v>
                </c:pt>
                <c:pt idx="5">
                  <c:v>25</c:v>
                </c:pt>
                <c:pt idx="6">
                  <c:v>25</c:v>
                </c:pt>
                <c:pt idx="7">
                  <c:v>29</c:v>
                </c:pt>
                <c:pt idx="8">
                  <c:v>42</c:v>
                </c:pt>
                <c:pt idx="9">
                  <c:v>39</c:v>
                </c:pt>
                <c:pt idx="10">
                  <c:v>60</c:v>
                </c:pt>
                <c:pt idx="11">
                  <c:v>75</c:v>
                </c:pt>
                <c:pt idx="12">
                  <c:v>105</c:v>
                </c:pt>
                <c:pt idx="13">
                  <c:v>145</c:v>
                </c:pt>
                <c:pt idx="14">
                  <c:v>540</c:v>
                </c:pt>
                <c:pt idx="15">
                  <c:v>333</c:v>
                </c:pt>
                <c:pt idx="16">
                  <c:v>428</c:v>
                </c:pt>
                <c:pt idx="17">
                  <c:v>565</c:v>
                </c:pt>
                <c:pt idx="18">
                  <c:v>676</c:v>
                </c:pt>
                <c:pt idx="19">
                  <c:v>834</c:v>
                </c:pt>
                <c:pt idx="20">
                  <c:v>1046</c:v>
                </c:pt>
                <c:pt idx="21">
                  <c:v>1297</c:v>
                </c:pt>
                <c:pt idx="22">
                  <c:v>1661</c:v>
                </c:pt>
                <c:pt idx="23">
                  <c:v>1934</c:v>
                </c:pt>
                <c:pt idx="24">
                  <c:v>2412</c:v>
                </c:pt>
                <c:pt idx="25">
                  <c:v>2677</c:v>
                </c:pt>
                <c:pt idx="26">
                  <c:v>2947</c:v>
                </c:pt>
                <c:pt idx="27">
                  <c:v>3048</c:v>
                </c:pt>
                <c:pt idx="28">
                  <c:v>3051</c:v>
                </c:pt>
                <c:pt idx="29">
                  <c:v>2684</c:v>
                </c:pt>
                <c:pt idx="30">
                  <c:v>2222</c:v>
                </c:pt>
                <c:pt idx="31">
                  <c:v>2535</c:v>
                </c:pt>
                <c:pt idx="32">
                  <c:v>172</c:v>
                </c:pt>
                <c:pt idx="33">
                  <c:v>97</c:v>
                </c:pt>
                <c:pt idx="3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19-42A9-A77B-A84D8FD2F7F8}"/>
            </c:ext>
          </c:extLst>
        </c:ser>
        <c:ser>
          <c:idx val="13"/>
          <c:order val="1"/>
          <c:tx>
            <c:strRef>
              <c:f>'Kjøtt%'!$B$47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'Kjøtt%'!$C$47:$C$81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'Kjøtt%'!$F$47:$F$81</c:f>
              <c:numCache>
                <c:formatCode>0</c:formatCode>
                <c:ptCount val="35"/>
                <c:pt idx="0">
                  <c:v>0</c:v>
                </c:pt>
                <c:pt idx="1">
                  <c:v>22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15</c:v>
                </c:pt>
                <c:pt idx="7">
                  <c:v>11</c:v>
                </c:pt>
                <c:pt idx="8">
                  <c:v>16</c:v>
                </c:pt>
                <c:pt idx="9">
                  <c:v>26</c:v>
                </c:pt>
                <c:pt idx="10">
                  <c:v>33</c:v>
                </c:pt>
                <c:pt idx="11">
                  <c:v>44</c:v>
                </c:pt>
                <c:pt idx="12">
                  <c:v>44</c:v>
                </c:pt>
                <c:pt idx="13">
                  <c:v>69</c:v>
                </c:pt>
                <c:pt idx="14">
                  <c:v>775</c:v>
                </c:pt>
                <c:pt idx="15">
                  <c:v>349</c:v>
                </c:pt>
                <c:pt idx="16">
                  <c:v>489</c:v>
                </c:pt>
                <c:pt idx="17">
                  <c:v>541</c:v>
                </c:pt>
                <c:pt idx="18">
                  <c:v>631</c:v>
                </c:pt>
                <c:pt idx="19">
                  <c:v>844</c:v>
                </c:pt>
                <c:pt idx="20">
                  <c:v>1026</c:v>
                </c:pt>
                <c:pt idx="21">
                  <c:v>1257</c:v>
                </c:pt>
                <c:pt idx="22">
                  <c:v>1486</c:v>
                </c:pt>
                <c:pt idx="23">
                  <c:v>1890</c:v>
                </c:pt>
                <c:pt idx="24">
                  <c:v>2198</c:v>
                </c:pt>
                <c:pt idx="25">
                  <c:v>2458</c:v>
                </c:pt>
                <c:pt idx="26">
                  <c:v>2632</c:v>
                </c:pt>
                <c:pt idx="27">
                  <c:v>2883</c:v>
                </c:pt>
                <c:pt idx="28">
                  <c:v>2809</c:v>
                </c:pt>
                <c:pt idx="29">
                  <c:v>2536</c:v>
                </c:pt>
                <c:pt idx="30">
                  <c:v>2121</c:v>
                </c:pt>
                <c:pt idx="31">
                  <c:v>2176</c:v>
                </c:pt>
                <c:pt idx="32">
                  <c:v>444</c:v>
                </c:pt>
                <c:pt idx="33">
                  <c:v>264</c:v>
                </c:pt>
                <c:pt idx="3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19-42A9-A77B-A84D8FD2F7F8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'Kjøtt%'!$C$47:$C$81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'Kjøtt%'!$F$11:$F$45</c:f>
              <c:numCache>
                <c:formatCode>0</c:formatCode>
                <c:ptCount val="35"/>
                <c:pt idx="0">
                  <c:v>0</c:v>
                </c:pt>
                <c:pt idx="1">
                  <c:v>13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23</c:v>
                </c:pt>
                <c:pt idx="9">
                  <c:v>22</c:v>
                </c:pt>
                <c:pt idx="10">
                  <c:v>23</c:v>
                </c:pt>
                <c:pt idx="11">
                  <c:v>55</c:v>
                </c:pt>
                <c:pt idx="12">
                  <c:v>48</c:v>
                </c:pt>
                <c:pt idx="13">
                  <c:v>81</c:v>
                </c:pt>
                <c:pt idx="14">
                  <c:v>787</c:v>
                </c:pt>
                <c:pt idx="15">
                  <c:v>363</c:v>
                </c:pt>
                <c:pt idx="16">
                  <c:v>419</c:v>
                </c:pt>
                <c:pt idx="17">
                  <c:v>547</c:v>
                </c:pt>
                <c:pt idx="18">
                  <c:v>724</c:v>
                </c:pt>
                <c:pt idx="19">
                  <c:v>881</c:v>
                </c:pt>
                <c:pt idx="20">
                  <c:v>1082</c:v>
                </c:pt>
                <c:pt idx="21">
                  <c:v>1274</c:v>
                </c:pt>
                <c:pt idx="22">
                  <c:v>1587</c:v>
                </c:pt>
                <c:pt idx="23">
                  <c:v>1839</c:v>
                </c:pt>
                <c:pt idx="24">
                  <c:v>2121</c:v>
                </c:pt>
                <c:pt idx="25">
                  <c:v>2479</c:v>
                </c:pt>
                <c:pt idx="26">
                  <c:v>2783</c:v>
                </c:pt>
                <c:pt idx="27">
                  <c:v>2799</c:v>
                </c:pt>
                <c:pt idx="28">
                  <c:v>2820</c:v>
                </c:pt>
                <c:pt idx="29">
                  <c:v>2463</c:v>
                </c:pt>
                <c:pt idx="30">
                  <c:v>1848</c:v>
                </c:pt>
                <c:pt idx="31">
                  <c:v>1792</c:v>
                </c:pt>
                <c:pt idx="32">
                  <c:v>433</c:v>
                </c:pt>
                <c:pt idx="33">
                  <c:v>228</c:v>
                </c:pt>
                <c:pt idx="3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19-42A9-A77B-A84D8FD2F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4160"/>
        <c:axId val="171034552"/>
      </c:barChart>
      <c:catAx>
        <c:axId val="17103416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16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30931934994329"/>
          <c:y val="0.33089919831686598"/>
          <c:w val="6.7152789498703153E-2"/>
          <c:h val="0.175292902587574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A</a:t>
            </a:r>
            <a:r>
              <a:rPr lang="nb-NO" sz="2800"/>
              <a:t>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85343602931534"/>
          <c:y val="0.17133426362892917"/>
          <c:w val="0.85893344067236799"/>
          <c:h val="0.683031389456406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Måned!$D$114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Måned!$G$114:$G$125</c:f>
              <c:numCache>
                <c:formatCode>#,##0</c:formatCode>
                <c:ptCount val="12"/>
                <c:pt idx="0">
                  <c:v>2714</c:v>
                </c:pt>
                <c:pt idx="1">
                  <c:v>2366</c:v>
                </c:pt>
                <c:pt idx="2">
                  <c:v>2494</c:v>
                </c:pt>
                <c:pt idx="3">
                  <c:v>2770</c:v>
                </c:pt>
                <c:pt idx="4">
                  <c:v>2820</c:v>
                </c:pt>
                <c:pt idx="5">
                  <c:v>3021</c:v>
                </c:pt>
                <c:pt idx="6">
                  <c:v>2763</c:v>
                </c:pt>
                <c:pt idx="7">
                  <c:v>2940</c:v>
                </c:pt>
                <c:pt idx="8">
                  <c:v>2827</c:v>
                </c:pt>
                <c:pt idx="9">
                  <c:v>2766</c:v>
                </c:pt>
                <c:pt idx="10">
                  <c:v>3084</c:v>
                </c:pt>
                <c:pt idx="11">
                  <c:v>2731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8-42E8-BB70-4050FF5D71B9}"/>
            </c:ext>
          </c:extLst>
        </c:ser>
        <c:ser>
          <c:idx val="2"/>
          <c:order val="1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Måned!$G$23:$G$34</c:f>
              <c:numCache>
                <c:formatCode>#,##0</c:formatCode>
                <c:ptCount val="12"/>
                <c:pt idx="0">
                  <c:v>2465</c:v>
                </c:pt>
                <c:pt idx="1">
                  <c:v>2607</c:v>
                </c:pt>
                <c:pt idx="2">
                  <c:v>2918</c:v>
                </c:pt>
                <c:pt idx="3">
                  <c:v>2400</c:v>
                </c:pt>
                <c:pt idx="4">
                  <c:v>2656</c:v>
                </c:pt>
                <c:pt idx="5">
                  <c:v>2562</c:v>
                </c:pt>
                <c:pt idx="6">
                  <c:v>2253</c:v>
                </c:pt>
                <c:pt idx="7">
                  <c:v>2498</c:v>
                </c:pt>
                <c:pt idx="8">
                  <c:v>2625</c:v>
                </c:pt>
                <c:pt idx="9">
                  <c:v>2681</c:v>
                </c:pt>
                <c:pt idx="10">
                  <c:v>2257</c:v>
                </c:pt>
                <c:pt idx="11">
                  <c:v>2355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8-42E8-BB70-4050FF5D71B9}"/>
            </c:ext>
          </c:extLst>
        </c:ser>
        <c:ser>
          <c:idx val="3"/>
          <c:order val="2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0"/>
              <c:layout>
                <c:manualLayout>
                  <c:x val="-2.8912840761732869E-3"/>
                  <c:y val="-7.3111101900263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7F-4BD9-B615-B53AF87D2507}"/>
                </c:ext>
              </c:extLst>
            </c:dLbl>
            <c:dLbl>
              <c:idx val="1"/>
              <c:layout>
                <c:manualLayout>
                  <c:x val="-4.8188067936221161E-3"/>
                  <c:y val="-8.3555545028872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F-4BD9-B615-B53AF87D2507}"/>
                </c:ext>
              </c:extLst>
            </c:dLbl>
            <c:dLbl>
              <c:idx val="2"/>
              <c:layout>
                <c:manualLayout>
                  <c:x val="-6.7463295110709977E-3"/>
                  <c:y val="-0.19008886494068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F-4BD9-B615-B53AF87D2507}"/>
                </c:ext>
              </c:extLst>
            </c:dLbl>
            <c:dLbl>
              <c:idx val="3"/>
              <c:layout>
                <c:manualLayout>
                  <c:x val="-9.6376135872442321E-3"/>
                  <c:y val="-3.551110663727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F-4BD9-B615-B53AF87D2507}"/>
                </c:ext>
              </c:extLst>
            </c:dLbl>
            <c:dLbl>
              <c:idx val="4"/>
              <c:layout>
                <c:manualLayout>
                  <c:x val="-1.0601374945968654E-2"/>
                  <c:y val="-6.4755547397376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B3-4E66-A834-EC45D08B9E1B}"/>
                </c:ext>
              </c:extLst>
            </c:dLbl>
            <c:dLbl>
              <c:idx val="5"/>
              <c:layout>
                <c:manualLayout>
                  <c:x val="-6.7463295110709622E-3"/>
                  <c:y val="-0.171288867309189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D0-40C6-B880-6883A498774D}"/>
                </c:ext>
              </c:extLst>
            </c:dLbl>
            <c:dLbl>
              <c:idx val="7"/>
              <c:layout>
                <c:manualLayout>
                  <c:x val="-9.6376135872456453E-4"/>
                  <c:y val="-0.12533331754330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CC-45A8-A3DE-137F1A1D2EB8}"/>
                </c:ext>
              </c:extLst>
            </c:dLbl>
            <c:dLbl>
              <c:idx val="8"/>
              <c:layout>
                <c:manualLayout>
                  <c:x val="4.0477977066425773E-2"/>
                  <c:y val="-0.10862220853753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CC-45A8-A3DE-137F1A1D2EB8}"/>
                </c:ext>
              </c:extLst>
            </c:dLbl>
            <c:dLbl>
              <c:idx val="9"/>
              <c:layout>
                <c:manualLayout>
                  <c:x val="3.8550454348976926E-3"/>
                  <c:y val="-5.01333270173236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5B-4A17-8EB0-3398802E8F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Måned!$G$10:$G$21</c:f>
              <c:numCache>
                <c:formatCode>#,##0</c:formatCode>
                <c:ptCount val="12"/>
                <c:pt idx="0">
                  <c:v>2709</c:v>
                </c:pt>
                <c:pt idx="1">
                  <c:v>2676</c:v>
                </c:pt>
                <c:pt idx="2">
                  <c:v>2119</c:v>
                </c:pt>
                <c:pt idx="3">
                  <c:v>2967</c:v>
                </c:pt>
                <c:pt idx="4">
                  <c:v>2684</c:v>
                </c:pt>
                <c:pt idx="5">
                  <c:v>2184</c:v>
                </c:pt>
                <c:pt idx="6">
                  <c:v>2454</c:v>
                </c:pt>
                <c:pt idx="7">
                  <c:v>2362</c:v>
                </c:pt>
                <c:pt idx="8">
                  <c:v>2364</c:v>
                </c:pt>
                <c:pt idx="9">
                  <c:v>2516</c:v>
                </c:pt>
                <c:pt idx="10">
                  <c:v>2266</c:v>
                </c:pt>
                <c:pt idx="11">
                  <c:v>2398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8-42E8-BB70-4050FF5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080"/>
        <c:axId val="718332264"/>
      </c:barChart>
      <c:catAx>
        <c:axId val="7183020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32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35350766638008"/>
          <c:y val="9.3286712280194681E-2"/>
          <c:w val="6.3453592538089049E-2"/>
          <c:h val="0.189655132711864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SLAKTEVEKT innen de ulike KJØTT%</a:t>
            </a:r>
          </a:p>
        </c:rich>
      </c:tx>
      <c:layout>
        <c:manualLayout>
          <c:xMode val="edge"/>
          <c:yMode val="edge"/>
          <c:x val="0.1266602154248026"/>
          <c:y val="5.032232969519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519184109607781E-2"/>
          <c:y val="0.16365302229811346"/>
          <c:w val="0.90122006819646117"/>
          <c:h val="0.6670640252225439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'Kjøtt%'!$B$83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'Kjøtt%'!$C$47:$C$81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'Kjøtt%'!$I$83:$I$117</c:f>
              <c:numCache>
                <c:formatCode>0.0</c:formatCode>
                <c:ptCount val="35"/>
                <c:pt idx="0">
                  <c:v>0</c:v>
                </c:pt>
                <c:pt idx="1">
                  <c:v>215.46386363636367</c:v>
                </c:pt>
                <c:pt idx="2">
                  <c:v>211.11428571428564</c:v>
                </c:pt>
                <c:pt idx="3">
                  <c:v>229.41249999999999</c:v>
                </c:pt>
                <c:pt idx="4">
                  <c:v>213.40611111111113</c:v>
                </c:pt>
                <c:pt idx="5">
                  <c:v>231.40559999999999</c:v>
                </c:pt>
                <c:pt idx="6">
                  <c:v>214.40680000000003</c:v>
                </c:pt>
                <c:pt idx="7">
                  <c:v>217.32586206896548</c:v>
                </c:pt>
                <c:pt idx="8">
                  <c:v>199.08880952380952</c:v>
                </c:pt>
                <c:pt idx="9">
                  <c:v>203.97974358974361</c:v>
                </c:pt>
                <c:pt idx="10">
                  <c:v>190.05499999999995</c:v>
                </c:pt>
                <c:pt idx="11">
                  <c:v>211.20400000000004</c:v>
                </c:pt>
                <c:pt idx="12">
                  <c:v>197.71657142857151</c:v>
                </c:pt>
                <c:pt idx="13">
                  <c:v>195.33082758620699</c:v>
                </c:pt>
                <c:pt idx="14">
                  <c:v>184.83283333333327</c:v>
                </c:pt>
                <c:pt idx="15">
                  <c:v>179.8980480480478</c:v>
                </c:pt>
                <c:pt idx="16">
                  <c:v>177.75007009345779</c:v>
                </c:pt>
                <c:pt idx="17">
                  <c:v>175.19184070796484</c:v>
                </c:pt>
                <c:pt idx="18">
                  <c:v>171.75646449704138</c:v>
                </c:pt>
                <c:pt idx="19">
                  <c:v>169.71601918465211</c:v>
                </c:pt>
                <c:pt idx="20">
                  <c:v>166.73716061185465</c:v>
                </c:pt>
                <c:pt idx="21">
                  <c:v>163.88504240555139</c:v>
                </c:pt>
                <c:pt idx="22">
                  <c:v>162.7183202889822</c:v>
                </c:pt>
                <c:pt idx="23">
                  <c:v>158.86966907962804</c:v>
                </c:pt>
                <c:pt idx="24">
                  <c:v>156.3355638474298</c:v>
                </c:pt>
                <c:pt idx="25">
                  <c:v>153.48657078819548</c:v>
                </c:pt>
                <c:pt idx="26">
                  <c:v>151.79907363420412</c:v>
                </c:pt>
                <c:pt idx="27">
                  <c:v>148.89299212598448</c:v>
                </c:pt>
                <c:pt idx="28">
                  <c:v>146.43089151097973</c:v>
                </c:pt>
                <c:pt idx="29">
                  <c:v>142.46035022354687</c:v>
                </c:pt>
                <c:pt idx="30">
                  <c:v>142.18895589558963</c:v>
                </c:pt>
                <c:pt idx="31">
                  <c:v>138.88146351084811</c:v>
                </c:pt>
                <c:pt idx="32">
                  <c:v>140.28488372093022</c:v>
                </c:pt>
                <c:pt idx="33">
                  <c:v>138.87422680412365</c:v>
                </c:pt>
                <c:pt idx="34">
                  <c:v>141.42592592592595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93-4293-A2D3-1EE67BC758A0}"/>
            </c:ext>
          </c:extLst>
        </c:ser>
        <c:ser>
          <c:idx val="13"/>
          <c:order val="1"/>
          <c:tx>
            <c:strRef>
              <c:f>'Kjøtt%'!$B$48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'Kjøtt%'!$C$47:$C$81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'Kjøtt%'!$I$49:$I$79</c:f>
              <c:numCache>
                <c:formatCode>0.0</c:formatCode>
                <c:ptCount val="31"/>
                <c:pt idx="0">
                  <c:v>233.42</c:v>
                </c:pt>
                <c:pt idx="1">
                  <c:v>191.55714285714296</c:v>
                </c:pt>
                <c:pt idx="2">
                  <c:v>200.67777777777775</c:v>
                </c:pt>
                <c:pt idx="3">
                  <c:v>210.23333333333329</c:v>
                </c:pt>
                <c:pt idx="4">
                  <c:v>205.84666666666672</c:v>
                </c:pt>
                <c:pt idx="5">
                  <c:v>203.45454545454547</c:v>
                </c:pt>
                <c:pt idx="6">
                  <c:v>221.26250000000005</c:v>
                </c:pt>
                <c:pt idx="7">
                  <c:v>218.19230769230765</c:v>
                </c:pt>
                <c:pt idx="8">
                  <c:v>211.69696969696963</c:v>
                </c:pt>
                <c:pt idx="9">
                  <c:v>194.78409090909088</c:v>
                </c:pt>
                <c:pt idx="10">
                  <c:v>193.84772727272727</c:v>
                </c:pt>
                <c:pt idx="11">
                  <c:v>195.29420289855076</c:v>
                </c:pt>
                <c:pt idx="12">
                  <c:v>188.55574193548401</c:v>
                </c:pt>
                <c:pt idx="13">
                  <c:v>180.89512893982817</c:v>
                </c:pt>
                <c:pt idx="14">
                  <c:v>180.28936605316983</c:v>
                </c:pt>
                <c:pt idx="15">
                  <c:v>175.83678373382628</c:v>
                </c:pt>
                <c:pt idx="16">
                  <c:v>173.51378763866884</c:v>
                </c:pt>
                <c:pt idx="17">
                  <c:v>169.6922985781992</c:v>
                </c:pt>
                <c:pt idx="18">
                  <c:v>167.46335282651077</c:v>
                </c:pt>
                <c:pt idx="19">
                  <c:v>164.38997613365157</c:v>
                </c:pt>
                <c:pt idx="20">
                  <c:v>162.22187079407823</c:v>
                </c:pt>
                <c:pt idx="21">
                  <c:v>158.17211640211639</c:v>
                </c:pt>
                <c:pt idx="22">
                  <c:v>155.8233393994538</c:v>
                </c:pt>
                <c:pt idx="23">
                  <c:v>153.27733930024436</c:v>
                </c:pt>
                <c:pt idx="24">
                  <c:v>151.47260638297868</c:v>
                </c:pt>
                <c:pt idx="25">
                  <c:v>149.17644814429389</c:v>
                </c:pt>
                <c:pt idx="26">
                  <c:v>147.18850124599484</c:v>
                </c:pt>
                <c:pt idx="27">
                  <c:v>144.4848974763409</c:v>
                </c:pt>
                <c:pt idx="28">
                  <c:v>142.19170202734588</c:v>
                </c:pt>
                <c:pt idx="29">
                  <c:v>139.98386948529404</c:v>
                </c:pt>
                <c:pt idx="30">
                  <c:v>145.30810810810817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93-4293-A2D3-1EE67BC758A0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'Kjøtt%'!$C$47:$C$81</c:f>
              <c:numCache>
                <c:formatCode>General</c:formatCode>
                <c:ptCount val="35"/>
                <c:pt idx="0">
                  <c:v>0</c:v>
                </c:pt>
                <c:pt idx="1">
                  <c:v>35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45</c:v>
                </c:pt>
                <c:pt idx="12">
                  <c:v>46</c:v>
                </c:pt>
                <c:pt idx="13">
                  <c:v>47</c:v>
                </c:pt>
                <c:pt idx="14">
                  <c:v>48</c:v>
                </c:pt>
                <c:pt idx="15">
                  <c:v>49</c:v>
                </c:pt>
                <c:pt idx="16">
                  <c:v>50</c:v>
                </c:pt>
                <c:pt idx="17">
                  <c:v>51</c:v>
                </c:pt>
                <c:pt idx="18">
                  <c:v>52</c:v>
                </c:pt>
                <c:pt idx="19">
                  <c:v>53</c:v>
                </c:pt>
                <c:pt idx="20">
                  <c:v>54</c:v>
                </c:pt>
                <c:pt idx="21">
                  <c:v>55</c:v>
                </c:pt>
                <c:pt idx="22">
                  <c:v>56</c:v>
                </c:pt>
                <c:pt idx="23">
                  <c:v>57</c:v>
                </c:pt>
                <c:pt idx="24">
                  <c:v>58</c:v>
                </c:pt>
                <c:pt idx="25">
                  <c:v>59</c:v>
                </c:pt>
                <c:pt idx="26">
                  <c:v>60</c:v>
                </c:pt>
                <c:pt idx="27">
                  <c:v>61</c:v>
                </c:pt>
                <c:pt idx="28">
                  <c:v>62</c:v>
                </c:pt>
                <c:pt idx="29">
                  <c:v>63</c:v>
                </c:pt>
                <c:pt idx="30">
                  <c:v>64</c:v>
                </c:pt>
                <c:pt idx="31">
                  <c:v>65</c:v>
                </c:pt>
                <c:pt idx="32">
                  <c:v>66</c:v>
                </c:pt>
                <c:pt idx="33">
                  <c:v>67</c:v>
                </c:pt>
                <c:pt idx="34">
                  <c:v>68</c:v>
                </c:pt>
              </c:numCache>
            </c:numRef>
          </c:cat>
          <c:val>
            <c:numRef>
              <c:f>'Kjøtt%'!$I$13:$I$43</c:f>
              <c:numCache>
                <c:formatCode>0.0</c:formatCode>
                <c:ptCount val="31"/>
                <c:pt idx="0">
                  <c:v>183.04</c:v>
                </c:pt>
                <c:pt idx="1">
                  <c:v>236.2</c:v>
                </c:pt>
                <c:pt idx="2">
                  <c:v>192.6</c:v>
                </c:pt>
                <c:pt idx="3">
                  <c:v>212.34545454545443</c:v>
                </c:pt>
                <c:pt idx="4">
                  <c:v>191.24166666666673</c:v>
                </c:pt>
                <c:pt idx="5">
                  <c:v>196.54166666666663</c:v>
                </c:pt>
                <c:pt idx="6">
                  <c:v>191.75652173913045</c:v>
                </c:pt>
                <c:pt idx="7">
                  <c:v>211.92272727272729</c:v>
                </c:pt>
                <c:pt idx="8">
                  <c:v>197.26521739130436</c:v>
                </c:pt>
                <c:pt idx="9">
                  <c:v>190.8818181818182</c:v>
                </c:pt>
                <c:pt idx="10">
                  <c:v>189.83750000000001</c:v>
                </c:pt>
                <c:pt idx="11">
                  <c:v>190.61358024691347</c:v>
                </c:pt>
                <c:pt idx="12">
                  <c:v>185.24688691232504</c:v>
                </c:pt>
                <c:pt idx="13">
                  <c:v>180.62258953168055</c:v>
                </c:pt>
                <c:pt idx="14">
                  <c:v>175.10143198090685</c:v>
                </c:pt>
                <c:pt idx="15">
                  <c:v>172.69360146252285</c:v>
                </c:pt>
                <c:pt idx="16">
                  <c:v>168.7450276243095</c:v>
                </c:pt>
                <c:pt idx="17">
                  <c:v>167.12814982973899</c:v>
                </c:pt>
                <c:pt idx="18">
                  <c:v>164.73216266173779</c:v>
                </c:pt>
                <c:pt idx="19">
                  <c:v>162.51302982731573</c:v>
                </c:pt>
                <c:pt idx="20">
                  <c:v>158.9435412728418</c:v>
                </c:pt>
                <c:pt idx="21">
                  <c:v>156.64518760195779</c:v>
                </c:pt>
                <c:pt idx="22">
                  <c:v>153.83399339934044</c:v>
                </c:pt>
                <c:pt idx="23">
                  <c:v>151.86022589753921</c:v>
                </c:pt>
                <c:pt idx="24">
                  <c:v>149.57308659719723</c:v>
                </c:pt>
                <c:pt idx="25">
                  <c:v>147.36445158985373</c:v>
                </c:pt>
                <c:pt idx="26">
                  <c:v>145.10067352002855</c:v>
                </c:pt>
                <c:pt idx="27">
                  <c:v>142.01997563946378</c:v>
                </c:pt>
                <c:pt idx="28">
                  <c:v>140.40757575757561</c:v>
                </c:pt>
                <c:pt idx="29">
                  <c:v>138.51322544642869</c:v>
                </c:pt>
                <c:pt idx="30">
                  <c:v>144.63025404157028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93-4293-A2D3-1EE67BC75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6512"/>
        <c:axId val="171036904"/>
      </c:barChart>
      <c:catAx>
        <c:axId val="1710365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69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 i kg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5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34138071578779"/>
          <c:y val="0.22232969519190796"/>
          <c:w val="6.7405975650312686E-2"/>
          <c:h val="0.173560757318659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</a:t>
            </a:r>
            <a:r>
              <a:rPr lang="en-US" sz="2400" baseline="0"/>
              <a:t> purke: </a:t>
            </a:r>
            <a:r>
              <a:rPr lang="en-US" sz="2400"/>
              <a:t>antalls%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910094051896451E-2"/>
          <c:y val="0.14378480256584616"/>
          <c:w val="0.90920992253189692"/>
          <c:h val="0.7445690148559872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Vektgrupper!$D$10:$D$27</c:f>
              <c:strCache>
                <c:ptCount val="18"/>
                <c:pt idx="0">
                  <c:v>&lt;=70 kg</c:v>
                </c:pt>
                <c:pt idx="1">
                  <c:v>&gt; 70 kg</c:v>
                </c:pt>
                <c:pt idx="2">
                  <c:v>&gt; 70 kg</c:v>
                </c:pt>
                <c:pt idx="3">
                  <c:v>&gt; 80 kg</c:v>
                </c:pt>
                <c:pt idx="4">
                  <c:v>&gt; 90 kg</c:v>
                </c:pt>
                <c:pt idx="5">
                  <c:v>&gt; 100 kg</c:v>
                </c:pt>
                <c:pt idx="6">
                  <c:v>&gt; 110 kg</c:v>
                </c:pt>
                <c:pt idx="7">
                  <c:v>&gt; 120 kg</c:v>
                </c:pt>
                <c:pt idx="8">
                  <c:v>&gt; 130 kg</c:v>
                </c:pt>
                <c:pt idx="9">
                  <c:v>&gt; 140 kg</c:v>
                </c:pt>
                <c:pt idx="10">
                  <c:v>&gt; 150 kg</c:v>
                </c:pt>
                <c:pt idx="11">
                  <c:v>&gt; 160 kg</c:v>
                </c:pt>
                <c:pt idx="12">
                  <c:v>&gt; 170 kg</c:v>
                </c:pt>
                <c:pt idx="13">
                  <c:v>&gt; 180 kg</c:v>
                </c:pt>
                <c:pt idx="14">
                  <c:v>&gt; 190 kg</c:v>
                </c:pt>
                <c:pt idx="15">
                  <c:v>&gt; 200 kg</c:v>
                </c:pt>
                <c:pt idx="16">
                  <c:v>&gt; 210 kg</c:v>
                </c:pt>
                <c:pt idx="17">
                  <c:v>&gt; 220 kg</c:v>
                </c:pt>
              </c:strCache>
            </c:strRef>
          </c:cat>
          <c:val>
            <c:numRef>
              <c:f>Vektgrupper!$J$29:$J$46</c:f>
              <c:numCache>
                <c:formatCode>0.0</c:formatCode>
                <c:ptCount val="18"/>
                <c:pt idx="0">
                  <c:v>2.6422697096806155E-2</c:v>
                </c:pt>
                <c:pt idx="1">
                  <c:v>7.9268091290418452E-2</c:v>
                </c:pt>
                <c:pt idx="2">
                  <c:v>0.35670641080688309</c:v>
                </c:pt>
                <c:pt idx="3">
                  <c:v>1.2187469035901837</c:v>
                </c:pt>
                <c:pt idx="4">
                  <c:v>3.1409981173828321</c:v>
                </c:pt>
                <c:pt idx="5">
                  <c:v>5.9054728011361766</c:v>
                </c:pt>
                <c:pt idx="6">
                  <c:v>11.606169699772103</c:v>
                </c:pt>
                <c:pt idx="7">
                  <c:v>14.079994715460575</c:v>
                </c:pt>
                <c:pt idx="8">
                  <c:v>13.317039336790303</c:v>
                </c:pt>
                <c:pt idx="9">
                  <c:v>11.199920731908712</c:v>
                </c:pt>
                <c:pt idx="10">
                  <c:v>10.043927733923438</c:v>
                </c:pt>
                <c:pt idx="11">
                  <c:v>8.458565908115073</c:v>
                </c:pt>
                <c:pt idx="12">
                  <c:v>6.7476962710968724</c:v>
                </c:pt>
                <c:pt idx="13">
                  <c:v>5.1094890510948909</c:v>
                </c:pt>
                <c:pt idx="14">
                  <c:v>3.3556825312943821</c:v>
                </c:pt>
                <c:pt idx="15">
                  <c:v>2.1171186048815938</c:v>
                </c:pt>
                <c:pt idx="16">
                  <c:v>1.4433398289130372</c:v>
                </c:pt>
                <c:pt idx="17">
                  <c:v>1.7934405654457179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89-4AF3-BE1D-F45A7EB7422F}"/>
            </c:ext>
          </c:extLst>
        </c:ser>
        <c:ser>
          <c:idx val="1"/>
          <c:order val="1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Vektgrupper!$D$10:$D$27</c:f>
              <c:strCache>
                <c:ptCount val="18"/>
                <c:pt idx="0">
                  <c:v>&lt;=70 kg</c:v>
                </c:pt>
                <c:pt idx="1">
                  <c:v>&gt; 70 kg</c:v>
                </c:pt>
                <c:pt idx="2">
                  <c:v>&gt; 70 kg</c:v>
                </c:pt>
                <c:pt idx="3">
                  <c:v>&gt; 80 kg</c:v>
                </c:pt>
                <c:pt idx="4">
                  <c:v>&gt; 90 kg</c:v>
                </c:pt>
                <c:pt idx="5">
                  <c:v>&gt; 100 kg</c:v>
                </c:pt>
                <c:pt idx="6">
                  <c:v>&gt; 110 kg</c:v>
                </c:pt>
                <c:pt idx="7">
                  <c:v>&gt; 120 kg</c:v>
                </c:pt>
                <c:pt idx="8">
                  <c:v>&gt; 130 kg</c:v>
                </c:pt>
                <c:pt idx="9">
                  <c:v>&gt; 140 kg</c:v>
                </c:pt>
                <c:pt idx="10">
                  <c:v>&gt; 150 kg</c:v>
                </c:pt>
                <c:pt idx="11">
                  <c:v>&gt; 160 kg</c:v>
                </c:pt>
                <c:pt idx="12">
                  <c:v>&gt; 170 kg</c:v>
                </c:pt>
                <c:pt idx="13">
                  <c:v>&gt; 180 kg</c:v>
                </c:pt>
                <c:pt idx="14">
                  <c:v>&gt; 190 kg</c:v>
                </c:pt>
                <c:pt idx="15">
                  <c:v>&gt; 200 kg</c:v>
                </c:pt>
                <c:pt idx="16">
                  <c:v>&gt; 210 kg</c:v>
                </c:pt>
                <c:pt idx="17">
                  <c:v>&gt; 220 kg</c:v>
                </c:pt>
              </c:strCache>
            </c:strRef>
          </c:cat>
          <c:val>
            <c:numRef>
              <c:f>Vektgrupper!$J$10:$J$27</c:f>
              <c:numCache>
                <c:formatCode>0.0</c:formatCode>
                <c:ptCount val="18"/>
                <c:pt idx="0">
                  <c:v>3.7038284117310354E-2</c:v>
                </c:pt>
                <c:pt idx="1">
                  <c:v>0.10101350213811912</c:v>
                </c:pt>
                <c:pt idx="2">
                  <c:v>0.46129499309741079</c:v>
                </c:pt>
                <c:pt idx="3">
                  <c:v>1.4781642479544761</c:v>
                </c:pt>
                <c:pt idx="4">
                  <c:v>3.7947405636553424</c:v>
                </c:pt>
                <c:pt idx="5">
                  <c:v>6.7611704097781056</c:v>
                </c:pt>
                <c:pt idx="6">
                  <c:v>11.46839960941446</c:v>
                </c:pt>
                <c:pt idx="7">
                  <c:v>13.869153843563749</c:v>
                </c:pt>
                <c:pt idx="8">
                  <c:v>12.791676487423819</c:v>
                </c:pt>
                <c:pt idx="9">
                  <c:v>11.37075322401428</c:v>
                </c:pt>
                <c:pt idx="10">
                  <c:v>10.060944812956665</c:v>
                </c:pt>
                <c:pt idx="11">
                  <c:v>8.670325600188562</c:v>
                </c:pt>
                <c:pt idx="12">
                  <c:v>6.7948415771574799</c:v>
                </c:pt>
                <c:pt idx="13">
                  <c:v>4.6567224485672929</c:v>
                </c:pt>
                <c:pt idx="14">
                  <c:v>3.1785582006128159</c:v>
                </c:pt>
                <c:pt idx="15">
                  <c:v>2.1111821946866902</c:v>
                </c:pt>
                <c:pt idx="16">
                  <c:v>1.1145156402572483</c:v>
                </c:pt>
                <c:pt idx="17">
                  <c:v>1.2795043604161758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89-4AF3-BE1D-F45A7EB74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09755871042981"/>
          <c:y val="0.40013086703985751"/>
          <c:w val="6.3882984797603237E-2"/>
          <c:h val="0.133479946426530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</a:t>
            </a:r>
            <a:r>
              <a:rPr lang="nb-NO" sz="2400" baseline="0"/>
              <a:t> a</a:t>
            </a:r>
            <a:r>
              <a:rPr lang="nb-NO" sz="2400"/>
              <a:t>ntall slakt per produsent per VEKTGRUPPE</a:t>
            </a:r>
          </a:p>
        </c:rich>
      </c:tx>
      <c:layout>
        <c:manualLayout>
          <c:xMode val="edge"/>
          <c:yMode val="edge"/>
          <c:x val="0.11464505172147599"/>
          <c:y val="3.0448740641206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61348601140941E-2"/>
          <c:y val="0.17207475762362284"/>
          <c:w val="0.88036401798355646"/>
          <c:h val="0.7156522289917379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V!$AL$22:$AL$39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Vektgrupper!$T$48:$T$65</c:f>
              <c:numCache>
                <c:formatCode>0.0</c:formatCode>
                <c:ptCount val="18"/>
                <c:pt idx="0">
                  <c:v>1.25</c:v>
                </c:pt>
                <c:pt idx="1">
                  <c:v>1.08</c:v>
                </c:pt>
                <c:pt idx="2">
                  <c:v>1.7466666666666666</c:v>
                </c:pt>
                <c:pt idx="3">
                  <c:v>3.1532846715328469</c:v>
                </c:pt>
                <c:pt idx="4">
                  <c:v>4.4453781512605044</c:v>
                </c:pt>
                <c:pt idx="5">
                  <c:v>6.3402777777777777</c:v>
                </c:pt>
                <c:pt idx="6">
                  <c:v>6.5202205882352944</c:v>
                </c:pt>
                <c:pt idx="7">
                  <c:v>7.3796445880452346</c:v>
                </c:pt>
                <c:pt idx="8">
                  <c:v>8.5526315789473681</c:v>
                </c:pt>
                <c:pt idx="9">
                  <c:v>7.9638297872340429</c:v>
                </c:pt>
                <c:pt idx="10">
                  <c:v>7.9460784313725492</c:v>
                </c:pt>
                <c:pt idx="11">
                  <c:v>7.1005154639175254</c:v>
                </c:pt>
                <c:pt idx="12">
                  <c:v>5.8841807909604515</c:v>
                </c:pt>
                <c:pt idx="13">
                  <c:v>4.8181818181818183</c:v>
                </c:pt>
                <c:pt idx="14">
                  <c:v>3.7379310344827585</c:v>
                </c:pt>
                <c:pt idx="15">
                  <c:v>2.7931034482758621</c:v>
                </c:pt>
                <c:pt idx="16">
                  <c:v>2.2960893854748603</c:v>
                </c:pt>
                <c:pt idx="17">
                  <c:v>3.1436781609195403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8A-4EFB-B01A-07BA5EC96B26}"/>
            </c:ext>
          </c:extLst>
        </c:ser>
        <c:ser>
          <c:idx val="2"/>
          <c:order val="1"/>
          <c:tx>
            <c:strRef>
              <c:f>Vektgrupper!$B$29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V!$AL$22:$AL$39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Vektgrupper!$T$29:$T$46</c:f>
              <c:numCache>
                <c:formatCode>0.0</c:formatCode>
                <c:ptCount val="18"/>
                <c:pt idx="0">
                  <c:v>1.1428571428571428</c:v>
                </c:pt>
                <c:pt idx="1">
                  <c:v>1.0909090909090908</c:v>
                </c:pt>
                <c:pt idx="2">
                  <c:v>1.7704918032786885</c:v>
                </c:pt>
                <c:pt idx="3">
                  <c:v>2.975806451612903</c:v>
                </c:pt>
                <c:pt idx="4">
                  <c:v>4.9274611398963728</c:v>
                </c:pt>
                <c:pt idx="5">
                  <c:v>6.7727272727272725</c:v>
                </c:pt>
                <c:pt idx="6">
                  <c:v>6.8767123287671232</c:v>
                </c:pt>
                <c:pt idx="7">
                  <c:v>8.0891840607210632</c:v>
                </c:pt>
                <c:pt idx="8">
                  <c:v>9.442622950819672</c:v>
                </c:pt>
                <c:pt idx="9">
                  <c:v>8.6948717948717942</c:v>
                </c:pt>
                <c:pt idx="10">
                  <c:v>8.3087431693989071</c:v>
                </c:pt>
                <c:pt idx="11">
                  <c:v>7.5323529411764705</c:v>
                </c:pt>
                <c:pt idx="12">
                  <c:v>6.2286585365853657</c:v>
                </c:pt>
                <c:pt idx="13">
                  <c:v>5.1395348837209305</c:v>
                </c:pt>
                <c:pt idx="14">
                  <c:v>3.9843137254901961</c:v>
                </c:pt>
                <c:pt idx="15">
                  <c:v>2.9403669724770642</c:v>
                </c:pt>
                <c:pt idx="16">
                  <c:v>2.7312500000000002</c:v>
                </c:pt>
                <c:pt idx="17">
                  <c:v>3.4367088607594938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8A-4EFB-B01A-07BA5EC96B26}"/>
            </c:ext>
          </c:extLst>
        </c:ser>
        <c:ser>
          <c:idx val="3"/>
          <c:order val="2"/>
          <c:tx>
            <c:strRef>
              <c:f>Vektgrupper!$B$10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V!$AL$22:$AL$39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Vektgrupper!$T$10:$T$27</c:f>
              <c:numCache>
                <c:formatCode>0.0</c:formatCode>
                <c:ptCount val="18"/>
                <c:pt idx="0">
                  <c:v>1.2222222222222223</c:v>
                </c:pt>
                <c:pt idx="1">
                  <c:v>1.25</c:v>
                </c:pt>
                <c:pt idx="2">
                  <c:v>1.8767123287671232</c:v>
                </c:pt>
                <c:pt idx="3">
                  <c:v>3.5691056910569108</c:v>
                </c:pt>
                <c:pt idx="4">
                  <c:v>5.75</c:v>
                </c:pt>
                <c:pt idx="5">
                  <c:v>7.7829457364341081</c:v>
                </c:pt>
                <c:pt idx="6">
                  <c:v>7.2008456659619453</c:v>
                </c:pt>
                <c:pt idx="7">
                  <c:v>8.1403162055335976</c:v>
                </c:pt>
                <c:pt idx="8">
                  <c:v>8.8969555035128813</c:v>
                </c:pt>
                <c:pt idx="9">
                  <c:v>9.0053333333333327</c:v>
                </c:pt>
                <c:pt idx="10">
                  <c:v>8.5371428571428574</c:v>
                </c:pt>
                <c:pt idx="11">
                  <c:v>7.5292397660818713</c:v>
                </c:pt>
                <c:pt idx="12">
                  <c:v>6.1712538226299696</c:v>
                </c:pt>
                <c:pt idx="13">
                  <c:v>4.8526315789473689</c:v>
                </c:pt>
                <c:pt idx="14">
                  <c:v>3.5622641509433963</c:v>
                </c:pt>
                <c:pt idx="15">
                  <c:v>3.1989795918367347</c:v>
                </c:pt>
                <c:pt idx="16">
                  <c:v>2.1354838709677417</c:v>
                </c:pt>
                <c:pt idx="17">
                  <c:v>2.6573426573426575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8A-4EFB-B01A-07BA5EC96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6960"/>
        <c:axId val="740747352"/>
      </c:barChart>
      <c:catAx>
        <c:axId val="740746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7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per produsent</a:t>
                </a:r>
              </a:p>
            </c:rich>
          </c:tx>
          <c:layout>
            <c:manualLayout>
              <c:xMode val="edge"/>
              <c:yMode val="edge"/>
              <c:x val="1.7011827583066311E-2"/>
              <c:y val="0.280072089405113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828369615562762"/>
          <c:y val="0.2610583433562968"/>
          <c:w val="6.574139262004014E-2"/>
          <c:h val="0.172855122529810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</a:t>
            </a:r>
            <a:r>
              <a:rPr lang="nb-NO" sz="2400" baseline="0"/>
              <a:t> a</a:t>
            </a:r>
            <a:r>
              <a:rPr lang="nb-NO" sz="2400"/>
              <a:t>ntall produsenter per VEKTGRUPPE</a:t>
            </a:r>
          </a:p>
        </c:rich>
      </c:tx>
      <c:layout>
        <c:manualLayout>
          <c:xMode val="edge"/>
          <c:yMode val="edge"/>
          <c:x val="0.11464508655117214"/>
          <c:y val="3.0448781703292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8972155294473E-2"/>
          <c:y val="0.17458858366686064"/>
          <c:w val="0.87773520620647971"/>
          <c:h val="0.7231937071214514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Vektgrupper!$D$10:$D$27</c:f>
              <c:strCache>
                <c:ptCount val="18"/>
                <c:pt idx="0">
                  <c:v>&lt;=70 kg</c:v>
                </c:pt>
                <c:pt idx="1">
                  <c:v>&gt; 70 kg</c:v>
                </c:pt>
                <c:pt idx="2">
                  <c:v>&gt; 70 kg</c:v>
                </c:pt>
                <c:pt idx="3">
                  <c:v>&gt; 80 kg</c:v>
                </c:pt>
                <c:pt idx="4">
                  <c:v>&gt; 90 kg</c:v>
                </c:pt>
                <c:pt idx="5">
                  <c:v>&gt; 100 kg</c:v>
                </c:pt>
                <c:pt idx="6">
                  <c:v>&gt; 110 kg</c:v>
                </c:pt>
                <c:pt idx="7">
                  <c:v>&gt; 120 kg</c:v>
                </c:pt>
                <c:pt idx="8">
                  <c:v>&gt; 130 kg</c:v>
                </c:pt>
                <c:pt idx="9">
                  <c:v>&gt; 140 kg</c:v>
                </c:pt>
                <c:pt idx="10">
                  <c:v>&gt; 150 kg</c:v>
                </c:pt>
                <c:pt idx="11">
                  <c:v>&gt; 160 kg</c:v>
                </c:pt>
                <c:pt idx="12">
                  <c:v>&gt; 170 kg</c:v>
                </c:pt>
                <c:pt idx="13">
                  <c:v>&gt; 180 kg</c:v>
                </c:pt>
                <c:pt idx="14">
                  <c:v>&gt; 190 kg</c:v>
                </c:pt>
                <c:pt idx="15">
                  <c:v>&gt; 200 kg</c:v>
                </c:pt>
                <c:pt idx="16">
                  <c:v>&gt; 210 kg</c:v>
                </c:pt>
                <c:pt idx="17">
                  <c:v>&gt; 220 kg</c:v>
                </c:pt>
              </c:strCache>
            </c:strRef>
          </c:cat>
          <c:val>
            <c:numRef>
              <c:f>Vektgrupper!$E$48:$E$65</c:f>
              <c:numCache>
                <c:formatCode>General</c:formatCode>
                <c:ptCount val="18"/>
                <c:pt idx="0">
                  <c:v>8</c:v>
                </c:pt>
                <c:pt idx="1">
                  <c:v>25</c:v>
                </c:pt>
                <c:pt idx="2">
                  <c:v>75</c:v>
                </c:pt>
                <c:pt idx="3">
                  <c:v>137</c:v>
                </c:pt>
                <c:pt idx="4">
                  <c:v>238</c:v>
                </c:pt>
                <c:pt idx="5">
                  <c:v>288</c:v>
                </c:pt>
                <c:pt idx="6">
                  <c:v>544</c:v>
                </c:pt>
                <c:pt idx="7">
                  <c:v>619</c:v>
                </c:pt>
                <c:pt idx="8">
                  <c:v>494</c:v>
                </c:pt>
                <c:pt idx="9">
                  <c:v>470</c:v>
                </c:pt>
                <c:pt idx="10">
                  <c:v>408</c:v>
                </c:pt>
                <c:pt idx="11">
                  <c:v>388</c:v>
                </c:pt>
                <c:pt idx="12">
                  <c:v>354</c:v>
                </c:pt>
                <c:pt idx="13">
                  <c:v>319</c:v>
                </c:pt>
                <c:pt idx="14">
                  <c:v>290</c:v>
                </c:pt>
                <c:pt idx="15">
                  <c:v>232</c:v>
                </c:pt>
                <c:pt idx="16">
                  <c:v>179</c:v>
                </c:pt>
                <c:pt idx="17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9C-4655-ABE2-5E96983A6C7F}"/>
            </c:ext>
          </c:extLst>
        </c:ser>
        <c:ser>
          <c:idx val="2"/>
          <c:order val="1"/>
          <c:tx>
            <c:strRef>
              <c:f>V!$AJ$22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Vektgrupper!$D$10:$D$27</c:f>
              <c:strCache>
                <c:ptCount val="18"/>
                <c:pt idx="0">
                  <c:v>&lt;=70 kg</c:v>
                </c:pt>
                <c:pt idx="1">
                  <c:v>&gt; 70 kg</c:v>
                </c:pt>
                <c:pt idx="2">
                  <c:v>&gt; 70 kg</c:v>
                </c:pt>
                <c:pt idx="3">
                  <c:v>&gt; 80 kg</c:v>
                </c:pt>
                <c:pt idx="4">
                  <c:v>&gt; 90 kg</c:v>
                </c:pt>
                <c:pt idx="5">
                  <c:v>&gt; 100 kg</c:v>
                </c:pt>
                <c:pt idx="6">
                  <c:v>&gt; 110 kg</c:v>
                </c:pt>
                <c:pt idx="7">
                  <c:v>&gt; 120 kg</c:v>
                </c:pt>
                <c:pt idx="8">
                  <c:v>&gt; 130 kg</c:v>
                </c:pt>
                <c:pt idx="9">
                  <c:v>&gt; 140 kg</c:v>
                </c:pt>
                <c:pt idx="10">
                  <c:v>&gt; 150 kg</c:v>
                </c:pt>
                <c:pt idx="11">
                  <c:v>&gt; 160 kg</c:v>
                </c:pt>
                <c:pt idx="12">
                  <c:v>&gt; 170 kg</c:v>
                </c:pt>
                <c:pt idx="13">
                  <c:v>&gt; 180 kg</c:v>
                </c:pt>
                <c:pt idx="14">
                  <c:v>&gt; 190 kg</c:v>
                </c:pt>
                <c:pt idx="15">
                  <c:v>&gt; 200 kg</c:v>
                </c:pt>
                <c:pt idx="16">
                  <c:v>&gt; 210 kg</c:v>
                </c:pt>
                <c:pt idx="17">
                  <c:v>&gt; 220 kg</c:v>
                </c:pt>
              </c:strCache>
            </c:strRef>
          </c:cat>
          <c:val>
            <c:numRef>
              <c:f>V!$AM$22:$AM$39</c:f>
              <c:numCache>
                <c:formatCode>General</c:formatCode>
                <c:ptCount val="18"/>
                <c:pt idx="0">
                  <c:v>22</c:v>
                </c:pt>
                <c:pt idx="1">
                  <c:v>61</c:v>
                </c:pt>
                <c:pt idx="2">
                  <c:v>124</c:v>
                </c:pt>
                <c:pt idx="3">
                  <c:v>193</c:v>
                </c:pt>
                <c:pt idx="4">
                  <c:v>264</c:v>
                </c:pt>
                <c:pt idx="5">
                  <c:v>511</c:v>
                </c:pt>
                <c:pt idx="6">
                  <c:v>527</c:v>
                </c:pt>
                <c:pt idx="7">
                  <c:v>427</c:v>
                </c:pt>
                <c:pt idx="8">
                  <c:v>390</c:v>
                </c:pt>
                <c:pt idx="9">
                  <c:v>366</c:v>
                </c:pt>
                <c:pt idx="10">
                  <c:v>340</c:v>
                </c:pt>
                <c:pt idx="11">
                  <c:v>328</c:v>
                </c:pt>
                <c:pt idx="12">
                  <c:v>301</c:v>
                </c:pt>
                <c:pt idx="13">
                  <c:v>255</c:v>
                </c:pt>
                <c:pt idx="14">
                  <c:v>218</c:v>
                </c:pt>
                <c:pt idx="15">
                  <c:v>160</c:v>
                </c:pt>
                <c:pt idx="16">
                  <c:v>158</c:v>
                </c:pt>
                <c:pt idx="1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9C-4655-ABE2-5E96983A6C7F}"/>
            </c:ext>
          </c:extLst>
        </c:ser>
        <c:ser>
          <c:idx val="3"/>
          <c:order val="2"/>
          <c:tx>
            <c:strRef>
              <c:f>V!$AJ$4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Vektgrupper!$D$10:$D$27</c:f>
              <c:strCache>
                <c:ptCount val="18"/>
                <c:pt idx="0">
                  <c:v>&lt;=70 kg</c:v>
                </c:pt>
                <c:pt idx="1">
                  <c:v>&gt; 70 kg</c:v>
                </c:pt>
                <c:pt idx="2">
                  <c:v>&gt; 70 kg</c:v>
                </c:pt>
                <c:pt idx="3">
                  <c:v>&gt; 80 kg</c:v>
                </c:pt>
                <c:pt idx="4">
                  <c:v>&gt; 90 kg</c:v>
                </c:pt>
                <c:pt idx="5">
                  <c:v>&gt; 100 kg</c:v>
                </c:pt>
                <c:pt idx="6">
                  <c:v>&gt; 110 kg</c:v>
                </c:pt>
                <c:pt idx="7">
                  <c:v>&gt; 120 kg</c:v>
                </c:pt>
                <c:pt idx="8">
                  <c:v>&gt; 130 kg</c:v>
                </c:pt>
                <c:pt idx="9">
                  <c:v>&gt; 140 kg</c:v>
                </c:pt>
                <c:pt idx="10">
                  <c:v>&gt; 150 kg</c:v>
                </c:pt>
                <c:pt idx="11">
                  <c:v>&gt; 160 kg</c:v>
                </c:pt>
                <c:pt idx="12">
                  <c:v>&gt; 170 kg</c:v>
                </c:pt>
                <c:pt idx="13">
                  <c:v>&gt; 180 kg</c:v>
                </c:pt>
                <c:pt idx="14">
                  <c:v>&gt; 190 kg</c:v>
                </c:pt>
                <c:pt idx="15">
                  <c:v>&gt; 200 kg</c:v>
                </c:pt>
                <c:pt idx="16">
                  <c:v>&gt; 210 kg</c:v>
                </c:pt>
                <c:pt idx="17">
                  <c:v>&gt; 220 kg</c:v>
                </c:pt>
              </c:strCache>
            </c:strRef>
          </c:cat>
          <c:val>
            <c:numRef>
              <c:f>V!$AM$4:$AM$21</c:f>
              <c:numCache>
                <c:formatCode>General</c:formatCode>
                <c:ptCount val="18"/>
                <c:pt idx="0">
                  <c:v>24</c:v>
                </c:pt>
                <c:pt idx="1">
                  <c:v>73</c:v>
                </c:pt>
                <c:pt idx="2">
                  <c:v>123</c:v>
                </c:pt>
                <c:pt idx="3">
                  <c:v>196</c:v>
                </c:pt>
                <c:pt idx="4">
                  <c:v>258</c:v>
                </c:pt>
                <c:pt idx="5">
                  <c:v>473</c:v>
                </c:pt>
                <c:pt idx="6">
                  <c:v>506</c:v>
                </c:pt>
                <c:pt idx="7">
                  <c:v>427</c:v>
                </c:pt>
                <c:pt idx="8">
                  <c:v>375</c:v>
                </c:pt>
                <c:pt idx="9">
                  <c:v>350</c:v>
                </c:pt>
                <c:pt idx="10">
                  <c:v>342</c:v>
                </c:pt>
                <c:pt idx="11">
                  <c:v>327</c:v>
                </c:pt>
                <c:pt idx="12">
                  <c:v>285</c:v>
                </c:pt>
                <c:pt idx="13">
                  <c:v>265</c:v>
                </c:pt>
                <c:pt idx="14">
                  <c:v>196</c:v>
                </c:pt>
                <c:pt idx="15">
                  <c:v>155</c:v>
                </c:pt>
                <c:pt idx="16">
                  <c:v>143</c:v>
                </c:pt>
                <c:pt idx="1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9C-4655-ABE2-5E96983A6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2256"/>
        <c:axId val="740742648"/>
      </c:barChart>
      <c:catAx>
        <c:axId val="740742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476629653628767"/>
          <c:y val="0.19444181266623287"/>
          <c:w val="6.8743471334680922E-2"/>
          <c:h val="0.164056877830397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</a:t>
            </a:r>
            <a:r>
              <a:rPr lang="en-US" sz="2400" baseline="0"/>
              <a:t> kjøtt%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V!$AJ$22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Vektgrupper!$D$10:$D$27</c:f>
              <c:strCache>
                <c:ptCount val="18"/>
                <c:pt idx="0">
                  <c:v>&lt;=70 kg</c:v>
                </c:pt>
                <c:pt idx="1">
                  <c:v>&gt; 70 kg</c:v>
                </c:pt>
                <c:pt idx="2">
                  <c:v>&gt; 70 kg</c:v>
                </c:pt>
                <c:pt idx="3">
                  <c:v>&gt; 80 kg</c:v>
                </c:pt>
                <c:pt idx="4">
                  <c:v>&gt; 90 kg</c:v>
                </c:pt>
                <c:pt idx="5">
                  <c:v>&gt; 100 kg</c:v>
                </c:pt>
                <c:pt idx="6">
                  <c:v>&gt; 110 kg</c:v>
                </c:pt>
                <c:pt idx="7">
                  <c:v>&gt; 120 kg</c:v>
                </c:pt>
                <c:pt idx="8">
                  <c:v>&gt; 130 kg</c:v>
                </c:pt>
                <c:pt idx="9">
                  <c:v>&gt; 140 kg</c:v>
                </c:pt>
                <c:pt idx="10">
                  <c:v>&gt; 150 kg</c:v>
                </c:pt>
                <c:pt idx="11">
                  <c:v>&gt; 160 kg</c:v>
                </c:pt>
                <c:pt idx="12">
                  <c:v>&gt; 170 kg</c:v>
                </c:pt>
                <c:pt idx="13">
                  <c:v>&gt; 180 kg</c:v>
                </c:pt>
                <c:pt idx="14">
                  <c:v>&gt; 190 kg</c:v>
                </c:pt>
                <c:pt idx="15">
                  <c:v>&gt; 200 kg</c:v>
                </c:pt>
                <c:pt idx="16">
                  <c:v>&gt; 210 kg</c:v>
                </c:pt>
                <c:pt idx="17">
                  <c:v>&gt; 220 kg</c:v>
                </c:pt>
              </c:strCache>
            </c:strRef>
          </c:cat>
          <c:val>
            <c:numRef>
              <c:f>V!$AQ$22:$AQ$39</c:f>
              <c:numCache>
                <c:formatCode>0.00</c:formatCode>
                <c:ptCount val="18"/>
                <c:pt idx="0">
                  <c:v>59.375</c:v>
                </c:pt>
                <c:pt idx="1">
                  <c:v>61.084905660377359</c:v>
                </c:pt>
                <c:pt idx="2">
                  <c:v>62.336043360433614</c:v>
                </c:pt>
                <c:pt idx="3">
                  <c:v>61.841437632135296</c:v>
                </c:pt>
                <c:pt idx="4">
                  <c:v>61.371492704826046</c:v>
                </c:pt>
                <c:pt idx="5">
                  <c:v>60.074950128241682</c:v>
                </c:pt>
                <c:pt idx="6">
                  <c:v>59.751937984496109</c:v>
                </c:pt>
                <c:pt idx="7">
                  <c:v>59.716840536512677</c:v>
                </c:pt>
                <c:pt idx="8">
                  <c:v>59.591728212703117</c:v>
                </c:pt>
                <c:pt idx="9">
                  <c:v>59.087257161672703</c:v>
                </c:pt>
                <c:pt idx="10">
                  <c:v>58.692578124999997</c:v>
                </c:pt>
                <c:pt idx="11">
                  <c:v>57.956862745098029</c:v>
                </c:pt>
                <c:pt idx="12">
                  <c:v>56.906554185593762</c:v>
                </c:pt>
                <c:pt idx="13">
                  <c:v>55.704142011834321</c:v>
                </c:pt>
                <c:pt idx="14">
                  <c:v>54.451562500000001</c:v>
                </c:pt>
                <c:pt idx="15">
                  <c:v>53.302059496567509</c:v>
                </c:pt>
                <c:pt idx="16">
                  <c:v>50.699261992619931</c:v>
                </c:pt>
                <c:pt idx="17">
                  <c:v>58.66666666666665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3-46EA-81E5-BB077C80F355}"/>
            </c:ext>
          </c:extLst>
        </c:ser>
        <c:ser>
          <c:idx val="1"/>
          <c:order val="1"/>
          <c:tx>
            <c:strRef>
              <c:f>V!$AJ$4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Vektgrupper!$D$10:$D$27</c:f>
              <c:strCache>
                <c:ptCount val="18"/>
                <c:pt idx="0">
                  <c:v>&lt;=70 kg</c:v>
                </c:pt>
                <c:pt idx="1">
                  <c:v>&gt; 70 kg</c:v>
                </c:pt>
                <c:pt idx="2">
                  <c:v>&gt; 70 kg</c:v>
                </c:pt>
                <c:pt idx="3">
                  <c:v>&gt; 80 kg</c:v>
                </c:pt>
                <c:pt idx="4">
                  <c:v>&gt; 90 kg</c:v>
                </c:pt>
                <c:pt idx="5">
                  <c:v>&gt; 100 kg</c:v>
                </c:pt>
                <c:pt idx="6">
                  <c:v>&gt; 110 kg</c:v>
                </c:pt>
                <c:pt idx="7">
                  <c:v>&gt; 120 kg</c:v>
                </c:pt>
                <c:pt idx="8">
                  <c:v>&gt; 130 kg</c:v>
                </c:pt>
                <c:pt idx="9">
                  <c:v>&gt; 140 kg</c:v>
                </c:pt>
                <c:pt idx="10">
                  <c:v>&gt; 150 kg</c:v>
                </c:pt>
                <c:pt idx="11">
                  <c:v>&gt; 160 kg</c:v>
                </c:pt>
                <c:pt idx="12">
                  <c:v>&gt; 170 kg</c:v>
                </c:pt>
                <c:pt idx="13">
                  <c:v>&gt; 180 kg</c:v>
                </c:pt>
                <c:pt idx="14">
                  <c:v>&gt; 190 kg</c:v>
                </c:pt>
                <c:pt idx="15">
                  <c:v>&gt; 200 kg</c:v>
                </c:pt>
                <c:pt idx="16">
                  <c:v>&gt; 210 kg</c:v>
                </c:pt>
                <c:pt idx="17">
                  <c:v>&gt; 220 kg</c:v>
                </c:pt>
              </c:strCache>
            </c:strRef>
          </c:cat>
          <c:val>
            <c:numRef>
              <c:f>V!$AQ$4:$AQ$21</c:f>
              <c:numCache>
                <c:formatCode>0.00</c:formatCode>
                <c:ptCount val="18"/>
                <c:pt idx="0">
                  <c:v>62.533333333333331</c:v>
                </c:pt>
                <c:pt idx="1">
                  <c:v>62.264705882352942</c:v>
                </c:pt>
                <c:pt idx="2">
                  <c:v>61.865296803652974</c:v>
                </c:pt>
                <c:pt idx="3">
                  <c:v>61.728406055209263</c:v>
                </c:pt>
                <c:pt idx="4">
                  <c:v>61.035910224438886</c:v>
                </c:pt>
                <c:pt idx="5">
                  <c:v>59.857100852690387</c:v>
                </c:pt>
                <c:pt idx="6">
                  <c:v>59.457108140947739</c:v>
                </c:pt>
                <c:pt idx="7">
                  <c:v>59.383298208640682</c:v>
                </c:pt>
                <c:pt idx="8">
                  <c:v>59.134558387670417</c:v>
                </c:pt>
                <c:pt idx="9">
                  <c:v>58.80275075478027</c:v>
                </c:pt>
                <c:pt idx="10">
                  <c:v>58.227838258164866</c:v>
                </c:pt>
                <c:pt idx="11">
                  <c:v>57.536476426798998</c:v>
                </c:pt>
                <c:pt idx="12">
                  <c:v>56.860043509789698</c:v>
                </c:pt>
                <c:pt idx="13">
                  <c:v>55.421891604675878</c:v>
                </c:pt>
                <c:pt idx="14">
                  <c:v>54.350877192982438</c:v>
                </c:pt>
                <c:pt idx="15">
                  <c:v>52.987915407854992</c:v>
                </c:pt>
                <c:pt idx="16">
                  <c:v>50.738786279683374</c:v>
                </c:pt>
                <c:pt idx="17">
                  <c:v>57.714285714285694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03-46EA-81E5-BB077C80F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5784"/>
        <c:axId val="740746176"/>
      </c:barChart>
      <c:catAx>
        <c:axId val="740745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617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5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134322076475633"/>
          <c:y val="0.10855471845366772"/>
          <c:w val="5.1765201778715901E-2"/>
          <c:h val="0.15455748711157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Skålda purke, middel</a:t>
            </a:r>
            <a:r>
              <a:rPr lang="en-US" sz="2000" baseline="0"/>
              <a:t> slaktevekt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Vektgrupper!$D$10:$D$27</c:f>
              <c:strCache>
                <c:ptCount val="18"/>
                <c:pt idx="0">
                  <c:v>&lt;=70 kg</c:v>
                </c:pt>
                <c:pt idx="1">
                  <c:v>&gt; 70 kg</c:v>
                </c:pt>
                <c:pt idx="2">
                  <c:v>&gt; 70 kg</c:v>
                </c:pt>
                <c:pt idx="3">
                  <c:v>&gt; 80 kg</c:v>
                </c:pt>
                <c:pt idx="4">
                  <c:v>&gt; 90 kg</c:v>
                </c:pt>
                <c:pt idx="5">
                  <c:v>&gt; 100 kg</c:v>
                </c:pt>
                <c:pt idx="6">
                  <c:v>&gt; 110 kg</c:v>
                </c:pt>
                <c:pt idx="7">
                  <c:v>&gt; 120 kg</c:v>
                </c:pt>
                <c:pt idx="8">
                  <c:v>&gt; 130 kg</c:v>
                </c:pt>
                <c:pt idx="9">
                  <c:v>&gt; 140 kg</c:v>
                </c:pt>
                <c:pt idx="10">
                  <c:v>&gt; 150 kg</c:v>
                </c:pt>
                <c:pt idx="11">
                  <c:v>&gt; 160 kg</c:v>
                </c:pt>
                <c:pt idx="12">
                  <c:v>&gt; 170 kg</c:v>
                </c:pt>
                <c:pt idx="13">
                  <c:v>&gt; 180 kg</c:v>
                </c:pt>
                <c:pt idx="14">
                  <c:v>&gt; 190 kg</c:v>
                </c:pt>
                <c:pt idx="15">
                  <c:v>&gt; 200 kg</c:v>
                </c:pt>
                <c:pt idx="16">
                  <c:v>&gt; 210 kg</c:v>
                </c:pt>
                <c:pt idx="17">
                  <c:v>&gt; 220 kg</c:v>
                </c:pt>
              </c:strCache>
            </c:strRef>
          </c:cat>
          <c:val>
            <c:numRef>
              <c:f>Vektgrupper!$P$48:$P$65</c:f>
              <c:numCache>
                <c:formatCode>0</c:formatCode>
                <c:ptCount val="18"/>
                <c:pt idx="0">
                  <c:v>53.97</c:v>
                </c:pt>
                <c:pt idx="1">
                  <c:v>76.862962962962982</c:v>
                </c:pt>
                <c:pt idx="2">
                  <c:v>85.419847328244316</c:v>
                </c:pt>
                <c:pt idx="3">
                  <c:v>95.374768518518522</c:v>
                </c:pt>
                <c:pt idx="4">
                  <c:v>105.04370510396986</c:v>
                </c:pt>
                <c:pt idx="5">
                  <c:v>115.08259583789702</c:v>
                </c:pt>
                <c:pt idx="6">
                  <c:v>125.49488863828591</c:v>
                </c:pt>
                <c:pt idx="7">
                  <c:v>134.74818520140087</c:v>
                </c:pt>
                <c:pt idx="8">
                  <c:v>144.59794792899419</c:v>
                </c:pt>
                <c:pt idx="9">
                  <c:v>154.89712797221497</c:v>
                </c:pt>
                <c:pt idx="10">
                  <c:v>164.52010795805057</c:v>
                </c:pt>
                <c:pt idx="11">
                  <c:v>174.63687477313937</c:v>
                </c:pt>
                <c:pt idx="12">
                  <c:v>184.64565530484845</c:v>
                </c:pt>
                <c:pt idx="13">
                  <c:v>194.2064150943398</c:v>
                </c:pt>
                <c:pt idx="14">
                  <c:v>204.20146678966765</c:v>
                </c:pt>
                <c:pt idx="15">
                  <c:v>214.08918209876535</c:v>
                </c:pt>
                <c:pt idx="16">
                  <c:v>222.94002433090003</c:v>
                </c:pt>
                <c:pt idx="17">
                  <c:v>245.64506398537461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DC-468F-BBCA-6B01DB45E1FA}"/>
            </c:ext>
          </c:extLst>
        </c:ser>
        <c:ser>
          <c:idx val="13"/>
          <c:order val="1"/>
          <c:tx>
            <c:strRef>
              <c:f>V!$AJ$22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Vektgrupper!$D$10:$D$27</c:f>
              <c:strCache>
                <c:ptCount val="18"/>
                <c:pt idx="0">
                  <c:v>&lt;=70 kg</c:v>
                </c:pt>
                <c:pt idx="1">
                  <c:v>&gt; 70 kg</c:v>
                </c:pt>
                <c:pt idx="2">
                  <c:v>&gt; 70 kg</c:v>
                </c:pt>
                <c:pt idx="3">
                  <c:v>&gt; 80 kg</c:v>
                </c:pt>
                <c:pt idx="4">
                  <c:v>&gt; 90 kg</c:v>
                </c:pt>
                <c:pt idx="5">
                  <c:v>&gt; 100 kg</c:v>
                </c:pt>
                <c:pt idx="6">
                  <c:v>&gt; 110 kg</c:v>
                </c:pt>
                <c:pt idx="7">
                  <c:v>&gt; 120 kg</c:v>
                </c:pt>
                <c:pt idx="8">
                  <c:v>&gt; 130 kg</c:v>
                </c:pt>
                <c:pt idx="9">
                  <c:v>&gt; 140 kg</c:v>
                </c:pt>
                <c:pt idx="10">
                  <c:v>&gt; 150 kg</c:v>
                </c:pt>
                <c:pt idx="11">
                  <c:v>&gt; 160 kg</c:v>
                </c:pt>
                <c:pt idx="12">
                  <c:v>&gt; 170 kg</c:v>
                </c:pt>
                <c:pt idx="13">
                  <c:v>&gt; 180 kg</c:v>
                </c:pt>
                <c:pt idx="14">
                  <c:v>&gt; 190 kg</c:v>
                </c:pt>
                <c:pt idx="15">
                  <c:v>&gt; 200 kg</c:v>
                </c:pt>
                <c:pt idx="16">
                  <c:v>&gt; 210 kg</c:v>
                </c:pt>
                <c:pt idx="17">
                  <c:v>&gt; 220 kg</c:v>
                </c:pt>
              </c:strCache>
            </c:strRef>
          </c:cat>
          <c:val>
            <c:numRef>
              <c:f>V!$AR$22:$AR$39</c:f>
              <c:numCache>
                <c:formatCode>0</c:formatCode>
                <c:ptCount val="18"/>
                <c:pt idx="0">
                  <c:v>76.720833333333346</c:v>
                </c:pt>
                <c:pt idx="1">
                  <c:v>84.816666666666634</c:v>
                </c:pt>
                <c:pt idx="2">
                  <c:v>96.127100271002689</c:v>
                </c:pt>
                <c:pt idx="3">
                  <c:v>105.18717139852772</c:v>
                </c:pt>
                <c:pt idx="4">
                  <c:v>115.14837807606273</c:v>
                </c:pt>
                <c:pt idx="5">
                  <c:v>125.53750711439922</c:v>
                </c:pt>
                <c:pt idx="6">
                  <c:v>134.85174759559033</c:v>
                </c:pt>
                <c:pt idx="7">
                  <c:v>144.75828373015898</c:v>
                </c:pt>
                <c:pt idx="8">
                  <c:v>154.64736066057205</c:v>
                </c:pt>
                <c:pt idx="9">
                  <c:v>164.70529431108187</c:v>
                </c:pt>
                <c:pt idx="10">
                  <c:v>174.71222178836348</c:v>
                </c:pt>
                <c:pt idx="11">
                  <c:v>184.61116005873717</c:v>
                </c:pt>
                <c:pt idx="12">
                  <c:v>194.14124111182943</c:v>
                </c:pt>
                <c:pt idx="13">
                  <c:v>204.45324803149609</c:v>
                </c:pt>
                <c:pt idx="14">
                  <c:v>214.31669266770675</c:v>
                </c:pt>
                <c:pt idx="15">
                  <c:v>224.58009153318079</c:v>
                </c:pt>
                <c:pt idx="16">
                  <c:v>244.05709023941097</c:v>
                </c:pt>
                <c:pt idx="17">
                  <c:v>53.97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DC-468F-BBCA-6B01DB45E1FA}"/>
            </c:ext>
          </c:extLst>
        </c:ser>
        <c:ser>
          <c:idx val="1"/>
          <c:order val="2"/>
          <c:tx>
            <c:strRef>
              <c:f>V!$AJ$4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Vektgrupper!$D$10:$D$27</c:f>
              <c:strCache>
                <c:ptCount val="18"/>
                <c:pt idx="0">
                  <c:v>&lt;=70 kg</c:v>
                </c:pt>
                <c:pt idx="1">
                  <c:v>&gt; 70 kg</c:v>
                </c:pt>
                <c:pt idx="2">
                  <c:v>&gt; 70 kg</c:v>
                </c:pt>
                <c:pt idx="3">
                  <c:v>&gt; 80 kg</c:v>
                </c:pt>
                <c:pt idx="4">
                  <c:v>&gt; 90 kg</c:v>
                </c:pt>
                <c:pt idx="5">
                  <c:v>&gt; 100 kg</c:v>
                </c:pt>
                <c:pt idx="6">
                  <c:v>&gt; 110 kg</c:v>
                </c:pt>
                <c:pt idx="7">
                  <c:v>&gt; 120 kg</c:v>
                </c:pt>
                <c:pt idx="8">
                  <c:v>&gt; 130 kg</c:v>
                </c:pt>
                <c:pt idx="9">
                  <c:v>&gt; 140 kg</c:v>
                </c:pt>
                <c:pt idx="10">
                  <c:v>&gt; 150 kg</c:v>
                </c:pt>
                <c:pt idx="11">
                  <c:v>&gt; 160 kg</c:v>
                </c:pt>
                <c:pt idx="12">
                  <c:v>&gt; 170 kg</c:v>
                </c:pt>
                <c:pt idx="13">
                  <c:v>&gt; 180 kg</c:v>
                </c:pt>
                <c:pt idx="14">
                  <c:v>&gt; 190 kg</c:v>
                </c:pt>
                <c:pt idx="15">
                  <c:v>&gt; 200 kg</c:v>
                </c:pt>
                <c:pt idx="16">
                  <c:v>&gt; 210 kg</c:v>
                </c:pt>
                <c:pt idx="17">
                  <c:v>&gt; 220 kg</c:v>
                </c:pt>
              </c:strCache>
            </c:strRef>
          </c:cat>
          <c:val>
            <c:numRef>
              <c:f>V!$AR$4:$AR$21</c:f>
              <c:numCache>
                <c:formatCode>0</c:formatCode>
                <c:ptCount val="18"/>
                <c:pt idx="0">
                  <c:v>75.92333333333336</c:v>
                </c:pt>
                <c:pt idx="1">
                  <c:v>85.886861313868621</c:v>
                </c:pt>
                <c:pt idx="2">
                  <c:v>95.837585421412285</c:v>
                </c:pt>
                <c:pt idx="3">
                  <c:v>105.08234250221814</c:v>
                </c:pt>
                <c:pt idx="4">
                  <c:v>115.29322709163328</c:v>
                </c:pt>
                <c:pt idx="5">
                  <c:v>125.44453904873797</c:v>
                </c:pt>
                <c:pt idx="6">
                  <c:v>134.77441126487031</c:v>
                </c:pt>
                <c:pt idx="7">
                  <c:v>144.87846801789939</c:v>
                </c:pt>
                <c:pt idx="8">
                  <c:v>154.81717500740294</c:v>
                </c:pt>
                <c:pt idx="9">
                  <c:v>164.5079986613118</c:v>
                </c:pt>
                <c:pt idx="10">
                  <c:v>174.60982524271805</c:v>
                </c:pt>
                <c:pt idx="11">
                  <c:v>184.58721506441995</c:v>
                </c:pt>
                <c:pt idx="12">
                  <c:v>194.33015184381756</c:v>
                </c:pt>
                <c:pt idx="13">
                  <c:v>203.94226694915235</c:v>
                </c:pt>
                <c:pt idx="14">
                  <c:v>214.70653907496032</c:v>
                </c:pt>
                <c:pt idx="15">
                  <c:v>224.7114803625378</c:v>
                </c:pt>
                <c:pt idx="16">
                  <c:v>243.38684210526327</c:v>
                </c:pt>
                <c:pt idx="17">
                  <c:v>56.712499999999999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DC-468F-BBCA-6B01DB45E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4608"/>
        <c:axId val="740745000"/>
      </c:barChart>
      <c:catAx>
        <c:axId val="740744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5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5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4608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92054511492705"/>
          <c:y val="0.22288769136416087"/>
          <c:w val="5.6735440427787553E-2"/>
          <c:h val="0.130330541848030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SKÅLDA</a:t>
            </a:r>
            <a:r>
              <a:rPr lang="en-US" sz="2400" baseline="0"/>
              <a:t> PURKE</a:t>
            </a:r>
            <a:r>
              <a:rPr lang="en-US" sz="2400"/>
              <a:t> innen de ulike VEKTGRUPPENE, per uke</a:t>
            </a:r>
          </a:p>
        </c:rich>
      </c:tx>
      <c:layout>
        <c:manualLayout>
          <c:xMode val="edge"/>
          <c:yMode val="edge"/>
          <c:x val="7.9532479667325337E-2"/>
          <c:y val="3.4748039239200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02438685196604E-2"/>
          <c:y val="0.14556650197075446"/>
          <c:w val="0.90681750839465503"/>
          <c:h val="0.7427873084210778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Vektgrupper!$D$10:$D$27</c:f>
              <c:strCache>
                <c:ptCount val="18"/>
                <c:pt idx="0">
                  <c:v>&lt;=70 kg</c:v>
                </c:pt>
                <c:pt idx="1">
                  <c:v>&gt; 70 kg</c:v>
                </c:pt>
                <c:pt idx="2">
                  <c:v>&gt; 70 kg</c:v>
                </c:pt>
                <c:pt idx="3">
                  <c:v>&gt; 80 kg</c:v>
                </c:pt>
                <c:pt idx="4">
                  <c:v>&gt; 90 kg</c:v>
                </c:pt>
                <c:pt idx="5">
                  <c:v>&gt; 100 kg</c:v>
                </c:pt>
                <c:pt idx="6">
                  <c:v>&gt; 110 kg</c:v>
                </c:pt>
                <c:pt idx="7">
                  <c:v>&gt; 120 kg</c:v>
                </c:pt>
                <c:pt idx="8">
                  <c:v>&gt; 130 kg</c:v>
                </c:pt>
                <c:pt idx="9">
                  <c:v>&gt; 140 kg</c:v>
                </c:pt>
                <c:pt idx="10">
                  <c:v>&gt; 150 kg</c:v>
                </c:pt>
                <c:pt idx="11">
                  <c:v>&gt; 160 kg</c:v>
                </c:pt>
                <c:pt idx="12">
                  <c:v>&gt; 170 kg</c:v>
                </c:pt>
                <c:pt idx="13">
                  <c:v>&gt; 180 kg</c:v>
                </c:pt>
                <c:pt idx="14">
                  <c:v>&gt; 190 kg</c:v>
                </c:pt>
                <c:pt idx="15">
                  <c:v>&gt; 200 kg</c:v>
                </c:pt>
                <c:pt idx="16">
                  <c:v>&gt; 210 kg</c:v>
                </c:pt>
                <c:pt idx="17">
                  <c:v>&gt; 220 kg</c:v>
                </c:pt>
              </c:strCache>
            </c:strRef>
          </c:cat>
          <c:val>
            <c:numRef>
              <c:f>Vektgrupper!$G$48:$G$65</c:f>
              <c:numCache>
                <c:formatCode>0</c:formatCode>
                <c:ptCount val="18"/>
                <c:pt idx="0">
                  <c:v>10</c:v>
                </c:pt>
                <c:pt idx="1">
                  <c:v>27</c:v>
                </c:pt>
                <c:pt idx="2">
                  <c:v>131</c:v>
                </c:pt>
                <c:pt idx="3">
                  <c:v>432</c:v>
                </c:pt>
                <c:pt idx="4">
                  <c:v>1058</c:v>
                </c:pt>
                <c:pt idx="5">
                  <c:v>1826</c:v>
                </c:pt>
                <c:pt idx="6">
                  <c:v>3547</c:v>
                </c:pt>
                <c:pt idx="7">
                  <c:v>4568</c:v>
                </c:pt>
                <c:pt idx="8">
                  <c:v>4225</c:v>
                </c:pt>
                <c:pt idx="9">
                  <c:v>3743</c:v>
                </c:pt>
                <c:pt idx="10">
                  <c:v>3242</c:v>
                </c:pt>
                <c:pt idx="11">
                  <c:v>2755</c:v>
                </c:pt>
                <c:pt idx="12">
                  <c:v>2083</c:v>
                </c:pt>
                <c:pt idx="13">
                  <c:v>1537</c:v>
                </c:pt>
                <c:pt idx="14">
                  <c:v>1084</c:v>
                </c:pt>
                <c:pt idx="15">
                  <c:v>648</c:v>
                </c:pt>
                <c:pt idx="16">
                  <c:v>411</c:v>
                </c:pt>
                <c:pt idx="17">
                  <c:v>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8F-4F70-A8A1-4393B66793C1}"/>
            </c:ext>
          </c:extLst>
        </c:ser>
        <c:ser>
          <c:idx val="13"/>
          <c:order val="1"/>
          <c:tx>
            <c:strRef>
              <c:f>V!$AJ$22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Vektgrupper!$D$10:$D$27</c:f>
              <c:strCache>
                <c:ptCount val="18"/>
                <c:pt idx="0">
                  <c:v>&lt;=70 kg</c:v>
                </c:pt>
                <c:pt idx="1">
                  <c:v>&gt; 70 kg</c:v>
                </c:pt>
                <c:pt idx="2">
                  <c:v>&gt; 70 kg</c:v>
                </c:pt>
                <c:pt idx="3">
                  <c:v>&gt; 80 kg</c:v>
                </c:pt>
                <c:pt idx="4">
                  <c:v>&gt; 90 kg</c:v>
                </c:pt>
                <c:pt idx="5">
                  <c:v>&gt; 100 kg</c:v>
                </c:pt>
                <c:pt idx="6">
                  <c:v>&gt; 110 kg</c:v>
                </c:pt>
                <c:pt idx="7">
                  <c:v>&gt; 120 kg</c:v>
                </c:pt>
                <c:pt idx="8">
                  <c:v>&gt; 130 kg</c:v>
                </c:pt>
                <c:pt idx="9">
                  <c:v>&gt; 140 kg</c:v>
                </c:pt>
                <c:pt idx="10">
                  <c:v>&gt; 150 kg</c:v>
                </c:pt>
                <c:pt idx="11">
                  <c:v>&gt; 160 kg</c:v>
                </c:pt>
                <c:pt idx="12">
                  <c:v>&gt; 170 kg</c:v>
                </c:pt>
                <c:pt idx="13">
                  <c:v>&gt; 180 kg</c:v>
                </c:pt>
                <c:pt idx="14">
                  <c:v>&gt; 190 kg</c:v>
                </c:pt>
                <c:pt idx="15">
                  <c:v>&gt; 200 kg</c:v>
                </c:pt>
                <c:pt idx="16">
                  <c:v>&gt; 210 kg</c:v>
                </c:pt>
                <c:pt idx="17">
                  <c:v>&gt; 220 kg</c:v>
                </c:pt>
              </c:strCache>
            </c:strRef>
          </c:cat>
          <c:val>
            <c:numRef>
              <c:f>V!$AN$22:$AN$39</c:f>
              <c:numCache>
                <c:formatCode>0</c:formatCode>
                <c:ptCount val="18"/>
                <c:pt idx="0">
                  <c:v>24</c:v>
                </c:pt>
                <c:pt idx="1">
                  <c:v>108</c:v>
                </c:pt>
                <c:pt idx="2">
                  <c:v>369</c:v>
                </c:pt>
                <c:pt idx="3">
                  <c:v>951</c:v>
                </c:pt>
                <c:pt idx="4">
                  <c:v>1788</c:v>
                </c:pt>
                <c:pt idx="5">
                  <c:v>3514</c:v>
                </c:pt>
                <c:pt idx="6">
                  <c:v>4263</c:v>
                </c:pt>
                <c:pt idx="7">
                  <c:v>4032</c:v>
                </c:pt>
                <c:pt idx="8">
                  <c:v>3391</c:v>
                </c:pt>
                <c:pt idx="9">
                  <c:v>3041</c:v>
                </c:pt>
                <c:pt idx="10">
                  <c:v>2561</c:v>
                </c:pt>
                <c:pt idx="11">
                  <c:v>2043</c:v>
                </c:pt>
                <c:pt idx="12">
                  <c:v>1547</c:v>
                </c:pt>
                <c:pt idx="13">
                  <c:v>1016</c:v>
                </c:pt>
                <c:pt idx="14">
                  <c:v>641</c:v>
                </c:pt>
                <c:pt idx="15">
                  <c:v>437</c:v>
                </c:pt>
                <c:pt idx="16">
                  <c:v>543</c:v>
                </c:pt>
                <c:pt idx="1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8F-4F70-A8A1-4393B66793C1}"/>
            </c:ext>
          </c:extLst>
        </c:ser>
        <c:ser>
          <c:idx val="1"/>
          <c:order val="2"/>
          <c:tx>
            <c:strRef>
              <c:f>V!$AJ$4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Vektgrupper!$D$10:$D$27</c:f>
              <c:strCache>
                <c:ptCount val="18"/>
                <c:pt idx="0">
                  <c:v>&lt;=70 kg</c:v>
                </c:pt>
                <c:pt idx="1">
                  <c:v>&gt; 70 kg</c:v>
                </c:pt>
                <c:pt idx="2">
                  <c:v>&gt; 70 kg</c:v>
                </c:pt>
                <c:pt idx="3">
                  <c:v>&gt; 80 kg</c:v>
                </c:pt>
                <c:pt idx="4">
                  <c:v>&gt; 90 kg</c:v>
                </c:pt>
                <c:pt idx="5">
                  <c:v>&gt; 100 kg</c:v>
                </c:pt>
                <c:pt idx="6">
                  <c:v>&gt; 110 kg</c:v>
                </c:pt>
                <c:pt idx="7">
                  <c:v>&gt; 120 kg</c:v>
                </c:pt>
                <c:pt idx="8">
                  <c:v>&gt; 130 kg</c:v>
                </c:pt>
                <c:pt idx="9">
                  <c:v>&gt; 140 kg</c:v>
                </c:pt>
                <c:pt idx="10">
                  <c:v>&gt; 150 kg</c:v>
                </c:pt>
                <c:pt idx="11">
                  <c:v>&gt; 160 kg</c:v>
                </c:pt>
                <c:pt idx="12">
                  <c:v>&gt; 170 kg</c:v>
                </c:pt>
                <c:pt idx="13">
                  <c:v>&gt; 180 kg</c:v>
                </c:pt>
                <c:pt idx="14">
                  <c:v>&gt; 190 kg</c:v>
                </c:pt>
                <c:pt idx="15">
                  <c:v>&gt; 200 kg</c:v>
                </c:pt>
                <c:pt idx="16">
                  <c:v>&gt; 210 kg</c:v>
                </c:pt>
                <c:pt idx="17">
                  <c:v>&gt; 220 kg</c:v>
                </c:pt>
              </c:strCache>
            </c:strRef>
          </c:cat>
          <c:val>
            <c:numRef>
              <c:f>V!$AN$4:$AN$21</c:f>
              <c:numCache>
                <c:formatCode>0</c:formatCode>
                <c:ptCount val="18"/>
                <c:pt idx="0">
                  <c:v>30</c:v>
                </c:pt>
                <c:pt idx="1">
                  <c:v>137</c:v>
                </c:pt>
                <c:pt idx="2">
                  <c:v>439</c:v>
                </c:pt>
                <c:pt idx="3">
                  <c:v>1127</c:v>
                </c:pt>
                <c:pt idx="4">
                  <c:v>2008</c:v>
                </c:pt>
                <c:pt idx="5">
                  <c:v>3406</c:v>
                </c:pt>
                <c:pt idx="6">
                  <c:v>4119</c:v>
                </c:pt>
                <c:pt idx="7">
                  <c:v>3799</c:v>
                </c:pt>
                <c:pt idx="8">
                  <c:v>3377</c:v>
                </c:pt>
                <c:pt idx="9">
                  <c:v>2988</c:v>
                </c:pt>
                <c:pt idx="10">
                  <c:v>2575</c:v>
                </c:pt>
                <c:pt idx="11">
                  <c:v>2018</c:v>
                </c:pt>
                <c:pt idx="12">
                  <c:v>1383</c:v>
                </c:pt>
                <c:pt idx="13">
                  <c:v>944</c:v>
                </c:pt>
                <c:pt idx="14">
                  <c:v>627</c:v>
                </c:pt>
                <c:pt idx="15">
                  <c:v>331</c:v>
                </c:pt>
                <c:pt idx="16">
                  <c:v>380</c:v>
                </c:pt>
                <c:pt idx="1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8F-4F70-A8A1-4393B6679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8864"/>
        <c:axId val="171039256"/>
      </c:barChart>
      <c:catAx>
        <c:axId val="17103886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9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9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86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080392244710519"/>
          <c:y val="0.2145600987940352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61339052014283E-2"/>
          <c:y val="0.14378480256584616"/>
          <c:w val="0.92015866273038061"/>
          <c:h val="0.7445690148559872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Vektgrupper!$B$48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Vektgrupper!$D$10:$D$27</c:f>
              <c:strCache>
                <c:ptCount val="18"/>
                <c:pt idx="0">
                  <c:v>&lt;=70 kg</c:v>
                </c:pt>
                <c:pt idx="1">
                  <c:v>&gt; 70 kg</c:v>
                </c:pt>
                <c:pt idx="2">
                  <c:v>&gt; 70 kg</c:v>
                </c:pt>
                <c:pt idx="3">
                  <c:v>&gt; 80 kg</c:v>
                </c:pt>
                <c:pt idx="4">
                  <c:v>&gt; 90 kg</c:v>
                </c:pt>
                <c:pt idx="5">
                  <c:v>&gt; 100 kg</c:v>
                </c:pt>
                <c:pt idx="6">
                  <c:v>&gt; 110 kg</c:v>
                </c:pt>
                <c:pt idx="7">
                  <c:v>&gt; 120 kg</c:v>
                </c:pt>
                <c:pt idx="8">
                  <c:v>&gt; 130 kg</c:v>
                </c:pt>
                <c:pt idx="9">
                  <c:v>&gt; 140 kg</c:v>
                </c:pt>
                <c:pt idx="10">
                  <c:v>&gt; 150 kg</c:v>
                </c:pt>
                <c:pt idx="11">
                  <c:v>&gt; 160 kg</c:v>
                </c:pt>
                <c:pt idx="12">
                  <c:v>&gt; 170 kg</c:v>
                </c:pt>
                <c:pt idx="13">
                  <c:v>&gt; 180 kg</c:v>
                </c:pt>
                <c:pt idx="14">
                  <c:v>&gt; 190 kg</c:v>
                </c:pt>
                <c:pt idx="15">
                  <c:v>&gt; 200 kg</c:v>
                </c:pt>
                <c:pt idx="16">
                  <c:v>&gt; 210 kg</c:v>
                </c:pt>
                <c:pt idx="17">
                  <c:v>&gt; 220 kg</c:v>
                </c:pt>
              </c:strCache>
            </c:strRef>
          </c:cat>
          <c:val>
            <c:numRef>
              <c:f>Vektgrupper!$J$48:$J$65</c:f>
              <c:numCache>
                <c:formatCode>0.0</c:formatCode>
                <c:ptCount val="18"/>
                <c:pt idx="0">
                  <c:v>3.1373533287318824E-2</c:v>
                </c:pt>
                <c:pt idx="1">
                  <c:v>8.470853987576081E-2</c:v>
                </c:pt>
                <c:pt idx="2">
                  <c:v>0.41099328606387647</c:v>
                </c:pt>
                <c:pt idx="3">
                  <c:v>1.355336638012173</c:v>
                </c:pt>
                <c:pt idx="4">
                  <c:v>3.3193198217983304</c:v>
                </c:pt>
                <c:pt idx="5">
                  <c:v>5.7288071782644154</c:v>
                </c:pt>
                <c:pt idx="6">
                  <c:v>11.128192257011989</c:v>
                </c:pt>
                <c:pt idx="7">
                  <c:v>14.331430005647244</c:v>
                </c:pt>
                <c:pt idx="8">
                  <c:v>13.2553178138922</c:v>
                </c:pt>
                <c:pt idx="9">
                  <c:v>11.743113509443436</c:v>
                </c:pt>
                <c:pt idx="10">
                  <c:v>10.171299491748762</c:v>
                </c:pt>
                <c:pt idx="11">
                  <c:v>8.6434084206563355</c:v>
                </c:pt>
                <c:pt idx="12">
                  <c:v>6.5351069837485101</c:v>
                </c:pt>
                <c:pt idx="13">
                  <c:v>4.8221120662609032</c:v>
                </c:pt>
                <c:pt idx="14">
                  <c:v>3.4008910083453601</c:v>
                </c:pt>
                <c:pt idx="15">
                  <c:v>2.0330049570182598</c:v>
                </c:pt>
                <c:pt idx="16">
                  <c:v>1.2894522181088031</c:v>
                </c:pt>
                <c:pt idx="17">
                  <c:v>1.7161322708163396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0-4647-974E-8B1A4B7313C5}"/>
            </c:ext>
          </c:extLst>
        </c:ser>
        <c:ser>
          <c:idx val="13"/>
          <c:order val="1"/>
          <c:tx>
            <c:strRef>
              <c:f>'Ark1'!$C$985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Vektgrupper!$D$10:$D$27</c:f>
              <c:strCache>
                <c:ptCount val="18"/>
                <c:pt idx="0">
                  <c:v>&lt;=70 kg</c:v>
                </c:pt>
                <c:pt idx="1">
                  <c:v>&gt; 70 kg</c:v>
                </c:pt>
                <c:pt idx="2">
                  <c:v>&gt; 70 kg</c:v>
                </c:pt>
                <c:pt idx="3">
                  <c:v>&gt; 80 kg</c:v>
                </c:pt>
                <c:pt idx="4">
                  <c:v>&gt; 90 kg</c:v>
                </c:pt>
                <c:pt idx="5">
                  <c:v>&gt; 100 kg</c:v>
                </c:pt>
                <c:pt idx="6">
                  <c:v>&gt; 110 kg</c:v>
                </c:pt>
                <c:pt idx="7">
                  <c:v>&gt; 120 kg</c:v>
                </c:pt>
                <c:pt idx="8">
                  <c:v>&gt; 130 kg</c:v>
                </c:pt>
                <c:pt idx="9">
                  <c:v>&gt; 140 kg</c:v>
                </c:pt>
                <c:pt idx="10">
                  <c:v>&gt; 150 kg</c:v>
                </c:pt>
                <c:pt idx="11">
                  <c:v>&gt; 160 kg</c:v>
                </c:pt>
                <c:pt idx="12">
                  <c:v>&gt; 170 kg</c:v>
                </c:pt>
                <c:pt idx="13">
                  <c:v>&gt; 180 kg</c:v>
                </c:pt>
                <c:pt idx="14">
                  <c:v>&gt; 190 kg</c:v>
                </c:pt>
                <c:pt idx="15">
                  <c:v>&gt; 200 kg</c:v>
                </c:pt>
                <c:pt idx="16">
                  <c:v>&gt; 210 kg</c:v>
                </c:pt>
                <c:pt idx="17">
                  <c:v>&gt; 220 kg</c:v>
                </c:pt>
              </c:strCache>
            </c:strRef>
          </c:cat>
          <c:val>
            <c:numRef>
              <c:f>'Ark1'!$T$985:$T$1002</c:f>
              <c:numCache>
                <c:formatCode>General</c:formatCode>
                <c:ptCount val="18"/>
                <c:pt idx="0">
                  <c:v>7.9268091290418452E-2</c:v>
                </c:pt>
                <c:pt idx="1">
                  <c:v>0.35670641080688309</c:v>
                </c:pt>
                <c:pt idx="2">
                  <c:v>1.2187469035901837</c:v>
                </c:pt>
                <c:pt idx="3">
                  <c:v>3.1409981173828321</c:v>
                </c:pt>
                <c:pt idx="4">
                  <c:v>5.9054728011361766</c:v>
                </c:pt>
                <c:pt idx="5">
                  <c:v>11.606169699772103</c:v>
                </c:pt>
                <c:pt idx="6">
                  <c:v>14.079994715460575</c:v>
                </c:pt>
                <c:pt idx="7">
                  <c:v>13.317039336790303</c:v>
                </c:pt>
                <c:pt idx="8">
                  <c:v>11.199920731908712</c:v>
                </c:pt>
                <c:pt idx="9">
                  <c:v>10.043927733923438</c:v>
                </c:pt>
                <c:pt idx="10">
                  <c:v>8.458565908115073</c:v>
                </c:pt>
                <c:pt idx="11">
                  <c:v>6.7476962710968724</c:v>
                </c:pt>
                <c:pt idx="12">
                  <c:v>5.1094890510948909</c:v>
                </c:pt>
                <c:pt idx="13">
                  <c:v>3.3556825312943821</c:v>
                </c:pt>
                <c:pt idx="14">
                  <c:v>2.1171186048815938</c:v>
                </c:pt>
                <c:pt idx="15">
                  <c:v>1.4433398289130372</c:v>
                </c:pt>
                <c:pt idx="16">
                  <c:v>1.7934405654457179</c:v>
                </c:pt>
                <c:pt idx="17">
                  <c:v>3.1373533287318824E-2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0-4647-974E-8B1A4B7313C5}"/>
            </c:ext>
          </c:extLst>
        </c:ser>
        <c:ser>
          <c:idx val="1"/>
          <c:order val="2"/>
          <c:tx>
            <c:strRef>
              <c:f>'Ark1'!$C$967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Vektgrupper!$D$10:$D$27</c:f>
              <c:strCache>
                <c:ptCount val="18"/>
                <c:pt idx="0">
                  <c:v>&lt;=70 kg</c:v>
                </c:pt>
                <c:pt idx="1">
                  <c:v>&gt; 70 kg</c:v>
                </c:pt>
                <c:pt idx="2">
                  <c:v>&gt; 70 kg</c:v>
                </c:pt>
                <c:pt idx="3">
                  <c:v>&gt; 80 kg</c:v>
                </c:pt>
                <c:pt idx="4">
                  <c:v>&gt; 90 kg</c:v>
                </c:pt>
                <c:pt idx="5">
                  <c:v>&gt; 100 kg</c:v>
                </c:pt>
                <c:pt idx="6">
                  <c:v>&gt; 110 kg</c:v>
                </c:pt>
                <c:pt idx="7">
                  <c:v>&gt; 120 kg</c:v>
                </c:pt>
                <c:pt idx="8">
                  <c:v>&gt; 130 kg</c:v>
                </c:pt>
                <c:pt idx="9">
                  <c:v>&gt; 140 kg</c:v>
                </c:pt>
                <c:pt idx="10">
                  <c:v>&gt; 150 kg</c:v>
                </c:pt>
                <c:pt idx="11">
                  <c:v>&gt; 160 kg</c:v>
                </c:pt>
                <c:pt idx="12">
                  <c:v>&gt; 170 kg</c:v>
                </c:pt>
                <c:pt idx="13">
                  <c:v>&gt; 180 kg</c:v>
                </c:pt>
                <c:pt idx="14">
                  <c:v>&gt; 190 kg</c:v>
                </c:pt>
                <c:pt idx="15">
                  <c:v>&gt; 200 kg</c:v>
                </c:pt>
                <c:pt idx="16">
                  <c:v>&gt; 210 kg</c:v>
                </c:pt>
                <c:pt idx="17">
                  <c:v>&gt; 220 kg</c:v>
                </c:pt>
              </c:strCache>
            </c:strRef>
          </c:cat>
          <c:val>
            <c:numRef>
              <c:f>'Ark1'!$T$967:$T$984</c:f>
              <c:numCache>
                <c:formatCode>General</c:formatCode>
                <c:ptCount val="18"/>
                <c:pt idx="0">
                  <c:v>0.10101350213811912</c:v>
                </c:pt>
                <c:pt idx="1">
                  <c:v>0.46129499309741079</c:v>
                </c:pt>
                <c:pt idx="2">
                  <c:v>1.4781642479544761</c:v>
                </c:pt>
                <c:pt idx="3">
                  <c:v>3.7947405636553424</c:v>
                </c:pt>
                <c:pt idx="4">
                  <c:v>6.7611704097781056</c:v>
                </c:pt>
                <c:pt idx="5">
                  <c:v>11.46839960941446</c:v>
                </c:pt>
                <c:pt idx="6">
                  <c:v>13.869153843563749</c:v>
                </c:pt>
                <c:pt idx="7">
                  <c:v>12.791676487423819</c:v>
                </c:pt>
                <c:pt idx="8">
                  <c:v>11.37075322401428</c:v>
                </c:pt>
                <c:pt idx="9">
                  <c:v>10.060944812956665</c:v>
                </c:pt>
                <c:pt idx="10">
                  <c:v>8.670325600188562</c:v>
                </c:pt>
                <c:pt idx="11">
                  <c:v>6.7948415771574799</c:v>
                </c:pt>
                <c:pt idx="12">
                  <c:v>4.6567224485672929</c:v>
                </c:pt>
                <c:pt idx="13">
                  <c:v>3.1785582006128159</c:v>
                </c:pt>
                <c:pt idx="14">
                  <c:v>2.1111821946866902</c:v>
                </c:pt>
                <c:pt idx="15">
                  <c:v>1.1145156402572483</c:v>
                </c:pt>
                <c:pt idx="16">
                  <c:v>1.2795043604161758</c:v>
                </c:pt>
                <c:pt idx="17">
                  <c:v>2.6422697096806155E-2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0-4647-974E-8B1A4B731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27614076371999"/>
          <c:y val="0.22288769136416087"/>
          <c:w val="7.3839433219493045E-2"/>
          <c:h val="0.148246812076101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purke: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04362468826405"/>
          <c:y val="0.18735041059665153"/>
          <c:w val="0.85168681717988914"/>
          <c:h val="0.645671630997502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</c:strCache>
            </c:strRef>
          </c:cat>
          <c:val>
            <c:numRef>
              <c:f>Variant!$G$19:$G$21</c:f>
              <c:numCache>
                <c:formatCode>#,##0</c:formatCode>
                <c:ptCount val="3"/>
                <c:pt idx="0">
                  <c:v>31307</c:v>
                </c:pt>
                <c:pt idx="1">
                  <c:v>328</c:v>
                </c:pt>
                <c:pt idx="2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7B-41AB-AAC8-D443C30D9B00}"/>
            </c:ext>
          </c:extLst>
        </c:ser>
        <c:ser>
          <c:idx val="13"/>
          <c:order val="1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</c:strCache>
            </c:strRef>
          </c:cat>
          <c:val>
            <c:numRef>
              <c:f>Variant!$G$15:$G$17</c:f>
              <c:numCache>
                <c:formatCode>#,##0</c:formatCode>
                <c:ptCount val="3"/>
                <c:pt idx="0">
                  <c:v>19442</c:v>
                </c:pt>
                <c:pt idx="1">
                  <c:v>10701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7B-41AB-AAC8-D443C30D9B00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</c:strCache>
            </c:strRef>
          </c:cat>
          <c:val>
            <c:numRef>
              <c:f>Variant!$G$11:$G$13</c:f>
              <c:numCache>
                <c:formatCode>#,##0</c:formatCode>
                <c:ptCount val="3"/>
                <c:pt idx="0">
                  <c:v>18973</c:v>
                </c:pt>
                <c:pt idx="1">
                  <c:v>10553</c:v>
                </c:pt>
                <c:pt idx="2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7B-41AB-AAC8-D443C30D9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9704"/>
        <c:axId val="393893616"/>
      </c:barChart>
      <c:catAx>
        <c:axId val="7407497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97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37375105715058"/>
          <c:y val="0.22203074052596664"/>
          <c:w val="6.0740101041173764E-2"/>
          <c:h val="0.179227593692175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</a:t>
            </a:r>
            <a:r>
              <a:rPr lang="nb-NO" sz="2400" baseline="0"/>
              <a:t>talls%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18813834455651E-2"/>
          <c:y val="0.18781592003549868"/>
          <c:w val="0.90002042702580953"/>
          <c:h val="0.645671630997502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</c:strCache>
            </c:strRef>
          </c:cat>
          <c:val>
            <c:numRef>
              <c:f>Variant!$J$19:$J$21</c:f>
              <c:numCache>
                <c:formatCode>0.0</c:formatCode>
                <c:ptCount val="3"/>
                <c:pt idx="0">
                  <c:v>98.221120662609025</c:v>
                </c:pt>
                <c:pt idx="1">
                  <c:v>1.0290518918240577</c:v>
                </c:pt>
                <c:pt idx="2">
                  <c:v>0.74982744556691949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8B-4B3F-A327-D8CE6F7A4D56}"/>
            </c:ext>
          </c:extLst>
        </c:ser>
        <c:ser>
          <c:idx val="13"/>
          <c:order val="1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</c:strCache>
            </c:strRef>
          </c:cat>
          <c:val>
            <c:numRef>
              <c:f>Variant!$J$15:$J$17</c:f>
              <c:numCache>
                <c:formatCode>0.0</c:formatCode>
                <c:ptCount val="3"/>
                <c:pt idx="0">
                  <c:v>64.213759619513169</c:v>
                </c:pt>
                <c:pt idx="1">
                  <c:v>35.343660204115317</c:v>
                </c:pt>
                <c:pt idx="2">
                  <c:v>0.44258017637150304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8B-4B3F-A327-D8CE6F7A4D56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</c:strCache>
            </c:strRef>
          </c:cat>
          <c:val>
            <c:numRef>
              <c:f>Variant!$J$11:$J$13</c:f>
              <c:numCache>
                <c:formatCode>0.0</c:formatCode>
                <c:ptCount val="3"/>
                <c:pt idx="0">
                  <c:v>63.884305868884482</c:v>
                </c:pt>
                <c:pt idx="1">
                  <c:v>35.533182935452366</c:v>
                </c:pt>
                <c:pt idx="2">
                  <c:v>0.58251119566315379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8B-4B3F-A327-D8CE6F7A4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6752"/>
        <c:axId val="393897144"/>
      </c:barChart>
      <c:catAx>
        <c:axId val="393896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7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6752"/>
        <c:crosses val="autoZero"/>
        <c:crossBetween val="between"/>
        <c:majorUnit val="10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23752439364375"/>
          <c:y val="0.24086130191172916"/>
          <c:w val="5.9696047455317043E-2"/>
          <c:h val="0.182244001414716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</a:t>
            </a:r>
            <a:r>
              <a:rPr lang="nb-NO" sz="2800"/>
              <a:t>middel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3707820528472E-2"/>
          <c:y val="0.14840227109769011"/>
          <c:w val="0.89485861049040505"/>
          <c:h val="0.75415232199668081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Måned!$M$23:$M$34</c:f>
              <c:numCache>
                <c:formatCode>0.00</c:formatCode>
                <c:ptCount val="12"/>
                <c:pt idx="0">
                  <c:v>58.693495934959358</c:v>
                </c:pt>
                <c:pt idx="1">
                  <c:v>59.249231950844838</c:v>
                </c:pt>
                <c:pt idx="2">
                  <c:v>59.200686106346481</c:v>
                </c:pt>
                <c:pt idx="3">
                  <c:v>59.080133555926551</c:v>
                </c:pt>
                <c:pt idx="4">
                  <c:v>59.224274406332484</c:v>
                </c:pt>
                <c:pt idx="5">
                  <c:v>59.184910086004713</c:v>
                </c:pt>
                <c:pt idx="6">
                  <c:v>58.984444444444442</c:v>
                </c:pt>
                <c:pt idx="7">
                  <c:v>58.883702213279683</c:v>
                </c:pt>
                <c:pt idx="8">
                  <c:v>58.603658536585357</c:v>
                </c:pt>
                <c:pt idx="9">
                  <c:v>58.765409039970109</c:v>
                </c:pt>
                <c:pt idx="10">
                  <c:v>59.12538906180523</c:v>
                </c:pt>
                <c:pt idx="11">
                  <c:v>59.459378987664792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3-474B-9B4A-CA972EA1A0A6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8942000948980315E-2"/>
                  <c:y val="-9.9225899088215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96-40EC-9776-DE50F1504905}"/>
                </c:ext>
              </c:extLst>
            </c:dLbl>
            <c:dLbl>
              <c:idx val="1"/>
              <c:layout>
                <c:manualLayout>
                  <c:x val="6.9895899139195078E-3"/>
                  <c:y val="5.0715459533976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B6-456A-BAA6-905DAFA2F936}"/>
                </c:ext>
              </c:extLst>
            </c:dLbl>
            <c:dLbl>
              <c:idx val="2"/>
              <c:layout>
                <c:manualLayout>
                  <c:x val="-9.9851284484564918E-4"/>
                  <c:y val="-5.733051947319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B6-456A-BAA6-905DAFA2F936}"/>
                </c:ext>
              </c:extLst>
            </c:dLbl>
            <c:dLbl>
              <c:idx val="3"/>
              <c:layout>
                <c:manualLayout>
                  <c:x val="-3.3949436724752112E-2"/>
                  <c:y val="9.2610839149001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B6-456A-BAA6-905DAFA2F936}"/>
                </c:ext>
              </c:extLst>
            </c:dLbl>
            <c:dLbl>
              <c:idx val="4"/>
              <c:layout>
                <c:manualLayout>
                  <c:x val="-3.5946462414443367E-2"/>
                  <c:y val="-7.71756992908343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56-462D-94B6-2C07647B2A7F}"/>
                </c:ext>
              </c:extLst>
            </c:dLbl>
            <c:dLbl>
              <c:idx val="5"/>
              <c:layout>
                <c:manualLayout>
                  <c:x val="-6.190779638043032E-2"/>
                  <c:y val="7.717569929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40-43E9-B904-FBC70F00E981}"/>
                </c:ext>
              </c:extLst>
            </c:dLbl>
            <c:dLbl>
              <c:idx val="6"/>
              <c:layout>
                <c:manualLayout>
                  <c:x val="2.4740347866952134E-2"/>
                  <c:y val="-2.4285624898078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09-4A8C-86C7-BA0974ACB190}"/>
                </c:ext>
              </c:extLst>
            </c:dLbl>
            <c:dLbl>
              <c:idx val="7"/>
              <c:layout>
                <c:manualLayout>
                  <c:x val="-9.5461753560064991E-2"/>
                  <c:y val="4.11738903069205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25-42A9-AFAE-BB6B37A99012}"/>
                </c:ext>
              </c:extLst>
            </c:dLbl>
            <c:dLbl>
              <c:idx val="8"/>
              <c:layout>
                <c:manualLayout>
                  <c:x val="-9.5461753560064991E-2"/>
                  <c:y val="2.2645639668806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AE-469B-80E5-7C2E0D83575F}"/>
                </c:ext>
              </c:extLst>
            </c:dLbl>
            <c:dLbl>
              <c:idx val="9"/>
              <c:layout>
                <c:manualLayout>
                  <c:x val="-2.5854224922517582E-2"/>
                  <c:y val="-7.6171697067803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9E-4A31-A68D-8EDB1DBEA1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Måned!$M$10:$M$21</c:f>
              <c:numCache>
                <c:formatCode>0.00</c:formatCode>
                <c:ptCount val="12"/>
                <c:pt idx="0">
                  <c:v>58.84851851851851</c:v>
                </c:pt>
                <c:pt idx="1">
                  <c:v>59.084771192798222</c:v>
                </c:pt>
                <c:pt idx="2">
                  <c:v>59.184397163120593</c:v>
                </c:pt>
                <c:pt idx="3">
                  <c:v>59.121835977050303</c:v>
                </c:pt>
                <c:pt idx="4">
                  <c:v>59.174496644295296</c:v>
                </c:pt>
                <c:pt idx="5">
                  <c:v>58.991750687442703</c:v>
                </c:pt>
                <c:pt idx="6">
                  <c:v>59.005716619028178</c:v>
                </c:pt>
                <c:pt idx="7">
                  <c:v>58.621770436255851</c:v>
                </c:pt>
                <c:pt idx="8">
                  <c:v>58.329381879762899</c:v>
                </c:pt>
                <c:pt idx="9">
                  <c:v>58.787987271280819</c:v>
                </c:pt>
                <c:pt idx="10">
                  <c:v>58.519434628975247</c:v>
                </c:pt>
                <c:pt idx="11">
                  <c:v>58.523173277661797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3-474B-9B4A-CA972EA1A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ax val="59.4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Kjøtt%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458102754834045"/>
          <c:y val="0.57818106686506054"/>
          <c:w val="8.4235801560117354E-2"/>
          <c:h val="0.111672976438406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slaktevekt innen VARIANT</a:t>
            </a:r>
          </a:p>
        </c:rich>
      </c:tx>
      <c:layout>
        <c:manualLayout>
          <c:xMode val="edge"/>
          <c:yMode val="edge"/>
          <c:x val="0.13636763146542169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6398533670376073"/>
          <c:w val="0.90142522507267242"/>
          <c:h val="0.7214884117345110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</c:strCache>
            </c:strRef>
          </c:cat>
          <c:val>
            <c:numRef>
              <c:f>Variant!$O$19:$O$21</c:f>
              <c:numCache>
                <c:formatCode>0.0</c:formatCode>
                <c:ptCount val="3"/>
                <c:pt idx="0">
                  <c:v>154.04009007570221</c:v>
                </c:pt>
                <c:pt idx="1">
                  <c:v>156.02012195121949</c:v>
                </c:pt>
                <c:pt idx="2">
                  <c:v>157.46418410041835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10-47BE-A8D0-BD97A0E22360}"/>
            </c:ext>
          </c:extLst>
        </c:ser>
        <c:ser>
          <c:idx val="4"/>
          <c:order val="1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</c:strCache>
            </c:strRef>
          </c:cat>
          <c:val>
            <c:numRef>
              <c:f>Variant!$O$15:$O$17</c:f>
              <c:numCache>
                <c:formatCode>0.0</c:formatCode>
                <c:ptCount val="3"/>
                <c:pt idx="0">
                  <c:v>152.32170044234061</c:v>
                </c:pt>
                <c:pt idx="1">
                  <c:v>158.43929539295419</c:v>
                </c:pt>
                <c:pt idx="2">
                  <c:v>161.21865671641777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10-47BE-A8D0-BD97A0E22360}"/>
            </c:ext>
          </c:extLst>
        </c:ser>
        <c:ser>
          <c:idx val="6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Variant!$D$11:$D$13</c:f>
              <c:strCache>
                <c:ptCount val="3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</c:strCache>
            </c:strRef>
          </c:cat>
          <c:val>
            <c:numRef>
              <c:f>Variant!$O$11:$O$13</c:f>
              <c:numCache>
                <c:formatCode>0.0</c:formatCode>
                <c:ptCount val="3"/>
                <c:pt idx="0">
                  <c:v>150.47862225267471</c:v>
                </c:pt>
                <c:pt idx="1">
                  <c:v>157.21017720079556</c:v>
                </c:pt>
                <c:pt idx="2">
                  <c:v>142.51502890173413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10-47BE-A8D0-BD97A0E22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4400"/>
        <c:axId val="393894792"/>
      </c:barChart>
      <c:catAx>
        <c:axId val="393894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47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3894792"/>
        <c:scaling>
          <c:orientation val="minMax"/>
          <c:min val="1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0331450504170848E-3"/>
              <c:y val="0.37891376354708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44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11257650367838"/>
          <c:y val="0.14482065344034337"/>
          <c:w val="6.2074820985153135E-2"/>
          <c:h val="0.16075998070784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KJØTT% innen VARIANT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Variant!#REF!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Variant!#REF!</c:f>
              <c:numCache>
                <c:formatCode>0.00</c:formatCode>
                <c:ptCount val="3"/>
                <c:pt idx="0">
                  <c:v>56.531888155827822</c:v>
                </c:pt>
                <c:pt idx="1">
                  <c:v>55.303719008264466</c:v>
                </c:pt>
                <c:pt idx="2">
                  <c:v>56.958928815411937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2-4688-8FB7-019E73A99C44}"/>
            </c:ext>
          </c:extLst>
        </c:ser>
        <c:ser>
          <c:idx val="5"/>
          <c:order val="1"/>
          <c:tx>
            <c:strRef>
              <c:f>Variant!#REF!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Variant!#REF!</c:f>
              <c:numCache>
                <c:formatCode>0.00</c:formatCode>
                <c:ptCount val="3"/>
                <c:pt idx="0">
                  <c:v>59.065220012055448</c:v>
                </c:pt>
                <c:pt idx="1">
                  <c:v>57.360230547550415</c:v>
                </c:pt>
                <c:pt idx="2">
                  <c:v>59.276288185763157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2-4688-8FB7-019E73A99C44}"/>
            </c:ext>
          </c:extLst>
        </c:ser>
        <c:ser>
          <c:idx val="1"/>
          <c:order val="2"/>
          <c:tx>
            <c:strRef>
              <c:f>Variant!#REF!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Variant!#REF!</c:f>
              <c:numCache>
                <c:formatCode>0.00</c:formatCode>
                <c:ptCount val="4"/>
                <c:pt idx="0">
                  <c:v>0</c:v>
                </c:pt>
                <c:pt idx="1">
                  <c:v>52.43225806451612</c:v>
                </c:pt>
                <c:pt idx="3">
                  <c:v>59.194919064748198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12-4688-8FB7-019E73A99C44}"/>
            </c:ext>
          </c:extLst>
        </c:ser>
        <c:ser>
          <c:idx val="4"/>
          <c:order val="3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Variant!$M$16:$M$19</c:f>
              <c:numCache>
                <c:formatCode>0.00</c:formatCode>
                <c:ptCount val="4"/>
                <c:pt idx="0">
                  <c:v>58.525745257452591</c:v>
                </c:pt>
                <c:pt idx="1">
                  <c:v>56.055555555555557</c:v>
                </c:pt>
                <c:pt idx="3">
                  <c:v>59.00204826217756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12-4688-8FB7-019E73A99C44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Variant!$M$11:$M$15</c:f>
              <c:numCache>
                <c:formatCode>0.00</c:formatCode>
                <c:ptCount val="5"/>
                <c:pt idx="0">
                  <c:v>59.140412948196634</c:v>
                </c:pt>
                <c:pt idx="1">
                  <c:v>58.352411636501479</c:v>
                </c:pt>
                <c:pt idx="2">
                  <c:v>58.797546012269926</c:v>
                </c:pt>
                <c:pt idx="4">
                  <c:v>59.338025264243377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12-4688-8FB7-019E73A99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5576"/>
        <c:axId val="393895968"/>
      </c:barChart>
      <c:catAx>
        <c:axId val="393895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96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93895968"/>
        <c:scaling>
          <c:orientation val="minMax"/>
          <c:max val="65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576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30217464209484"/>
          <c:y val="6.7551163368092498E-2"/>
          <c:w val="7.1602878362976768E-2"/>
          <c:h val="0.282919214552968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 per produsent innen VARIANT</a:t>
            </a:r>
          </a:p>
        </c:rich>
      </c:tx>
      <c:layout>
        <c:manualLayout>
          <c:xMode val="edge"/>
          <c:yMode val="edge"/>
          <c:x val="0.19515914098700626"/>
          <c:y val="5.28389589413211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Variant!#REF!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Variant!#REF!</c:f>
              <c:numCache>
                <c:formatCode>0</c:formatCode>
                <c:ptCount val="3"/>
                <c:pt idx="0">
                  <c:v>6.0056603773584909</c:v>
                </c:pt>
                <c:pt idx="1">
                  <c:v>53.888888888888886</c:v>
                </c:pt>
                <c:pt idx="2">
                  <c:v>25.358815426997246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E-48CA-BDC6-6EF04A6876BE}"/>
            </c:ext>
          </c:extLst>
        </c:ser>
        <c:ser>
          <c:idx val="5"/>
          <c:order val="1"/>
          <c:tx>
            <c:strRef>
              <c:f>Variant!#REF!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Variant!#REF!</c:f>
              <c:numCache>
                <c:formatCode>0</c:formatCode>
                <c:ptCount val="3"/>
                <c:pt idx="0">
                  <c:v>8.7510548523206744</c:v>
                </c:pt>
                <c:pt idx="1">
                  <c:v>10.324324324324325</c:v>
                </c:pt>
                <c:pt idx="2">
                  <c:v>41.609785202863961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E-48CA-BDC6-6EF04A6876BE}"/>
            </c:ext>
          </c:extLst>
        </c:ser>
        <c:ser>
          <c:idx val="1"/>
          <c:order val="2"/>
          <c:tx>
            <c:strRef>
              <c:f>Variant!#REF!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Variant!#REF!</c:f>
              <c:numCache>
                <c:formatCode>0</c:formatCode>
                <c:ptCount val="4"/>
                <c:pt idx="0">
                  <c:v>0</c:v>
                </c:pt>
                <c:pt idx="1">
                  <c:v>9.6875</c:v>
                </c:pt>
                <c:pt idx="3">
                  <c:v>38.017094017094017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5E-48CA-BDC6-6EF04A6876BE}"/>
            </c:ext>
          </c:extLst>
        </c:ser>
        <c:ser>
          <c:idx val="4"/>
          <c:order val="3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Variant!$T$16:$T$19</c:f>
              <c:numCache>
                <c:formatCode>0</c:formatCode>
                <c:ptCount val="4"/>
                <c:pt idx="0">
                  <c:v>46.125</c:v>
                </c:pt>
                <c:pt idx="1">
                  <c:v>2.0615384615384613</c:v>
                </c:pt>
                <c:pt idx="3">
                  <c:v>34.441144114411443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5E-48CA-BDC6-6EF04A6876BE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Variant!$T$11:$T$15</c:f>
              <c:numCache>
                <c:formatCode>0</c:formatCode>
                <c:ptCount val="5"/>
                <c:pt idx="0">
                  <c:v>33.403169014084504</c:v>
                </c:pt>
                <c:pt idx="1">
                  <c:v>47.751131221719454</c:v>
                </c:pt>
                <c:pt idx="2">
                  <c:v>2.2763157894736841</c:v>
                </c:pt>
                <c:pt idx="4">
                  <c:v>31.408723747980613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5E-48CA-BDC6-6EF04A687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9104"/>
        <c:axId val="393899496"/>
      </c:barChart>
      <c:catAx>
        <c:axId val="393899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3899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104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628222550861346"/>
          <c:y val="0.1961553629325746"/>
          <c:w val="4.630321135175508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produsenter innen VARIANT</a:t>
            </a:r>
          </a:p>
        </c:rich>
      </c:tx>
      <c:layout>
        <c:manualLayout>
          <c:xMode val="edge"/>
          <c:yMode val="edge"/>
          <c:x val="0.20355088234003119"/>
          <c:y val="5.2838862657532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Variant!#REF!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Variant!#REF!</c:f>
              <c:numCache>
                <c:formatCode>0</c:formatCode>
                <c:ptCount val="3"/>
                <c:pt idx="0">
                  <c:v>1060</c:v>
                </c:pt>
                <c:pt idx="1">
                  <c:v>9</c:v>
                </c:pt>
                <c:pt idx="2">
                  <c:v>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B-4FBF-B916-2C43B9E93FA7}"/>
            </c:ext>
          </c:extLst>
        </c:ser>
        <c:ser>
          <c:idx val="5"/>
          <c:order val="1"/>
          <c:tx>
            <c:strRef>
              <c:f>Variant!#REF!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Variant!#REF!</c:f>
              <c:numCache>
                <c:formatCode>0</c:formatCode>
                <c:ptCount val="3"/>
                <c:pt idx="0">
                  <c:v>948</c:v>
                </c:pt>
                <c:pt idx="1">
                  <c:v>37</c:v>
                </c:pt>
                <c:pt idx="2">
                  <c:v>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B-4FBF-B916-2C43B9E93FA7}"/>
            </c:ext>
          </c:extLst>
        </c:ser>
        <c:ser>
          <c:idx val="1"/>
          <c:order val="2"/>
          <c:tx>
            <c:strRef>
              <c:f>Variant!#REF!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Variant!#REF!</c:f>
              <c:numCache>
                <c:formatCode>0</c:formatCode>
                <c:ptCount val="4"/>
                <c:pt idx="0">
                  <c:v>0</c:v>
                </c:pt>
                <c:pt idx="1">
                  <c:v>16</c:v>
                </c:pt>
                <c:pt idx="3">
                  <c:v>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B-4FBF-B916-2C43B9E93FA7}"/>
            </c:ext>
          </c:extLst>
        </c:ser>
        <c:ser>
          <c:idx val="4"/>
          <c:order val="3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Variant!$E$16:$E$19</c:f>
              <c:numCache>
                <c:formatCode>0</c:formatCode>
                <c:ptCount val="4"/>
                <c:pt idx="0">
                  <c:v>232</c:v>
                </c:pt>
                <c:pt idx="1">
                  <c:v>65</c:v>
                </c:pt>
                <c:pt idx="3">
                  <c:v>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B-4FBF-B916-2C43B9E93FA7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Variant!$E$11:$E$15</c:f>
              <c:numCache>
                <c:formatCode>0</c:formatCode>
                <c:ptCount val="5"/>
                <c:pt idx="0">
                  <c:v>568</c:v>
                </c:pt>
                <c:pt idx="1">
                  <c:v>221</c:v>
                </c:pt>
                <c:pt idx="2">
                  <c:v>76</c:v>
                </c:pt>
                <c:pt idx="4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B-4FBF-B916-2C43B9E93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7928"/>
        <c:axId val="393898320"/>
      </c:barChart>
      <c:catAx>
        <c:axId val="393897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8320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93898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9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624883596333834"/>
          <c:y val="0.18916464631294386"/>
          <c:w val="6.3086804852504383E-2"/>
          <c:h val="0.263108035551745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Skålda purke, antall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124819962365041E-2"/>
          <c:y val="0.17063171544207856"/>
          <c:w val="0.89438139013468121"/>
          <c:h val="0.58351343052032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Fylker!$F$39:$F$52</c:f>
              <c:numCache>
                <c:formatCode>#,##0</c:formatCode>
                <c:ptCount val="14"/>
                <c:pt idx="0">
                  <c:v>1529</c:v>
                </c:pt>
                <c:pt idx="1">
                  <c:v>1300</c:v>
                </c:pt>
                <c:pt idx="2">
                  <c:v>441</c:v>
                </c:pt>
                <c:pt idx="3">
                  <c:v>5796</c:v>
                </c:pt>
                <c:pt idx="4">
                  <c:v>2391</c:v>
                </c:pt>
                <c:pt idx="5">
                  <c:v>959</c:v>
                </c:pt>
                <c:pt idx="6">
                  <c:v>672</c:v>
                </c:pt>
                <c:pt idx="7">
                  <c:v>13256</c:v>
                </c:pt>
                <c:pt idx="8">
                  <c:v>1095</c:v>
                </c:pt>
                <c:pt idx="9">
                  <c:v>201</c:v>
                </c:pt>
                <c:pt idx="10">
                  <c:v>1549</c:v>
                </c:pt>
                <c:pt idx="11">
                  <c:v>2548</c:v>
                </c:pt>
                <c:pt idx="12">
                  <c:v>102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25-4A4A-9FC9-9E97105C3D42}"/>
            </c:ext>
          </c:extLst>
        </c:ser>
        <c:ser>
          <c:idx val="13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Fylker!$F$24:$F$37</c:f>
              <c:numCache>
                <c:formatCode>#,##0</c:formatCode>
                <c:ptCount val="14"/>
                <c:pt idx="0">
                  <c:v>1674</c:v>
                </c:pt>
                <c:pt idx="1">
                  <c:v>1311</c:v>
                </c:pt>
                <c:pt idx="2">
                  <c:v>325</c:v>
                </c:pt>
                <c:pt idx="3">
                  <c:v>5377</c:v>
                </c:pt>
                <c:pt idx="4">
                  <c:v>2220</c:v>
                </c:pt>
                <c:pt idx="5">
                  <c:v>907</c:v>
                </c:pt>
                <c:pt idx="6">
                  <c:v>718</c:v>
                </c:pt>
                <c:pt idx="7">
                  <c:v>13318</c:v>
                </c:pt>
                <c:pt idx="8">
                  <c:v>918</c:v>
                </c:pt>
                <c:pt idx="9">
                  <c:v>178</c:v>
                </c:pt>
                <c:pt idx="10">
                  <c:v>746</c:v>
                </c:pt>
                <c:pt idx="11">
                  <c:v>2457</c:v>
                </c:pt>
                <c:pt idx="12">
                  <c:v>126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CE-40EC-AC0C-94C7CA84C5C2}"/>
            </c:ext>
          </c:extLst>
        </c:ser>
        <c:ser>
          <c:idx val="1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Fylker!$F$9:$F$22</c:f>
              <c:numCache>
                <c:formatCode>#,##0</c:formatCode>
                <c:ptCount val="14"/>
                <c:pt idx="0">
                  <c:v>1464</c:v>
                </c:pt>
                <c:pt idx="1">
                  <c:v>1696</c:v>
                </c:pt>
                <c:pt idx="2">
                  <c:v>297</c:v>
                </c:pt>
                <c:pt idx="3">
                  <c:v>5088</c:v>
                </c:pt>
                <c:pt idx="4">
                  <c:v>2290</c:v>
                </c:pt>
                <c:pt idx="5">
                  <c:v>858</c:v>
                </c:pt>
                <c:pt idx="6">
                  <c:v>590</c:v>
                </c:pt>
                <c:pt idx="7">
                  <c:v>12944</c:v>
                </c:pt>
                <c:pt idx="8">
                  <c:v>1151</c:v>
                </c:pt>
                <c:pt idx="9">
                  <c:v>186</c:v>
                </c:pt>
                <c:pt idx="10">
                  <c:v>538</c:v>
                </c:pt>
                <c:pt idx="11">
                  <c:v>2495</c:v>
                </c:pt>
                <c:pt idx="12">
                  <c:v>102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CE-40EC-AC0C-94C7CA84C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03174453817452"/>
          <c:y val="0.24271850368029826"/>
          <c:w val="4.3005228759207058E-2"/>
          <c:h val="0.121233027359877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Skålda purke, antall</a:t>
            </a:r>
            <a:r>
              <a:rPr lang="en-US" sz="2000" baseline="0"/>
              <a:t> SLAKT per PRODUSENT </a:t>
            </a:r>
            <a:r>
              <a:rPr lang="en-US" sz="2000"/>
              <a:t>innen de ulike FYLKENE</a:t>
            </a:r>
          </a:p>
        </c:rich>
      </c:tx>
      <c:layout>
        <c:manualLayout>
          <c:xMode val="edge"/>
          <c:yMode val="edge"/>
          <c:x val="0.16400563870442389"/>
          <c:y val="3.3530604875620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78119891231296E-2"/>
          <c:y val="0.13926071127986164"/>
          <c:w val="0.88708394749955388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Fylker!$U$24:$U$37</c:f>
              <c:numCache>
                <c:formatCode>0</c:formatCode>
                <c:ptCount val="14"/>
                <c:pt idx="0">
                  <c:v>34.163265306122447</c:v>
                </c:pt>
                <c:pt idx="1">
                  <c:v>48.555555555555557</c:v>
                </c:pt>
                <c:pt idx="2">
                  <c:v>17.105263157894736</c:v>
                </c:pt>
                <c:pt idx="3">
                  <c:v>37.082758620689653</c:v>
                </c:pt>
                <c:pt idx="4">
                  <c:v>41.111111111111114</c:v>
                </c:pt>
                <c:pt idx="5">
                  <c:v>34.884615384615387</c:v>
                </c:pt>
                <c:pt idx="6">
                  <c:v>26.592592592592592</c:v>
                </c:pt>
                <c:pt idx="7">
                  <c:v>55.491666666666667</c:v>
                </c:pt>
                <c:pt idx="8">
                  <c:v>22.390243902439025</c:v>
                </c:pt>
                <c:pt idx="9">
                  <c:v>29.666666666666668</c:v>
                </c:pt>
                <c:pt idx="10">
                  <c:v>6.0650406504065044</c:v>
                </c:pt>
                <c:pt idx="11">
                  <c:v>52.276595744680854</c:v>
                </c:pt>
                <c:pt idx="12">
                  <c:v>18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6-407B-89F5-7EE35BCA7988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Fylker!$U$9:$U$22</c:f>
              <c:numCache>
                <c:formatCode>0</c:formatCode>
                <c:ptCount val="14"/>
                <c:pt idx="0">
                  <c:v>34.046511627906973</c:v>
                </c:pt>
                <c:pt idx="1">
                  <c:v>77.090909090909093</c:v>
                </c:pt>
                <c:pt idx="2">
                  <c:v>17.470588235294116</c:v>
                </c:pt>
                <c:pt idx="3">
                  <c:v>34.849315068493148</c:v>
                </c:pt>
                <c:pt idx="4">
                  <c:v>37.540983606557376</c:v>
                </c:pt>
                <c:pt idx="5">
                  <c:v>53.625</c:v>
                </c:pt>
                <c:pt idx="6">
                  <c:v>19.666666666666668</c:v>
                </c:pt>
                <c:pt idx="7">
                  <c:v>60.204651162790697</c:v>
                </c:pt>
                <c:pt idx="8">
                  <c:v>24.48936170212766</c:v>
                </c:pt>
                <c:pt idx="9">
                  <c:v>18.600000000000001</c:v>
                </c:pt>
                <c:pt idx="10">
                  <c:v>5.4897959183673466</c:v>
                </c:pt>
                <c:pt idx="11">
                  <c:v>51.979166666666664</c:v>
                </c:pt>
                <c:pt idx="12">
                  <c:v>12.75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6-407B-89F5-7EE35BCA7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92704746106859"/>
          <c:y val="0.20830627412159963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</a:t>
            </a:r>
            <a:r>
              <a:rPr lang="en-US" sz="2400" baseline="0"/>
              <a:t> PRODUSENTER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8820695792626935"/>
          <c:y val="5.84405639845857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871166461093E-2"/>
          <c:y val="0.14179048883230166"/>
          <c:w val="0.89209922950707288"/>
          <c:h val="0.68122581354529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Fylker!$E$24:$E$37</c:f>
              <c:numCache>
                <c:formatCode>General</c:formatCode>
                <c:ptCount val="14"/>
                <c:pt idx="0">
                  <c:v>49</c:v>
                </c:pt>
                <c:pt idx="1">
                  <c:v>27</c:v>
                </c:pt>
                <c:pt idx="2">
                  <c:v>19</c:v>
                </c:pt>
                <c:pt idx="3">
                  <c:v>145</c:v>
                </c:pt>
                <c:pt idx="4">
                  <c:v>54</c:v>
                </c:pt>
                <c:pt idx="5">
                  <c:v>26</c:v>
                </c:pt>
                <c:pt idx="6">
                  <c:v>27</c:v>
                </c:pt>
                <c:pt idx="7">
                  <c:v>240</c:v>
                </c:pt>
                <c:pt idx="8">
                  <c:v>41</c:v>
                </c:pt>
                <c:pt idx="9">
                  <c:v>6</c:v>
                </c:pt>
                <c:pt idx="10">
                  <c:v>123</c:v>
                </c:pt>
                <c:pt idx="11">
                  <c:v>47</c:v>
                </c:pt>
                <c:pt idx="12">
                  <c:v>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A-4097-AF06-AC76670C13A2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Fylker!$E$9:$E$22</c:f>
              <c:numCache>
                <c:formatCode>General</c:formatCode>
                <c:ptCount val="14"/>
                <c:pt idx="0">
                  <c:v>43</c:v>
                </c:pt>
                <c:pt idx="1">
                  <c:v>22</c:v>
                </c:pt>
                <c:pt idx="2">
                  <c:v>17</c:v>
                </c:pt>
                <c:pt idx="3">
                  <c:v>146</c:v>
                </c:pt>
                <c:pt idx="4">
                  <c:v>61</c:v>
                </c:pt>
                <c:pt idx="5">
                  <c:v>16</c:v>
                </c:pt>
                <c:pt idx="6">
                  <c:v>30</c:v>
                </c:pt>
                <c:pt idx="7">
                  <c:v>215</c:v>
                </c:pt>
                <c:pt idx="8">
                  <c:v>47</c:v>
                </c:pt>
                <c:pt idx="9">
                  <c:v>10</c:v>
                </c:pt>
                <c:pt idx="10">
                  <c:v>98</c:v>
                </c:pt>
                <c:pt idx="11">
                  <c:v>48</c:v>
                </c:pt>
                <c:pt idx="12">
                  <c:v>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A-4097-AF06-AC76670C1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63097674472681"/>
          <c:y val="0.20830618145825064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KJØTT%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59985842815303E-2"/>
          <c:y val="0.13926080807898736"/>
          <c:w val="0.89820796482931142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Fylker!$P$24:$P$37</c:f>
              <c:numCache>
                <c:formatCode>0.00</c:formatCode>
                <c:ptCount val="14"/>
                <c:pt idx="0">
                  <c:v>59.976702508960592</c:v>
                </c:pt>
                <c:pt idx="1">
                  <c:v>57.707093821510298</c:v>
                </c:pt>
                <c:pt idx="2">
                  <c:v>55.609230769230784</c:v>
                </c:pt>
                <c:pt idx="3">
                  <c:v>59.078570098678121</c:v>
                </c:pt>
                <c:pt idx="4">
                  <c:v>56.707075259125745</c:v>
                </c:pt>
                <c:pt idx="5">
                  <c:v>57.902976846747507</c:v>
                </c:pt>
                <c:pt idx="6">
                  <c:v>59.009749303621142</c:v>
                </c:pt>
                <c:pt idx="7">
                  <c:v>59.59697334738744</c:v>
                </c:pt>
                <c:pt idx="8">
                  <c:v>59.839344262295079</c:v>
                </c:pt>
                <c:pt idx="9">
                  <c:v>56.847457627118636</c:v>
                </c:pt>
                <c:pt idx="10">
                  <c:v>57.887989203778673</c:v>
                </c:pt>
                <c:pt idx="11">
                  <c:v>59.33401221995927</c:v>
                </c:pt>
                <c:pt idx="12">
                  <c:v>55.991999999999997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81-4ABA-BBBA-D3CB7451774D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Fylker!$P$9:$P$22</c:f>
              <c:numCache>
                <c:formatCode>0.00</c:formatCode>
                <c:ptCount val="14"/>
                <c:pt idx="0">
                  <c:v>59.441939890710387</c:v>
                </c:pt>
                <c:pt idx="1">
                  <c:v>58.830088495575218</c:v>
                </c:pt>
                <c:pt idx="2">
                  <c:v>57.087542087542083</c:v>
                </c:pt>
                <c:pt idx="3">
                  <c:v>58.863582677165375</c:v>
                </c:pt>
                <c:pt idx="4">
                  <c:v>56.553275109170301</c:v>
                </c:pt>
                <c:pt idx="5">
                  <c:v>57.156359393232201</c:v>
                </c:pt>
                <c:pt idx="6">
                  <c:v>58.373514431239379</c:v>
                </c:pt>
                <c:pt idx="7">
                  <c:v>59.469468307406551</c:v>
                </c:pt>
                <c:pt idx="8">
                  <c:v>59.363001745200705</c:v>
                </c:pt>
                <c:pt idx="9">
                  <c:v>57.956756756756739</c:v>
                </c:pt>
                <c:pt idx="10">
                  <c:v>57.554104477611922</c:v>
                </c:pt>
                <c:pt idx="11">
                  <c:v>58.574468085106389</c:v>
                </c:pt>
                <c:pt idx="12">
                  <c:v>56.96078431372549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81-4ABA-BBBA-D3CB74517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 KJØTT %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010513035225191"/>
          <c:y val="3.9725700786303525E-2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</a:t>
            </a:r>
            <a:r>
              <a:rPr lang="en-US" sz="2400" baseline="0"/>
              <a:t> VEKT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488449417909365E-2"/>
          <c:y val="0.17063171544207856"/>
          <c:w val="0.89901776882889628"/>
          <c:h val="0.6469394528285297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Fylker!$N$24:$N$37</c:f>
              <c:numCache>
                <c:formatCode>0</c:formatCode>
                <c:ptCount val="14"/>
                <c:pt idx="0">
                  <c:v>152.42437275985677</c:v>
                </c:pt>
                <c:pt idx="1">
                  <c:v>166.72356979405021</c:v>
                </c:pt>
                <c:pt idx="2">
                  <c:v>168.84000000000012</c:v>
                </c:pt>
                <c:pt idx="3">
                  <c:v>156.13511251627372</c:v>
                </c:pt>
                <c:pt idx="4">
                  <c:v>162.22774774774797</c:v>
                </c:pt>
                <c:pt idx="5">
                  <c:v>155.81984564498339</c:v>
                </c:pt>
                <c:pt idx="6">
                  <c:v>168.90292479108635</c:v>
                </c:pt>
                <c:pt idx="7">
                  <c:v>152.93898483255765</c:v>
                </c:pt>
                <c:pt idx="8">
                  <c:v>147.23333333333338</c:v>
                </c:pt>
                <c:pt idx="9">
                  <c:v>145.66741573033696</c:v>
                </c:pt>
                <c:pt idx="10">
                  <c:v>136.97412868632699</c:v>
                </c:pt>
                <c:pt idx="11">
                  <c:v>148.41746031746004</c:v>
                </c:pt>
                <c:pt idx="12">
                  <c:v>179.1150793650794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6F0-BCAE-41D5E1CD7C11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Fylker!$N$9:$N$22</c:f>
              <c:numCache>
                <c:formatCode>0</c:formatCode>
                <c:ptCount val="14"/>
                <c:pt idx="0">
                  <c:v>148.9714480874319</c:v>
                </c:pt>
                <c:pt idx="1">
                  <c:v>159.72470518867925</c:v>
                </c:pt>
                <c:pt idx="2">
                  <c:v>152.86363636363652</c:v>
                </c:pt>
                <c:pt idx="3">
                  <c:v>156.46340408805011</c:v>
                </c:pt>
                <c:pt idx="4">
                  <c:v>162.45489082969431</c:v>
                </c:pt>
                <c:pt idx="5">
                  <c:v>153.64358974358976</c:v>
                </c:pt>
                <c:pt idx="6">
                  <c:v>167.03915254237307</c:v>
                </c:pt>
                <c:pt idx="7">
                  <c:v>150.43760043263271</c:v>
                </c:pt>
                <c:pt idx="8">
                  <c:v>146.24517810599485</c:v>
                </c:pt>
                <c:pt idx="9">
                  <c:v>139.20913978494625</c:v>
                </c:pt>
                <c:pt idx="10">
                  <c:v>135.08420074349439</c:v>
                </c:pt>
                <c:pt idx="11">
                  <c:v>150.0113026052106</c:v>
                </c:pt>
                <c:pt idx="12">
                  <c:v>170.70098039215685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6F0-BCAE-41D5E1CD7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03174453817452"/>
          <c:y val="0.24271850368029826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52350084231825E-2"/>
          <c:y val="0.16867098965570479"/>
          <c:w val="0.89705382580521753"/>
          <c:h val="0.6521408059286706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Fylker!$J$24:$J$37</c:f>
              <c:numCache>
                <c:formatCode>0.0</c:formatCode>
                <c:ptCount val="14"/>
                <c:pt idx="0">
                  <c:v>5.528949367506689</c:v>
                </c:pt>
                <c:pt idx="1">
                  <c:v>4.3300194867391104</c:v>
                </c:pt>
                <c:pt idx="2">
                  <c:v>1.0734220695577501</c:v>
                </c:pt>
                <c:pt idx="3">
                  <c:v>17.759355286190843</c:v>
                </c:pt>
                <c:pt idx="4">
                  <c:v>7.33229844436371</c:v>
                </c:pt>
                <c:pt idx="5">
                  <c:v>2.9956732833503974</c:v>
                </c:pt>
                <c:pt idx="6">
                  <c:v>2.3714370644383522</c:v>
                </c:pt>
                <c:pt idx="7">
                  <c:v>43.987184991908066</c:v>
                </c:pt>
                <c:pt idx="8">
                  <c:v>3.0320044918585056</c:v>
                </c:pt>
                <c:pt idx="9">
                  <c:v>0.58790501040393683</c:v>
                </c:pt>
                <c:pt idx="10">
                  <c:v>2.463916504277174</c:v>
                </c:pt>
                <c:pt idx="11">
                  <c:v>8.1150708458565912</c:v>
                </c:pt>
                <c:pt idx="12">
                  <c:v>0.41615747927469698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3-4146-B5F7-9B90A2C3B63A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Fylker!$J$9:$J$22</c:f>
              <c:numCache>
                <c:formatCode>0.0</c:formatCode>
                <c:ptCount val="14"/>
                <c:pt idx="0">
                  <c:v>4.9294589043402146</c:v>
                </c:pt>
                <c:pt idx="1">
                  <c:v>5.710629987541668</c:v>
                </c:pt>
                <c:pt idx="2">
                  <c:v>1.0000336711673798</c:v>
                </c:pt>
                <c:pt idx="3">
                  <c:v>17.131889962624999</c:v>
                </c:pt>
                <c:pt idx="4">
                  <c:v>7.710697329876429</c:v>
                </c:pt>
                <c:pt idx="5">
                  <c:v>2.888986161150207</c:v>
                </c:pt>
                <c:pt idx="6">
                  <c:v>1.9865988753830095</c:v>
                </c:pt>
                <c:pt idx="7">
                  <c:v>43.583959055860475</c:v>
                </c:pt>
                <c:pt idx="8">
                  <c:v>3.8755513653658378</c:v>
                </c:pt>
                <c:pt idx="9">
                  <c:v>0.62628371325633858</c:v>
                </c:pt>
                <c:pt idx="10">
                  <c:v>1.8115088050102697</c:v>
                </c:pt>
                <c:pt idx="11">
                  <c:v>8.4009562611535742</c:v>
                </c:pt>
                <c:pt idx="12">
                  <c:v>0.34344590726960506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E3-4146-B5F7-9B90A2C3B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03174453817452"/>
          <c:y val="0.24271850368029826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9764256590263E-2"/>
          <c:y val="0.13257546460554057"/>
          <c:w val="0.88027456960957984"/>
          <c:h val="0.72633550571732364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Måned!$O$23:$O$34</c:f>
              <c:numCache>
                <c:formatCode>0</c:formatCode>
                <c:ptCount val="12"/>
                <c:pt idx="0">
                  <c:v>157.09922764227622</c:v>
                </c:pt>
                <c:pt idx="1">
                  <c:v>153.56712749615963</c:v>
                </c:pt>
                <c:pt idx="2">
                  <c:v>154.30075471698117</c:v>
                </c:pt>
                <c:pt idx="3">
                  <c:v>155.95676126878141</c:v>
                </c:pt>
                <c:pt idx="4">
                  <c:v>154.13859781379605</c:v>
                </c:pt>
                <c:pt idx="5">
                  <c:v>155.45215011727905</c:v>
                </c:pt>
                <c:pt idx="6">
                  <c:v>154.31662222222263</c:v>
                </c:pt>
                <c:pt idx="7">
                  <c:v>156.58768611670004</c:v>
                </c:pt>
                <c:pt idx="8">
                  <c:v>155.08563262195139</c:v>
                </c:pt>
                <c:pt idx="9">
                  <c:v>154.33877474785203</c:v>
                </c:pt>
                <c:pt idx="10">
                  <c:v>155.09586482881284</c:v>
                </c:pt>
                <c:pt idx="11">
                  <c:v>151.79047213951523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79-47F9-85BD-0C7308039D5C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596668974765261E-2"/>
                  <c:y val="-0.123139659627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21-46E1-BB5E-4F1396E9FF99}"/>
                </c:ext>
              </c:extLst>
            </c:dLbl>
            <c:dLbl>
              <c:idx val="1"/>
              <c:layout>
                <c:manualLayout>
                  <c:x val="-3.4908845931545175E-2"/>
                  <c:y val="5.2774139840389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21-46E1-BB5E-4F1396E9FF99}"/>
                </c:ext>
              </c:extLst>
            </c:dLbl>
            <c:dLbl>
              <c:idx val="2"/>
              <c:layout>
                <c:manualLayout>
                  <c:x val="-3.0677470667115458E-2"/>
                  <c:y val="6.1569829813787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21-46E1-BB5E-4F1396E9FF99}"/>
                </c:ext>
              </c:extLst>
            </c:dLbl>
            <c:dLbl>
              <c:idx val="3"/>
              <c:layout>
                <c:manualLayout>
                  <c:x val="-2.8561783034900638E-2"/>
                  <c:y val="-9.235474472068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05-4AEC-A2A5-B38F4367C49F}"/>
                </c:ext>
              </c:extLst>
            </c:dLbl>
            <c:dLbl>
              <c:idx val="4"/>
              <c:layout>
                <c:manualLayout>
                  <c:x val="-9.5205943449668661E-3"/>
                  <c:y val="4.8376294853690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8D-4672-9924-E841F3E9E096}"/>
                </c:ext>
              </c:extLst>
            </c:dLbl>
            <c:dLbl>
              <c:idx val="6"/>
              <c:layout>
                <c:manualLayout>
                  <c:x val="-2.7503939218793169E-2"/>
                  <c:y val="4.1779527373641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E9-447D-A837-31B788FFF2C0}"/>
                </c:ext>
              </c:extLst>
            </c:dLbl>
            <c:dLbl>
              <c:idx val="7"/>
              <c:layout>
                <c:manualLayout>
                  <c:x val="-4.1255908828189913E-2"/>
                  <c:y val="-4.397844986699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B6-4007-A13E-DF528240E8C2}"/>
                </c:ext>
              </c:extLst>
            </c:dLbl>
            <c:dLbl>
              <c:idx val="8"/>
              <c:layout>
                <c:manualLayout>
                  <c:x val="-2.1156876322148594E-2"/>
                  <c:y val="-7.696228726723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59-4ED0-85E6-06DE4435FF4E}"/>
                </c:ext>
              </c:extLst>
            </c:dLbl>
            <c:dLbl>
              <c:idx val="10"/>
              <c:layout>
                <c:manualLayout>
                  <c:x val="-3.9140221195975052E-2"/>
                  <c:y val="-8.1360132253933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92-4715-A966-6F0AC12EE8B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Måned!$O$10:$O$21</c:f>
              <c:numCache>
                <c:formatCode>0</c:formatCode>
                <c:ptCount val="12"/>
                <c:pt idx="0">
                  <c:v>155.78825925925923</c:v>
                </c:pt>
                <c:pt idx="1">
                  <c:v>153.41200300074999</c:v>
                </c:pt>
                <c:pt idx="2">
                  <c:v>153.58661938534303</c:v>
                </c:pt>
                <c:pt idx="3">
                  <c:v>152.98602767465388</c:v>
                </c:pt>
                <c:pt idx="4">
                  <c:v>152.00018642803877</c:v>
                </c:pt>
                <c:pt idx="5">
                  <c:v>153.13056828597595</c:v>
                </c:pt>
                <c:pt idx="6">
                  <c:v>151.95451204573271</c:v>
                </c:pt>
                <c:pt idx="7">
                  <c:v>153.0621346886914</c:v>
                </c:pt>
                <c:pt idx="8">
                  <c:v>152.43886536833205</c:v>
                </c:pt>
                <c:pt idx="9">
                  <c:v>151.46113762927595</c:v>
                </c:pt>
                <c:pt idx="10">
                  <c:v>154.30145759717345</c:v>
                </c:pt>
                <c:pt idx="11">
                  <c:v>152.60246346555331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79-47F9-85BD-0C7308039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ax val="160"/>
          <c:min val="14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 (uten hode og forlabber)</a:t>
                </a:r>
              </a:p>
            </c:rich>
          </c:tx>
          <c:layout>
            <c:manualLayout>
              <c:xMode val="edge"/>
              <c:yMode val="edge"/>
              <c:x val="1.0233264556826329E-2"/>
              <c:y val="0.2716239586875028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953745237724579"/>
          <c:y val="0.6475651867976"/>
          <c:w val="0.10052206674694618"/>
          <c:h val="0.125907358529637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85810500666346E-2"/>
          <c:y val="0.1689380917317544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'Variant per måned'!$C$10:$C$14</c15:sqref>
                  </c15:fullRef>
                </c:ext>
              </c:extLst>
              <c:f>('Variant per måned'!$C$10:$C$11,'Variant per måned'!$C$13:$C$14)</c:f>
              <c:strCache>
                <c:ptCount val="4"/>
                <c:pt idx="0">
                  <c:v>Ordinær</c:v>
                </c:pt>
                <c:pt idx="1">
                  <c:v>Med baklabb</c:v>
                </c:pt>
                <c:pt idx="3">
                  <c:v>Ordinær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måned'!$I$10:$I$12</c15:sqref>
                  </c15:fullRef>
                </c:ext>
              </c:extLst>
              <c:f>'Variant per måned'!$I$10:$I$11</c:f>
              <c:numCache>
                <c:formatCode>General</c:formatCode>
                <c:ptCount val="2"/>
                <c:pt idx="0">
                  <c:v>1854</c:v>
                </c:pt>
                <c:pt idx="1">
                  <c:v>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2-401D-AE88-8636B0A8D81A}"/>
            </c:ext>
          </c:extLst>
        </c:ser>
        <c:ser>
          <c:idx val="4"/>
          <c:order val="1"/>
          <c:tx>
            <c:strRef>
              <c:f>'Variant per måned'!$F$16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'Variant per måned'!$C$10:$C$14</c15:sqref>
                  </c15:fullRef>
                </c:ext>
              </c:extLst>
              <c:f>('Variant per måned'!$C$10:$C$11,'Variant per måned'!$C$13:$C$14)</c:f>
              <c:strCache>
                <c:ptCount val="4"/>
                <c:pt idx="0">
                  <c:v>Ordinær</c:v>
                </c:pt>
                <c:pt idx="1">
                  <c:v>Med baklabb</c:v>
                </c:pt>
                <c:pt idx="3">
                  <c:v>Ordinær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måned'!$I$14:$I$16</c15:sqref>
                  </c15:fullRef>
                </c:ext>
              </c:extLst>
              <c:f>'Variant per måned'!$I$14:$I$15</c:f>
              <c:numCache>
                <c:formatCode>General</c:formatCode>
                <c:ptCount val="2"/>
                <c:pt idx="0">
                  <c:v>1490</c:v>
                </c:pt>
                <c:pt idx="1">
                  <c:v>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2-401D-AE88-8636B0A8D81A}"/>
            </c:ext>
          </c:extLst>
        </c:ser>
        <c:ser>
          <c:idx val="3"/>
          <c:order val="2"/>
          <c:tx>
            <c:strRef>
              <c:f>'Variant per måned'!$F$18</c:f>
              <c:strCache>
                <c:ptCount val="1"/>
                <c:pt idx="0">
                  <c:v>Mars</c:v>
                </c:pt>
              </c:strCache>
            </c:strRef>
          </c:tx>
          <c:invertIfNegative val="0"/>
          <c:cat>
            <c:strLit>
              <c:ptCount val="2"/>
              <c:pt idx="0">
                <c:v>Ordinær</c:v>
              </c:pt>
              <c:pt idx="1">
                <c:v>Med baklabb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måned'!$H$18:$H$20</c15:sqref>
                  </c15:fullRef>
                </c:ext>
              </c:extLst>
              <c:f>'Variant per måned'!$H$18:$H$19</c:f>
              <c:numCache>
                <c:formatCode>General</c:formatCode>
                <c:ptCount val="2"/>
                <c:pt idx="0">
                  <c:v>1389</c:v>
                </c:pt>
                <c:pt idx="1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5-4704-A7CA-F908E70A5DC0}"/>
            </c:ext>
          </c:extLst>
        </c:ser>
        <c:ser>
          <c:idx val="10"/>
          <c:order val="3"/>
          <c:tx>
            <c:strRef>
              <c:f>'Variant per måned'!$F$22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'Variant per måned'!$C$10:$C$14</c15:sqref>
                  </c15:fullRef>
                </c:ext>
              </c:extLst>
              <c:f>('Variant per måned'!$C$10:$C$11,'Variant per måned'!$C$13:$C$14)</c:f>
              <c:strCache>
                <c:ptCount val="4"/>
                <c:pt idx="0">
                  <c:v>Ordinær</c:v>
                </c:pt>
                <c:pt idx="1">
                  <c:v>Med baklabb</c:v>
                </c:pt>
                <c:pt idx="3">
                  <c:v>Ordinær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måned'!$I$22:$I$24</c15:sqref>
                  </c15:fullRef>
                </c:ext>
              </c:extLst>
              <c:f>'Variant per måned'!$I$22:$I$23</c:f>
              <c:numCache>
                <c:formatCode>General</c:formatCode>
                <c:ptCount val="2"/>
                <c:pt idx="0">
                  <c:v>1686</c:v>
                </c:pt>
                <c:pt idx="1">
                  <c:v>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F2-401D-AE88-8636B0A8D81A}"/>
            </c:ext>
          </c:extLst>
        </c:ser>
        <c:ser>
          <c:idx val="1"/>
          <c:order val="4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'Variant per måned'!$C$10:$C$14</c15:sqref>
                  </c15:fullRef>
                </c:ext>
              </c:extLst>
              <c:f>('Variant per måned'!$C$10:$C$11,'Variant per måned'!$C$13:$C$14)</c:f>
              <c:strCache>
                <c:ptCount val="4"/>
                <c:pt idx="0">
                  <c:v>Ordinær</c:v>
                </c:pt>
                <c:pt idx="1">
                  <c:v>Med baklabb</c:v>
                </c:pt>
                <c:pt idx="3">
                  <c:v>Ordinær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måned'!$I$26:$I$28</c15:sqref>
                  </c15:fullRef>
                </c:ext>
              </c:extLst>
              <c:f>'Variant per måned'!$I$26:$I$27</c:f>
              <c:numCache>
                <c:formatCode>General</c:formatCode>
                <c:ptCount val="2"/>
                <c:pt idx="0">
                  <c:v>1646</c:v>
                </c:pt>
                <c:pt idx="1">
                  <c:v>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F2-401D-AE88-8636B0A8D81A}"/>
            </c:ext>
          </c:extLst>
        </c:ser>
        <c:ser>
          <c:idx val="2"/>
          <c:order val="5"/>
          <c:tx>
            <c:strRef>
              <c:f>'Variant per måned'!$F$31</c:f>
              <c:strCache>
                <c:ptCount val="1"/>
                <c:pt idx="0">
                  <c:v>Juni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'Variant per måned'!$C$10:$C$14</c15:sqref>
                  </c15:fullRef>
                </c:ext>
              </c:extLst>
              <c:f>('Variant per måned'!$C$10:$C$11,'Variant per måned'!$C$13:$C$14)</c:f>
              <c:strCache>
                <c:ptCount val="4"/>
                <c:pt idx="0">
                  <c:v>Ordinær</c:v>
                </c:pt>
                <c:pt idx="1">
                  <c:v>Med baklabb</c:v>
                </c:pt>
                <c:pt idx="3">
                  <c:v>Ordinær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måned'!$I$30:$I$32</c15:sqref>
                  </c15:fullRef>
                </c:ext>
              </c:extLst>
              <c:f>'Variant per måned'!$I$30:$I$31</c:f>
              <c:numCache>
                <c:formatCode>General</c:formatCode>
                <c:ptCount val="2"/>
                <c:pt idx="0">
                  <c:v>1439</c:v>
                </c:pt>
                <c:pt idx="1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F2-401D-AE88-8636B0A8D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4832"/>
        <c:axId val="867495224"/>
      </c:barChart>
      <c:catAx>
        <c:axId val="867494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5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5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48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99131368006179"/>
          <c:y val="8.4686820189475015E-2"/>
          <c:w val="5.8473781026661661E-2"/>
          <c:h val="0.245500106405618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måned'!$J$10:$J$14</c:f>
              <c:numCache>
                <c:formatCode>0.0</c:formatCode>
                <c:ptCount val="5"/>
                <c:pt idx="0">
                  <c:v>68.770764119601367</c:v>
                </c:pt>
                <c:pt idx="1">
                  <c:v>30.71244001476559</c:v>
                </c:pt>
                <c:pt idx="2">
                  <c:v>0.51679586563307489</c:v>
                </c:pt>
                <c:pt idx="4">
                  <c:v>55.904334828101661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D-4466-9DE1-8560D8E0ADA9}"/>
            </c:ext>
          </c:extLst>
        </c:ser>
        <c:ser>
          <c:idx val="4"/>
          <c:order val="1"/>
          <c:tx>
            <c:strRef>
              <c:f>'Variant per måned'!$F$16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måned'!$J$16:$J$19</c:f>
              <c:numCache>
                <c:formatCode>General</c:formatCode>
                <c:ptCount val="4"/>
                <c:pt idx="0" formatCode="0.0">
                  <c:v>0.85949177877428995</c:v>
                </c:pt>
                <c:pt idx="2" formatCode="0.0">
                  <c:v>65.549787635677205</c:v>
                </c:pt>
                <c:pt idx="3" formatCode="0.0">
                  <c:v>33.647947144879659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D-4466-9DE1-8560D8E0ADA9}"/>
            </c:ext>
          </c:extLst>
        </c:ser>
        <c:ser>
          <c:idx val="10"/>
          <c:order val="2"/>
          <c:tx>
            <c:strRef>
              <c:f>'Variant per måned'!$F$22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måned'!$J$22:$J$24</c:f>
              <c:numCache>
                <c:formatCode>0.0</c:formatCode>
                <c:ptCount val="3"/>
                <c:pt idx="0">
                  <c:v>56.926188068756318</c:v>
                </c:pt>
                <c:pt idx="1">
                  <c:v>42.53454668014831</c:v>
                </c:pt>
                <c:pt idx="2">
                  <c:v>0.53926525109538259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FD-4466-9DE1-8560D8E0ADA9}"/>
            </c:ext>
          </c:extLst>
        </c:ser>
        <c:ser>
          <c:idx val="1"/>
          <c:order val="3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måned'!$J$26:$J$28</c:f>
              <c:numCache>
                <c:formatCode>0.0</c:formatCode>
                <c:ptCount val="3"/>
                <c:pt idx="0">
                  <c:v>61.400894187779443</c:v>
                </c:pt>
                <c:pt idx="1">
                  <c:v>37.928464977645312</c:v>
                </c:pt>
                <c:pt idx="2">
                  <c:v>0.6706408345752608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D-4466-9DE1-8560D8E0ADA9}"/>
            </c:ext>
          </c:extLst>
        </c:ser>
        <c:ser>
          <c:idx val="2"/>
          <c:order val="4"/>
          <c:tx>
            <c:strRef>
              <c:f>'Variant per måned'!$F$31</c:f>
              <c:strCache>
                <c:ptCount val="1"/>
                <c:pt idx="0">
                  <c:v>Juni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måned'!$J$31:$J$32</c:f>
              <c:numCache>
                <c:formatCode>0.0</c:formatCode>
                <c:ptCount val="2"/>
                <c:pt idx="0">
                  <c:v>32.783882783882795</c:v>
                </c:pt>
                <c:pt idx="1">
                  <c:v>1.2362637362637361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FD-4466-9DE1-8560D8E0ADA9}"/>
            </c:ext>
          </c:extLst>
        </c:ser>
        <c:ser>
          <c:idx val="3"/>
          <c:order val="5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FD-4466-9DE1-8560D8E0ADA9}"/>
            </c:ext>
          </c:extLst>
        </c:ser>
        <c:ser>
          <c:idx val="5"/>
          <c:order val="6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FD-4466-9DE1-8560D8E0ADA9}"/>
            </c:ext>
          </c:extLst>
        </c:ser>
        <c:ser>
          <c:idx val="6"/>
          <c:order val="7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FD-4466-9DE1-8560D8E0ADA9}"/>
            </c:ext>
          </c:extLst>
        </c:ser>
        <c:ser>
          <c:idx val="7"/>
          <c:order val="8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FD-4466-9DE1-8560D8E0ADA9}"/>
            </c:ext>
          </c:extLst>
        </c:ser>
        <c:ser>
          <c:idx val="8"/>
          <c:order val="9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FD-4466-9DE1-8560D8E0ADA9}"/>
            </c:ext>
          </c:extLst>
        </c:ser>
        <c:ser>
          <c:idx val="9"/>
          <c:order val="10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FD-4466-9DE1-8560D8E0ADA9}"/>
            </c:ext>
          </c:extLst>
        </c:ser>
        <c:ser>
          <c:idx val="11"/>
          <c:order val="11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FD-4466-9DE1-8560D8E0A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17888"/>
        <c:axId val="688018280"/>
      </c:barChart>
      <c:catAx>
        <c:axId val="688017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8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182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 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7888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55932392650916873"/>
          <c:y val="0.23639948313074097"/>
          <c:w val="0.3207480570665982"/>
          <c:h val="0.137992520474018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slaktevekt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726575699553949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måned'!$N$10:$N$14</c:f>
              <c:numCache>
                <c:formatCode>0</c:formatCode>
                <c:ptCount val="5"/>
                <c:pt idx="0">
                  <c:v>151.99227053140103</c:v>
                </c:pt>
                <c:pt idx="1">
                  <c:v>162.57764423076924</c:v>
                </c:pt>
                <c:pt idx="2">
                  <c:v>157.29285714285723</c:v>
                </c:pt>
                <c:pt idx="4">
                  <c:v>149.63870320855619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3-4A2A-96D5-4D3702D0F326}"/>
            </c:ext>
          </c:extLst>
        </c:ser>
        <c:ser>
          <c:idx val="4"/>
          <c:order val="1"/>
          <c:tx>
            <c:strRef>
              <c:f>'Variant per måned'!$F$16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måned'!$N$16:$N$19</c:f>
              <c:numCache>
                <c:formatCode>General</c:formatCode>
                <c:ptCount val="4"/>
                <c:pt idx="0" formatCode="0">
                  <c:v>127.50869565217388</c:v>
                </c:pt>
                <c:pt idx="2" formatCode="0">
                  <c:v>150.63621310295184</c:v>
                </c:pt>
                <c:pt idx="3" formatCode="0">
                  <c:v>158.77882187938278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3-4A2A-96D5-4D3702D0F326}"/>
            </c:ext>
          </c:extLst>
        </c:ser>
        <c:ser>
          <c:idx val="10"/>
          <c:order val="2"/>
          <c:tx>
            <c:strRef>
              <c:f>'Variant per måned'!$F$22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måned'!$N$22:$N$24</c:f>
              <c:numCache>
                <c:formatCode>0</c:formatCode>
                <c:ptCount val="3"/>
                <c:pt idx="0">
                  <c:v>149.11314387211397</c:v>
                </c:pt>
                <c:pt idx="1">
                  <c:v>157.77480190174347</c:v>
                </c:pt>
                <c:pt idx="2">
                  <c:v>145.85624999999999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73-4A2A-96D5-4D3702D0F326}"/>
            </c:ext>
          </c:extLst>
        </c:ser>
        <c:ser>
          <c:idx val="1"/>
          <c:order val="3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måned'!$N$26:$N$28</c:f>
              <c:numCache>
                <c:formatCode>0</c:formatCode>
                <c:ptCount val="3"/>
                <c:pt idx="0">
                  <c:v>149.06680825242714</c:v>
                </c:pt>
                <c:pt idx="1">
                  <c:v>156.1670923379175</c:v>
                </c:pt>
                <c:pt idx="2">
                  <c:v>168.01666666666671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73-4A2A-96D5-4D3702D0F326}"/>
            </c:ext>
          </c:extLst>
        </c:ser>
        <c:ser>
          <c:idx val="2"/>
          <c:order val="4"/>
          <c:tx>
            <c:strRef>
              <c:f>'Variant per måned'!$F$31</c:f>
              <c:strCache>
                <c:ptCount val="1"/>
                <c:pt idx="0">
                  <c:v>Juni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måned'!$J$31:$J$32</c:f>
              <c:numCache>
                <c:formatCode>0.0</c:formatCode>
                <c:ptCount val="2"/>
                <c:pt idx="0">
                  <c:v>32.783882783882795</c:v>
                </c:pt>
                <c:pt idx="1">
                  <c:v>1.2362637362637361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73-4A2A-96D5-4D3702D0F326}"/>
            </c:ext>
          </c:extLst>
        </c:ser>
        <c:ser>
          <c:idx val="3"/>
          <c:order val="5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73-4A2A-96D5-4D3702D0F326}"/>
            </c:ext>
          </c:extLst>
        </c:ser>
        <c:ser>
          <c:idx val="5"/>
          <c:order val="6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73-4A2A-96D5-4D3702D0F326}"/>
            </c:ext>
          </c:extLst>
        </c:ser>
        <c:ser>
          <c:idx val="6"/>
          <c:order val="7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73-4A2A-96D5-4D3702D0F326}"/>
            </c:ext>
          </c:extLst>
        </c:ser>
        <c:ser>
          <c:idx val="7"/>
          <c:order val="8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73-4A2A-96D5-4D3702D0F326}"/>
            </c:ext>
          </c:extLst>
        </c:ser>
        <c:ser>
          <c:idx val="8"/>
          <c:order val="9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73-4A2A-96D5-4D3702D0F326}"/>
            </c:ext>
          </c:extLst>
        </c:ser>
        <c:ser>
          <c:idx val="9"/>
          <c:order val="10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73-4A2A-96D5-4D3702D0F326}"/>
            </c:ext>
          </c:extLst>
        </c:ser>
        <c:ser>
          <c:idx val="11"/>
          <c:order val="11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73-4A2A-96D5-4D3702D0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19064"/>
        <c:axId val="688019456"/>
      </c:barChart>
      <c:catAx>
        <c:axId val="68801906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19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i kg</a:t>
                </a:r>
              </a:p>
            </c:rich>
          </c:tx>
          <c:layout>
            <c:manualLayout>
              <c:xMode val="edge"/>
              <c:yMode val="edge"/>
              <c:x val="1.6978851805873572E-2"/>
              <c:y val="0.340360246977324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9064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49913360648532146"/>
          <c:y val="0.17075301550420954"/>
          <c:w val="0.16667651380342413"/>
          <c:h val="0.205872703412073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kjøtt%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9533374489"/>
          <c:y val="4.2085036451749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måned'!$L$10:$L$14</c:f>
              <c:numCache>
                <c:formatCode>0.00</c:formatCode>
                <c:ptCount val="5"/>
                <c:pt idx="0">
                  <c:v>58.995145631067984</c:v>
                </c:pt>
                <c:pt idx="1">
                  <c:v>58.513221153846168</c:v>
                </c:pt>
                <c:pt idx="2">
                  <c:v>59.357142857142847</c:v>
                </c:pt>
                <c:pt idx="4">
                  <c:v>59.459731543624173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9-47A6-9A50-2F148FA12F0C}"/>
            </c:ext>
          </c:extLst>
        </c:ser>
        <c:ser>
          <c:idx val="4"/>
          <c:order val="1"/>
          <c:tx>
            <c:strRef>
              <c:f>'Variant per måned'!$F$16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måned'!$L$16:$L$19</c:f>
              <c:numCache>
                <c:formatCode>General</c:formatCode>
                <c:ptCount val="4"/>
                <c:pt idx="0" formatCode="0.00">
                  <c:v>60.894736842105239</c:v>
                </c:pt>
                <c:pt idx="2" formatCode="0.00">
                  <c:v>59.526695526695555</c:v>
                </c:pt>
                <c:pt idx="3" formatCode="0.00">
                  <c:v>58.496493688639539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9-47A6-9A50-2F148FA12F0C}"/>
            </c:ext>
          </c:extLst>
        </c:ser>
        <c:ser>
          <c:idx val="10"/>
          <c:order val="2"/>
          <c:tx>
            <c:strRef>
              <c:f>'Variant per måned'!$F$22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måned'!$L$22:$L$24</c:f>
              <c:numCache>
                <c:formatCode>0.00</c:formatCode>
                <c:ptCount val="3"/>
                <c:pt idx="0">
                  <c:v>59.462633451957295</c:v>
                </c:pt>
                <c:pt idx="1">
                  <c:v>58.683835182250391</c:v>
                </c:pt>
                <c:pt idx="2">
                  <c:v>57.66666666666665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9-47A6-9A50-2F148FA12F0C}"/>
            </c:ext>
          </c:extLst>
        </c:ser>
        <c:ser>
          <c:idx val="1"/>
          <c:order val="3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måned'!$L$26:$L$28</c:f>
              <c:numCache>
                <c:formatCode>0.00</c:formatCode>
                <c:ptCount val="3"/>
                <c:pt idx="0">
                  <c:v>59.455650060753321</c:v>
                </c:pt>
                <c:pt idx="1">
                  <c:v>58.735756385068754</c:v>
                </c:pt>
                <c:pt idx="2">
                  <c:v>58.277777777777779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69-47A6-9A50-2F148FA12F0C}"/>
            </c:ext>
          </c:extLst>
        </c:ser>
        <c:ser>
          <c:idx val="2"/>
          <c:order val="4"/>
          <c:tx>
            <c:strRef>
              <c:f>'Variant per måned'!$F$31</c:f>
              <c:strCache>
                <c:ptCount val="1"/>
                <c:pt idx="0">
                  <c:v>Juni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måned'!$J$31:$J$32</c:f>
              <c:numCache>
                <c:formatCode>0.0</c:formatCode>
                <c:ptCount val="2"/>
                <c:pt idx="0">
                  <c:v>32.783882783882795</c:v>
                </c:pt>
                <c:pt idx="1">
                  <c:v>1.2362637362637361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69-47A6-9A50-2F148FA12F0C}"/>
            </c:ext>
          </c:extLst>
        </c:ser>
        <c:ser>
          <c:idx val="3"/>
          <c:order val="5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69-47A6-9A50-2F148FA12F0C}"/>
            </c:ext>
          </c:extLst>
        </c:ser>
        <c:ser>
          <c:idx val="5"/>
          <c:order val="6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69-47A6-9A50-2F148FA12F0C}"/>
            </c:ext>
          </c:extLst>
        </c:ser>
        <c:ser>
          <c:idx val="6"/>
          <c:order val="7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869-47A6-9A50-2F148FA12F0C}"/>
            </c:ext>
          </c:extLst>
        </c:ser>
        <c:ser>
          <c:idx val="7"/>
          <c:order val="8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69-47A6-9A50-2F148FA12F0C}"/>
            </c:ext>
          </c:extLst>
        </c:ser>
        <c:ser>
          <c:idx val="8"/>
          <c:order val="9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869-47A6-9A50-2F148FA12F0C}"/>
            </c:ext>
          </c:extLst>
        </c:ser>
        <c:ser>
          <c:idx val="9"/>
          <c:order val="10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69-47A6-9A50-2F148FA12F0C}"/>
            </c:ext>
          </c:extLst>
        </c:ser>
        <c:ser>
          <c:idx val="11"/>
          <c:order val="11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869-47A6-9A50-2F148FA12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20240"/>
        <c:axId val="688020632"/>
      </c:barChart>
      <c:catAx>
        <c:axId val="68802024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20632"/>
        <c:scaling>
          <c:orientation val="minMax"/>
          <c:min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4830518744809828E-2"/>
              <c:y val="0.26390082059756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20240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81962111026794104"/>
          <c:y val="0.13398685657690981"/>
          <c:w val="0.16710939894615459"/>
          <c:h val="0.26166555324784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nb-NO" sz="2800"/>
              <a:t>Skålda</a:t>
            </a:r>
            <a:r>
              <a:rPr lang="nb-NO" sz="2800" baseline="0"/>
              <a:t> purke, a</a:t>
            </a:r>
            <a:r>
              <a:rPr lang="nb-NO" sz="2800"/>
              <a:t>ntall% av slakt i ulike måneder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50562828059367E-2"/>
          <c:y val="0.1554118318432566"/>
          <c:w val="0.88645992972616228"/>
          <c:h val="0.69120917795346437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rgbClr val="1ABC04"/>
              </a:solidFill>
              <a:prstDash val="solid"/>
            </a:ln>
          </c:spPr>
          <c:marker>
            <c:symbol val="none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Måned!$J$23:$J$34</c:f>
              <c:numCache>
                <c:formatCode>0.0</c:formatCode>
                <c:ptCount val="12"/>
                <c:pt idx="0">
                  <c:v>8.1414935429533983</c:v>
                </c:pt>
                <c:pt idx="1">
                  <c:v>8.6104964164217055</c:v>
                </c:pt>
                <c:pt idx="2">
                  <c:v>9.6376787660600449</c:v>
                </c:pt>
                <c:pt idx="3">
                  <c:v>7.9268091290418479</c:v>
                </c:pt>
                <c:pt idx="4">
                  <c:v>8.7723354361396417</c:v>
                </c:pt>
                <c:pt idx="5">
                  <c:v>8.4618687452521737</c:v>
                </c:pt>
                <c:pt idx="6">
                  <c:v>7.441292069888032</c:v>
                </c:pt>
                <c:pt idx="7">
                  <c:v>8.2504871684777203</c:v>
                </c:pt>
                <c:pt idx="8">
                  <c:v>8.6699474848895193</c:v>
                </c:pt>
                <c:pt idx="9">
                  <c:v>8.8549063645671655</c:v>
                </c:pt>
                <c:pt idx="10">
                  <c:v>7.4545034184364356</c:v>
                </c:pt>
                <c:pt idx="11">
                  <c:v>7.7781814578723134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0-4BE6-ABE6-EF5500AD2CC1}"/>
            </c:ext>
          </c:extLst>
        </c:ser>
        <c:ser>
          <c:idx val="1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Måned!$J$10:$J$21</c:f>
              <c:numCache>
                <c:formatCode>0.0</c:formatCode>
                <c:ptCount val="12"/>
                <c:pt idx="0">
                  <c:v>9.121519243072159</c:v>
                </c:pt>
                <c:pt idx="1">
                  <c:v>9.0104043907202254</c:v>
                </c:pt>
                <c:pt idx="2">
                  <c:v>7.1349203676891477</c:v>
                </c:pt>
                <c:pt idx="3">
                  <c:v>9.9902353614599821</c:v>
                </c:pt>
                <c:pt idx="4">
                  <c:v>9.0373413246237266</c:v>
                </c:pt>
                <c:pt idx="5">
                  <c:v>7.3537829556550722</c:v>
                </c:pt>
                <c:pt idx="6">
                  <c:v>8.2629044748981446</c:v>
                </c:pt>
                <c:pt idx="7">
                  <c:v>7.9531297350079102</c:v>
                </c:pt>
                <c:pt idx="8">
                  <c:v>7.9598639684837886</c:v>
                </c:pt>
                <c:pt idx="9">
                  <c:v>8.4716657126502568</c:v>
                </c:pt>
                <c:pt idx="10">
                  <c:v>7.6298865281659314</c:v>
                </c:pt>
                <c:pt idx="11">
                  <c:v>8.0743459375736553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50-4BE6-ABE6-EF5500AD2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325992"/>
        <c:axId val="718315800"/>
      </c:lineChart>
      <c:catAx>
        <c:axId val="71832599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/>
            </a:pPr>
            <a:endParaRPr lang="nb-NO"/>
          </a:p>
        </c:txPr>
        <c:crossAx val="718315800"/>
        <c:crossesAt val="0"/>
        <c:auto val="1"/>
        <c:lblAlgn val="ctr"/>
        <c:lblOffset val="100"/>
        <c:noMultiLvlLbl val="0"/>
      </c:catAx>
      <c:valAx>
        <c:axId val="718315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5548111405331364E-2"/>
              <c:y val="0.3792212518195051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/>
            </a:pPr>
            <a:endParaRPr lang="nb-NO"/>
          </a:p>
        </c:txPr>
        <c:crossAx val="71832599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77317463809386"/>
          <c:y val="6.9883898584595566E-2"/>
          <c:w val="7.2775816588984396E-2"/>
          <c:h val="0.14644390067168775"/>
        </c:manualLayout>
      </c:layout>
      <c:overlay val="0"/>
      <c:spPr>
        <a:solidFill>
          <a:schemeClr val="bg1">
            <a:lumMod val="95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Skålda purke: ANTALL</a:t>
            </a:r>
            <a:r>
              <a:rPr lang="nb-NO" sz="3200" baseline="0"/>
              <a:t> slakt </a:t>
            </a:r>
            <a:r>
              <a:rPr lang="nb-NO" sz="3200"/>
              <a:t>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177251932992E-2"/>
          <c:y val="0.15999762972625223"/>
          <c:w val="0.90870613971201131"/>
          <c:h val="0.74010910807882135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66FF33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Uke!$E$64:$E$115</c:f>
              <c:numCache>
                <c:formatCode>0</c:formatCode>
                <c:ptCount val="52"/>
                <c:pt idx="0">
                  <c:v>492</c:v>
                </c:pt>
                <c:pt idx="1">
                  <c:v>624</c:v>
                </c:pt>
                <c:pt idx="2">
                  <c:v>592</c:v>
                </c:pt>
                <c:pt idx="3">
                  <c:v>524</c:v>
                </c:pt>
                <c:pt idx="4">
                  <c:v>682</c:v>
                </c:pt>
                <c:pt idx="5">
                  <c:v>693</c:v>
                </c:pt>
                <c:pt idx="6">
                  <c:v>539</c:v>
                </c:pt>
                <c:pt idx="7">
                  <c:v>645</c:v>
                </c:pt>
                <c:pt idx="8">
                  <c:v>622</c:v>
                </c:pt>
                <c:pt idx="9">
                  <c:v>487</c:v>
                </c:pt>
                <c:pt idx="10">
                  <c:v>580</c:v>
                </c:pt>
                <c:pt idx="11">
                  <c:v>720</c:v>
                </c:pt>
                <c:pt idx="12">
                  <c:v>790</c:v>
                </c:pt>
                <c:pt idx="13">
                  <c:v>208</c:v>
                </c:pt>
                <c:pt idx="14">
                  <c:v>876</c:v>
                </c:pt>
                <c:pt idx="15">
                  <c:v>743</c:v>
                </c:pt>
                <c:pt idx="16">
                  <c:v>573</c:v>
                </c:pt>
                <c:pt idx="17">
                  <c:v>580</c:v>
                </c:pt>
                <c:pt idx="18">
                  <c:v>526</c:v>
                </c:pt>
                <c:pt idx="19">
                  <c:v>623</c:v>
                </c:pt>
                <c:pt idx="20">
                  <c:v>525</c:v>
                </c:pt>
                <c:pt idx="21">
                  <c:v>838</c:v>
                </c:pt>
                <c:pt idx="22">
                  <c:v>542</c:v>
                </c:pt>
                <c:pt idx="23">
                  <c:v>566</c:v>
                </c:pt>
                <c:pt idx="24">
                  <c:v>503</c:v>
                </c:pt>
                <c:pt idx="25">
                  <c:v>516</c:v>
                </c:pt>
                <c:pt idx="26">
                  <c:v>605</c:v>
                </c:pt>
                <c:pt idx="27">
                  <c:v>556</c:v>
                </c:pt>
                <c:pt idx="28">
                  <c:v>423</c:v>
                </c:pt>
                <c:pt idx="29">
                  <c:v>524</c:v>
                </c:pt>
                <c:pt idx="30">
                  <c:v>607</c:v>
                </c:pt>
                <c:pt idx="31">
                  <c:v>461</c:v>
                </c:pt>
                <c:pt idx="32">
                  <c:v>538</c:v>
                </c:pt>
                <c:pt idx="33">
                  <c:v>567</c:v>
                </c:pt>
                <c:pt idx="34">
                  <c:v>579</c:v>
                </c:pt>
                <c:pt idx="35">
                  <c:v>725</c:v>
                </c:pt>
                <c:pt idx="36">
                  <c:v>639</c:v>
                </c:pt>
                <c:pt idx="37">
                  <c:v>541</c:v>
                </c:pt>
                <c:pt idx="38">
                  <c:v>610</c:v>
                </c:pt>
                <c:pt idx="39">
                  <c:v>540</c:v>
                </c:pt>
                <c:pt idx="40">
                  <c:v>473</c:v>
                </c:pt>
                <c:pt idx="41">
                  <c:v>734</c:v>
                </c:pt>
                <c:pt idx="42">
                  <c:v>556</c:v>
                </c:pt>
                <c:pt idx="43">
                  <c:v>605</c:v>
                </c:pt>
                <c:pt idx="44">
                  <c:v>510</c:v>
                </c:pt>
                <c:pt idx="45">
                  <c:v>577</c:v>
                </c:pt>
                <c:pt idx="46">
                  <c:v>409</c:v>
                </c:pt>
                <c:pt idx="47">
                  <c:v>603</c:v>
                </c:pt>
                <c:pt idx="48">
                  <c:v>686</c:v>
                </c:pt>
                <c:pt idx="49">
                  <c:v>647</c:v>
                </c:pt>
                <c:pt idx="50">
                  <c:v>468</c:v>
                </c:pt>
                <c:pt idx="5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9-471E-89BA-9D41675A4F9F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Uke!$E$10:$E$61</c:f>
              <c:numCache>
                <c:formatCode>0</c:formatCode>
                <c:ptCount val="52"/>
                <c:pt idx="0">
                  <c:v>404</c:v>
                </c:pt>
                <c:pt idx="1">
                  <c:v>717</c:v>
                </c:pt>
                <c:pt idx="2">
                  <c:v>604</c:v>
                </c:pt>
                <c:pt idx="3">
                  <c:v>650</c:v>
                </c:pt>
                <c:pt idx="4">
                  <c:v>479</c:v>
                </c:pt>
                <c:pt idx="5">
                  <c:v>786</c:v>
                </c:pt>
                <c:pt idx="6">
                  <c:v>591</c:v>
                </c:pt>
                <c:pt idx="7">
                  <c:v>608</c:v>
                </c:pt>
                <c:pt idx="8">
                  <c:v>628</c:v>
                </c:pt>
                <c:pt idx="9">
                  <c:v>554</c:v>
                </c:pt>
                <c:pt idx="10">
                  <c:v>563</c:v>
                </c:pt>
                <c:pt idx="11">
                  <c:v>728</c:v>
                </c:pt>
                <c:pt idx="12">
                  <c:v>192</c:v>
                </c:pt>
                <c:pt idx="13">
                  <c:v>775</c:v>
                </c:pt>
                <c:pt idx="14">
                  <c:v>723</c:v>
                </c:pt>
                <c:pt idx="15">
                  <c:v>573</c:v>
                </c:pt>
                <c:pt idx="16">
                  <c:v>570</c:v>
                </c:pt>
                <c:pt idx="17">
                  <c:v>543</c:v>
                </c:pt>
                <c:pt idx="18">
                  <c:v>631</c:v>
                </c:pt>
                <c:pt idx="19">
                  <c:v>567</c:v>
                </c:pt>
                <c:pt idx="20">
                  <c:v>595</c:v>
                </c:pt>
                <c:pt idx="21">
                  <c:v>674</c:v>
                </c:pt>
                <c:pt idx="22">
                  <c:v>529</c:v>
                </c:pt>
                <c:pt idx="23">
                  <c:v>419</c:v>
                </c:pt>
                <c:pt idx="24">
                  <c:v>637</c:v>
                </c:pt>
                <c:pt idx="25">
                  <c:v>599</c:v>
                </c:pt>
                <c:pt idx="26">
                  <c:v>617</c:v>
                </c:pt>
                <c:pt idx="27">
                  <c:v>512</c:v>
                </c:pt>
                <c:pt idx="28">
                  <c:v>506</c:v>
                </c:pt>
                <c:pt idx="29">
                  <c:v>566</c:v>
                </c:pt>
                <c:pt idx="30">
                  <c:v>361</c:v>
                </c:pt>
                <c:pt idx="31">
                  <c:v>476</c:v>
                </c:pt>
                <c:pt idx="32">
                  <c:v>631</c:v>
                </c:pt>
                <c:pt idx="33">
                  <c:v>539</c:v>
                </c:pt>
                <c:pt idx="34">
                  <c:v>608</c:v>
                </c:pt>
                <c:pt idx="35">
                  <c:v>635</c:v>
                </c:pt>
                <c:pt idx="36">
                  <c:v>523</c:v>
                </c:pt>
                <c:pt idx="37">
                  <c:v>538</c:v>
                </c:pt>
                <c:pt idx="38">
                  <c:v>551</c:v>
                </c:pt>
                <c:pt idx="39">
                  <c:v>504</c:v>
                </c:pt>
                <c:pt idx="40">
                  <c:v>656</c:v>
                </c:pt>
                <c:pt idx="41">
                  <c:v>581</c:v>
                </c:pt>
                <c:pt idx="42">
                  <c:v>467</c:v>
                </c:pt>
                <c:pt idx="43">
                  <c:v>518</c:v>
                </c:pt>
                <c:pt idx="44">
                  <c:v>547</c:v>
                </c:pt>
                <c:pt idx="45">
                  <c:v>483</c:v>
                </c:pt>
                <c:pt idx="46">
                  <c:v>552</c:v>
                </c:pt>
                <c:pt idx="47">
                  <c:v>591</c:v>
                </c:pt>
                <c:pt idx="48">
                  <c:v>579</c:v>
                </c:pt>
                <c:pt idx="49">
                  <c:v>591</c:v>
                </c:pt>
                <c:pt idx="50">
                  <c:v>735</c:v>
                </c:pt>
                <c:pt idx="51">
                  <c:v>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9-471E-89BA-9D41675A4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4424"/>
        <c:axId val="718324816"/>
      </c:lineChart>
      <c:catAx>
        <c:axId val="7183244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4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424"/>
        <c:crosses val="autoZero"/>
        <c:crossBetween val="midCat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94630310141884"/>
          <c:y val="5.8935113676443336E-2"/>
          <c:w val="9.067310662550658E-2"/>
          <c:h val="0.130553606541756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chart" Target="../charts/chart4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4" Type="http://schemas.openxmlformats.org/officeDocument/2006/relationships/chart" Target="../charts/chart7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448026</xdr:colOff>
      <xdr:row>1</xdr:row>
      <xdr:rowOff>36095</xdr:rowOff>
    </xdr:from>
    <xdr:to>
      <xdr:col>14</xdr:col>
      <xdr:colOff>645696</xdr:colOff>
      <xdr:row>30</xdr:row>
      <xdr:rowOff>80211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13C6BCFE-415C-4655-97DB-AA9296332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152400</xdr:colOff>
      <xdr:row>2</xdr:row>
      <xdr:rowOff>1</xdr:rowOff>
    </xdr:from>
    <xdr:to>
      <xdr:col>15</xdr:col>
      <xdr:colOff>637032</xdr:colOff>
      <xdr:row>7</xdr:row>
      <xdr:rowOff>15883</xdr:rowOff>
    </xdr:to>
    <xdr:sp macro="" textlink="">
      <xdr:nvSpPr>
        <xdr:cNvPr id="7" name="Pil: ned 6">
          <a:extLst>
            <a:ext uri="{FF2B5EF4-FFF2-40B4-BE49-F238E27FC236}">
              <a16:creationId xmlns:a16="http://schemas.microsoft.com/office/drawing/2014/main" id="{DDE01AEB-8E05-4391-A2AC-F1C1FDAFF026}"/>
            </a:ext>
          </a:extLst>
        </xdr:cNvPr>
        <xdr:cNvSpPr/>
      </xdr:nvSpPr>
      <xdr:spPr bwMode="auto">
        <a:xfrm>
          <a:off x="13868400" y="44918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465221</xdr:colOff>
      <xdr:row>100</xdr:row>
      <xdr:rowOff>72189</xdr:rowOff>
    </xdr:from>
    <xdr:to>
      <xdr:col>14</xdr:col>
      <xdr:colOff>48126</xdr:colOff>
      <xdr:row>130</xdr:row>
      <xdr:rowOff>188295</xdr:rowOff>
    </xdr:to>
    <xdr:graphicFrame macro="">
      <xdr:nvGraphicFramePr>
        <xdr:cNvPr id="10" name="Diagram 1036">
          <a:extLst>
            <a:ext uri="{FF2B5EF4-FFF2-40B4-BE49-F238E27FC236}">
              <a16:creationId xmlns:a16="http://schemas.microsoft.com/office/drawing/2014/main" id="{061E07BE-DEBD-4603-BD97-A4C70ECE4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107</xdr:row>
      <xdr:rowOff>0</xdr:rowOff>
    </xdr:from>
    <xdr:to>
      <xdr:col>15</xdr:col>
      <xdr:colOff>484632</xdr:colOff>
      <xdr:row>112</xdr:row>
      <xdr:rowOff>15881</xdr:rowOff>
    </xdr:to>
    <xdr:sp macro="" textlink="">
      <xdr:nvSpPr>
        <xdr:cNvPr id="11" name="Pil: opp 10">
          <a:extLst>
            <a:ext uri="{FF2B5EF4-FFF2-40B4-BE49-F238E27FC236}">
              <a16:creationId xmlns:a16="http://schemas.microsoft.com/office/drawing/2014/main" id="{B62F30E6-350D-4D54-80CA-7517EA87FCE3}"/>
            </a:ext>
          </a:extLst>
        </xdr:cNvPr>
        <xdr:cNvSpPr/>
      </xdr:nvSpPr>
      <xdr:spPr bwMode="auto">
        <a:xfrm>
          <a:off x="13716000" y="2701490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172452</xdr:colOff>
      <xdr:row>34</xdr:row>
      <xdr:rowOff>84218</xdr:rowOff>
    </xdr:from>
    <xdr:to>
      <xdr:col>14</xdr:col>
      <xdr:colOff>76199</xdr:colOff>
      <xdr:row>65</xdr:row>
      <xdr:rowOff>28071</xdr:rowOff>
    </xdr:to>
    <xdr:graphicFrame macro="">
      <xdr:nvGraphicFramePr>
        <xdr:cNvPr id="12" name="Diagram 1025">
          <a:extLst>
            <a:ext uri="{FF2B5EF4-FFF2-40B4-BE49-F238E27FC236}">
              <a16:creationId xmlns:a16="http://schemas.microsoft.com/office/drawing/2014/main" id="{54A1A251-190A-46A6-ACE0-44EE41530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766011</xdr:colOff>
      <xdr:row>67</xdr:row>
      <xdr:rowOff>32085</xdr:rowOff>
    </xdr:from>
    <xdr:to>
      <xdr:col>14</xdr:col>
      <xdr:colOff>445169</xdr:colOff>
      <xdr:row>97</xdr:row>
      <xdr:rowOff>168443</xdr:rowOff>
    </xdr:to>
    <xdr:graphicFrame macro="">
      <xdr:nvGraphicFramePr>
        <xdr:cNvPr id="13" name="Diagram 1025">
          <a:extLst>
            <a:ext uri="{FF2B5EF4-FFF2-40B4-BE49-F238E27FC236}">
              <a16:creationId xmlns:a16="http://schemas.microsoft.com/office/drawing/2014/main" id="{50E5D858-AF22-4E3D-B1D9-F2A3D1847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140970</xdr:rowOff>
    </xdr:from>
    <xdr:to>
      <xdr:col>14</xdr:col>
      <xdr:colOff>80010</xdr:colOff>
      <xdr:row>31</xdr:row>
      <xdr:rowOff>30480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3D2C5EC-0145-44FA-A9FA-F313FDE17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584836</xdr:colOff>
      <xdr:row>33</xdr:row>
      <xdr:rowOff>55245</xdr:rowOff>
    </xdr:from>
    <xdr:to>
      <xdr:col>14</xdr:col>
      <xdr:colOff>209550</xdr:colOff>
      <xdr:row>62</xdr:row>
      <xdr:rowOff>125730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9136CCF-CF64-4466-9101-8B3082B0C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835867</xdr:colOff>
      <xdr:row>161</xdr:row>
      <xdr:rowOff>19439</xdr:rowOff>
    </xdr:from>
    <xdr:to>
      <xdr:col>14</xdr:col>
      <xdr:colOff>78455</xdr:colOff>
      <xdr:row>190</xdr:row>
      <xdr:rowOff>107148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E32F1F42-ECC2-42A3-845F-897CD695D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894183</xdr:colOff>
      <xdr:row>129</xdr:row>
      <xdr:rowOff>3888</xdr:rowOff>
    </xdr:from>
    <xdr:to>
      <xdr:col>13</xdr:col>
      <xdr:colOff>685333</xdr:colOff>
      <xdr:row>158</xdr:row>
      <xdr:rowOff>95328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380F7D3F-7783-41FD-9314-85CE711DC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789213</xdr:colOff>
      <xdr:row>96</xdr:row>
      <xdr:rowOff>120521</xdr:rowOff>
    </xdr:from>
    <xdr:to>
      <xdr:col>13</xdr:col>
      <xdr:colOff>713791</xdr:colOff>
      <xdr:row>126</xdr:row>
      <xdr:rowOff>86230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8AD02BD-CC29-454C-A5B7-B4D6FC77F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816428</xdr:colOff>
      <xdr:row>65</xdr:row>
      <xdr:rowOff>1</xdr:rowOff>
    </xdr:from>
    <xdr:to>
      <xdr:col>14</xdr:col>
      <xdr:colOff>24726</xdr:colOff>
      <xdr:row>94</xdr:row>
      <xdr:rowOff>72390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22C28064-087D-48DA-8859-F1C174E9D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320040</xdr:colOff>
      <xdr:row>31</xdr:row>
      <xdr:rowOff>49530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CCF90F0D-6477-435E-A244-CF35F8AF2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377190</xdr:colOff>
      <xdr:row>63</xdr:row>
      <xdr:rowOff>26670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3B99232-2161-4522-B200-E6F8AF172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110490</xdr:colOff>
      <xdr:row>94</xdr:row>
      <xdr:rowOff>80010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24A92665-4AA3-492B-9304-31EB9B22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891704</xdr:colOff>
      <xdr:row>0</xdr:row>
      <xdr:rowOff>125649</xdr:rowOff>
    </xdr:from>
    <xdr:to>
      <xdr:col>14</xdr:col>
      <xdr:colOff>826851</xdr:colOff>
      <xdr:row>31</xdr:row>
      <xdr:rowOff>60797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3D81111E-ABF6-4E65-B352-F1D588241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875490</xdr:colOff>
      <xdr:row>199</xdr:row>
      <xdr:rowOff>72957</xdr:rowOff>
    </xdr:from>
    <xdr:to>
      <xdr:col>15</xdr:col>
      <xdr:colOff>89171</xdr:colOff>
      <xdr:row>230</xdr:row>
      <xdr:rowOff>170235</xdr:rowOff>
    </xdr:to>
    <xdr:graphicFrame macro="">
      <xdr:nvGraphicFramePr>
        <xdr:cNvPr id="15" name="Diagram 9">
          <a:extLst>
            <a:ext uri="{FF2B5EF4-FFF2-40B4-BE49-F238E27FC236}">
              <a16:creationId xmlns:a16="http://schemas.microsoft.com/office/drawing/2014/main" id="{DFDFDEB8-5517-4933-82D3-06FA0D463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883596</xdr:colOff>
      <xdr:row>166</xdr:row>
      <xdr:rowOff>16214</xdr:rowOff>
    </xdr:from>
    <xdr:to>
      <xdr:col>15</xdr:col>
      <xdr:colOff>52692</xdr:colOff>
      <xdr:row>198</xdr:row>
      <xdr:rowOff>28372</xdr:rowOff>
    </xdr:to>
    <xdr:graphicFrame macro="">
      <xdr:nvGraphicFramePr>
        <xdr:cNvPr id="16" name="Diagram 9">
          <a:extLst>
            <a:ext uri="{FF2B5EF4-FFF2-40B4-BE49-F238E27FC236}">
              <a16:creationId xmlns:a16="http://schemas.microsoft.com/office/drawing/2014/main" id="{76B888BA-BE6F-47F2-A364-4ACB43BD6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867383</xdr:colOff>
      <xdr:row>133</xdr:row>
      <xdr:rowOff>1</xdr:rowOff>
    </xdr:from>
    <xdr:to>
      <xdr:col>15</xdr:col>
      <xdr:colOff>372894</xdr:colOff>
      <xdr:row>165</xdr:row>
      <xdr:rowOff>44586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F4D57D0E-F1B5-4AC3-9CE4-0D8267CF4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843063</xdr:colOff>
      <xdr:row>100</xdr:row>
      <xdr:rowOff>24320</xdr:rowOff>
    </xdr:from>
    <xdr:to>
      <xdr:col>15</xdr:col>
      <xdr:colOff>149968</xdr:colOff>
      <xdr:row>131</xdr:row>
      <xdr:rowOff>137809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538A504D-298D-49FE-BC75-9B5A9AE85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24319</xdr:colOff>
      <xdr:row>66</xdr:row>
      <xdr:rowOff>186446</xdr:rowOff>
    </xdr:from>
    <xdr:to>
      <xdr:col>15</xdr:col>
      <xdr:colOff>434910</xdr:colOff>
      <xdr:row>98</xdr:row>
      <xdr:rowOff>135783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48330395-084D-403D-904D-C7792E46D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875490</xdr:colOff>
      <xdr:row>34</xdr:row>
      <xdr:rowOff>28371</xdr:rowOff>
    </xdr:from>
    <xdr:to>
      <xdr:col>15</xdr:col>
      <xdr:colOff>259405</xdr:colOff>
      <xdr:row>65</xdr:row>
      <xdr:rowOff>133754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10CF657F-1144-4803-A9D1-0C45B1178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868788</xdr:colOff>
      <xdr:row>29</xdr:row>
      <xdr:rowOff>175665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9B22C58-C46A-4FD6-8393-2A49A67CF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582930</xdr:colOff>
      <xdr:row>33</xdr:row>
      <xdr:rowOff>53340</xdr:rowOff>
    </xdr:from>
    <xdr:to>
      <xdr:col>14</xdr:col>
      <xdr:colOff>694530</xdr:colOff>
      <xdr:row>61</xdr:row>
      <xdr:rowOff>91440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08AA67D-05C5-4C91-A898-09A30250A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857250</xdr:colOff>
      <xdr:row>65</xdr:row>
      <xdr:rowOff>0</xdr:rowOff>
    </xdr:from>
    <xdr:to>
      <xdr:col>14</xdr:col>
      <xdr:colOff>886569</xdr:colOff>
      <xdr:row>94</xdr:row>
      <xdr:rowOff>11430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2A9F206-1570-4FB3-A75E-25CDC784C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838200</xdr:colOff>
      <xdr:row>97</xdr:row>
      <xdr:rowOff>0</xdr:rowOff>
    </xdr:from>
    <xdr:to>
      <xdr:col>14</xdr:col>
      <xdr:colOff>886265</xdr:colOff>
      <xdr:row>127</xdr:row>
      <xdr:rowOff>15240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B632E37-7CC5-42CC-A54B-23487A86B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57150</xdr:colOff>
      <xdr:row>158</xdr:row>
      <xdr:rowOff>99060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EE9CC045-D343-452F-B95E-085C92CC5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300990</xdr:colOff>
      <xdr:row>190</xdr:row>
      <xdr:rowOff>68580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6686F6C7-49C4-4103-9057-2735E6DCC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57594</xdr:colOff>
      <xdr:row>1</xdr:row>
      <xdr:rowOff>53163</xdr:rowOff>
    </xdr:from>
    <xdr:to>
      <xdr:col>25</xdr:col>
      <xdr:colOff>615802</xdr:colOff>
      <xdr:row>34</xdr:row>
      <xdr:rowOff>150628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2AB4289F-611B-4C10-A7C9-B9A51C6D2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172778</xdr:colOff>
      <xdr:row>183</xdr:row>
      <xdr:rowOff>186070</xdr:rowOff>
    </xdr:from>
    <xdr:to>
      <xdr:col>25</xdr:col>
      <xdr:colOff>48732</xdr:colOff>
      <xdr:row>219</xdr:row>
      <xdr:rowOff>31012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0FA592F-C650-4466-B814-47FDBC05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234803</xdr:colOff>
      <xdr:row>147</xdr:row>
      <xdr:rowOff>17720</xdr:rowOff>
    </xdr:from>
    <xdr:to>
      <xdr:col>25</xdr:col>
      <xdr:colOff>487326</xdr:colOff>
      <xdr:row>181</xdr:row>
      <xdr:rowOff>44302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391093AC-F06C-4BCF-A6A5-8BA3C4B34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44302</xdr:colOff>
      <xdr:row>109</xdr:row>
      <xdr:rowOff>194929</xdr:rowOff>
    </xdr:from>
    <xdr:to>
      <xdr:col>24</xdr:col>
      <xdr:colOff>471981</xdr:colOff>
      <xdr:row>144</xdr:row>
      <xdr:rowOff>141767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978F749D-814B-4FCF-B6E9-A8F0978E3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150628</xdr:colOff>
      <xdr:row>73</xdr:row>
      <xdr:rowOff>35442</xdr:rowOff>
    </xdr:from>
    <xdr:to>
      <xdr:col>23</xdr:col>
      <xdr:colOff>618017</xdr:colOff>
      <xdr:row>107</xdr:row>
      <xdr:rowOff>166133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9A39363D-1814-42DA-B2E4-96AA83D1B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279103</xdr:colOff>
      <xdr:row>37</xdr:row>
      <xdr:rowOff>53163</xdr:rowOff>
    </xdr:from>
    <xdr:to>
      <xdr:col>24</xdr:col>
      <xdr:colOff>637952</xdr:colOff>
      <xdr:row>70</xdr:row>
      <xdr:rowOff>146199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90B264A9-B8DE-4CC2-8368-0F68D7657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186690</xdr:colOff>
      <xdr:row>30</xdr:row>
      <xdr:rowOff>114300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52F4046-22FF-49F4-91B2-9A546D8AE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849630</xdr:colOff>
      <xdr:row>32</xdr:row>
      <xdr:rowOff>179070</xdr:rowOff>
    </xdr:from>
    <xdr:to>
      <xdr:col>14</xdr:col>
      <xdr:colOff>3535</xdr:colOff>
      <xdr:row>62</xdr:row>
      <xdr:rowOff>167640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519F019-BE15-4863-B168-1BE253BEA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64</xdr:row>
      <xdr:rowOff>179070</xdr:rowOff>
    </xdr:from>
    <xdr:to>
      <xdr:col>14</xdr:col>
      <xdr:colOff>15601</xdr:colOff>
      <xdr:row>94</xdr:row>
      <xdr:rowOff>41910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544E4FEB-86B6-4D8A-B1F7-B35D185B5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407670</xdr:colOff>
      <xdr:row>125</xdr:row>
      <xdr:rowOff>148590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BA3E4A5C-AEEA-4704-BB8E-3F73621ED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481720</xdr:colOff>
      <xdr:row>1</xdr:row>
      <xdr:rowOff>72956</xdr:rowOff>
    </xdr:from>
    <xdr:to>
      <xdr:col>14</xdr:col>
      <xdr:colOff>834958</xdr:colOff>
      <xdr:row>32</xdr:row>
      <xdr:rowOff>121595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0EBF38A-93A9-4D8F-B9C1-013C2C885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64851</xdr:colOff>
      <xdr:row>100</xdr:row>
      <xdr:rowOff>0</xdr:rowOff>
    </xdr:from>
    <xdr:to>
      <xdr:col>15</xdr:col>
      <xdr:colOff>12160</xdr:colOff>
      <xdr:row>131</xdr:row>
      <xdr:rowOff>137809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3D4AC72C-A554-453E-87DE-432806664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32426</xdr:colOff>
      <xdr:row>67</xdr:row>
      <xdr:rowOff>52933</xdr:rowOff>
    </xdr:from>
    <xdr:to>
      <xdr:col>14</xdr:col>
      <xdr:colOff>129702</xdr:colOff>
      <xdr:row>96</xdr:row>
      <xdr:rowOff>186447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B2EA0E29-AFE2-47BB-9823-8B3EB2053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44585</xdr:colOff>
      <xdr:row>34</xdr:row>
      <xdr:rowOff>32425</xdr:rowOff>
    </xdr:from>
    <xdr:to>
      <xdr:col>14</xdr:col>
      <xdr:colOff>295883</xdr:colOff>
      <xdr:row>63</xdr:row>
      <xdr:rowOff>178340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97B38C68-6377-450C-9E1A-60F04B2E9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218872</xdr:colOff>
      <xdr:row>108</xdr:row>
      <xdr:rowOff>16212</xdr:rowOff>
    </xdr:from>
    <xdr:to>
      <xdr:col>15</xdr:col>
      <xdr:colOff>703504</xdr:colOff>
      <xdr:row>113</xdr:row>
      <xdr:rowOff>21854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1E52F574-017C-4DF3-B700-5F96874BA9B4}"/>
            </a:ext>
          </a:extLst>
        </xdr:cNvPr>
        <xdr:cNvSpPr/>
      </xdr:nvSpPr>
      <xdr:spPr bwMode="auto">
        <a:xfrm>
          <a:off x="13959191" y="21027957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664890</xdr:colOff>
      <xdr:row>0</xdr:row>
      <xdr:rowOff>162147</xdr:rowOff>
    </xdr:from>
    <xdr:to>
      <xdr:col>16</xdr:col>
      <xdr:colOff>496186</xdr:colOff>
      <xdr:row>35</xdr:row>
      <xdr:rowOff>26582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DF596E72-5604-4F6F-859D-59E51D04C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22151</xdr:colOff>
      <xdr:row>148</xdr:row>
      <xdr:rowOff>194930</xdr:rowOff>
    </xdr:from>
    <xdr:to>
      <xdr:col>17</xdr:col>
      <xdr:colOff>174507</xdr:colOff>
      <xdr:row>184</xdr:row>
      <xdr:rowOff>18960</xdr:rowOff>
    </xdr:to>
    <xdr:graphicFrame macro="">
      <xdr:nvGraphicFramePr>
        <xdr:cNvPr id="7" name="Diagram 29">
          <a:extLst>
            <a:ext uri="{FF2B5EF4-FFF2-40B4-BE49-F238E27FC236}">
              <a16:creationId xmlns:a16="http://schemas.microsoft.com/office/drawing/2014/main" id="{BCB15B24-2ADA-4050-A88B-5124916F4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894906</xdr:colOff>
      <xdr:row>112</xdr:row>
      <xdr:rowOff>26582</xdr:rowOff>
    </xdr:from>
    <xdr:to>
      <xdr:col>16</xdr:col>
      <xdr:colOff>212650</xdr:colOff>
      <xdr:row>146</xdr:row>
      <xdr:rowOff>26582</xdr:rowOff>
    </xdr:to>
    <xdr:graphicFrame macro="">
      <xdr:nvGraphicFramePr>
        <xdr:cNvPr id="8" name="Diagram 30">
          <a:extLst>
            <a:ext uri="{FF2B5EF4-FFF2-40B4-BE49-F238E27FC236}">
              <a16:creationId xmlns:a16="http://schemas.microsoft.com/office/drawing/2014/main" id="{D7572216-692A-4DEF-9E5A-B12DD5315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4431</xdr:colOff>
      <xdr:row>75</xdr:row>
      <xdr:rowOff>39873</xdr:rowOff>
    </xdr:from>
    <xdr:to>
      <xdr:col>16</xdr:col>
      <xdr:colOff>412012</xdr:colOff>
      <xdr:row>108</xdr:row>
      <xdr:rowOff>172780</xdr:rowOff>
    </xdr:to>
    <xdr:graphicFrame macro="">
      <xdr:nvGraphicFramePr>
        <xdr:cNvPr id="9" name="Diagram 34">
          <a:extLst>
            <a:ext uri="{FF2B5EF4-FFF2-40B4-BE49-F238E27FC236}">
              <a16:creationId xmlns:a16="http://schemas.microsoft.com/office/drawing/2014/main" id="{862E7843-3386-4C5F-A3F2-E9111613E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4429</xdr:colOff>
      <xdr:row>38</xdr:row>
      <xdr:rowOff>9480</xdr:rowOff>
    </xdr:from>
    <xdr:to>
      <xdr:col>16</xdr:col>
      <xdr:colOff>429732</xdr:colOff>
      <xdr:row>71</xdr:row>
      <xdr:rowOff>4429</xdr:rowOff>
    </xdr:to>
    <xdr:graphicFrame macro="">
      <xdr:nvGraphicFramePr>
        <xdr:cNvPr id="10" name="Diagram 34">
          <a:extLst>
            <a:ext uri="{FF2B5EF4-FFF2-40B4-BE49-F238E27FC236}">
              <a16:creationId xmlns:a16="http://schemas.microsoft.com/office/drawing/2014/main" id="{83D8656C-C290-4B2C-994D-B211C6789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514889</xdr:colOff>
      <xdr:row>136</xdr:row>
      <xdr:rowOff>109484</xdr:rowOff>
    </xdr:from>
    <xdr:to>
      <xdr:col>44</xdr:col>
      <xdr:colOff>128160</xdr:colOff>
      <xdr:row>160</xdr:row>
      <xdr:rowOff>32845</xdr:rowOff>
    </xdr:to>
    <xdr:graphicFrame macro="">
      <xdr:nvGraphicFramePr>
        <xdr:cNvPr id="28693" name="Diagram 11">
          <a:extLst>
            <a:ext uri="{FF2B5EF4-FFF2-40B4-BE49-F238E27FC236}">
              <a16:creationId xmlns:a16="http://schemas.microsoft.com/office/drawing/2014/main" id="{00000000-0008-0000-0400-000015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845592</xdr:colOff>
      <xdr:row>1</xdr:row>
      <xdr:rowOff>100030</xdr:rowOff>
    </xdr:from>
    <xdr:to>
      <xdr:col>14</xdr:col>
      <xdr:colOff>777875</xdr:colOff>
      <xdr:row>31</xdr:row>
      <xdr:rowOff>134937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5CE301D7-E935-4637-9D18-4BF4CC9C1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27781</xdr:colOff>
      <xdr:row>166</xdr:row>
      <xdr:rowOff>178593</xdr:rowOff>
    </xdr:from>
    <xdr:to>
      <xdr:col>14</xdr:col>
      <xdr:colOff>202406</xdr:colOff>
      <xdr:row>198</xdr:row>
      <xdr:rowOff>19843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32224513-7B05-4972-82F1-75165633D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55563</xdr:colOff>
      <xdr:row>133</xdr:row>
      <xdr:rowOff>39687</xdr:rowOff>
    </xdr:from>
    <xdr:to>
      <xdr:col>14</xdr:col>
      <xdr:colOff>365126</xdr:colOff>
      <xdr:row>164</xdr:row>
      <xdr:rowOff>71437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9924CC5F-87EA-4706-A8CB-141C2AE39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71437</xdr:colOff>
      <xdr:row>100</xdr:row>
      <xdr:rowOff>3968</xdr:rowOff>
    </xdr:from>
    <xdr:to>
      <xdr:col>14</xdr:col>
      <xdr:colOff>762000</xdr:colOff>
      <xdr:row>131</xdr:row>
      <xdr:rowOff>130968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EB11FACC-85A8-4B11-BC67-CB3C1673A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55562</xdr:colOff>
      <xdr:row>67</xdr:row>
      <xdr:rowOff>51594</xdr:rowOff>
    </xdr:from>
    <xdr:to>
      <xdr:col>14</xdr:col>
      <xdr:colOff>658812</xdr:colOff>
      <xdr:row>98</xdr:row>
      <xdr:rowOff>43656</xdr:rowOff>
    </xdr:to>
    <xdr:graphicFrame macro="">
      <xdr:nvGraphicFramePr>
        <xdr:cNvPr id="19" name="Diagram 7">
          <a:extLst>
            <a:ext uri="{FF2B5EF4-FFF2-40B4-BE49-F238E27FC236}">
              <a16:creationId xmlns:a16="http://schemas.microsoft.com/office/drawing/2014/main" id="{8B399155-35FB-4F24-9D8C-BBF04CE65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-1</xdr:colOff>
      <xdr:row>35</xdr:row>
      <xdr:rowOff>19844</xdr:rowOff>
    </xdr:from>
    <xdr:to>
      <xdr:col>14</xdr:col>
      <xdr:colOff>555624</xdr:colOff>
      <xdr:row>65</xdr:row>
      <xdr:rowOff>178594</xdr:rowOff>
    </xdr:to>
    <xdr:graphicFrame macro="">
      <xdr:nvGraphicFramePr>
        <xdr:cNvPr id="20" name="Diagram 7">
          <a:extLst>
            <a:ext uri="{FF2B5EF4-FFF2-40B4-BE49-F238E27FC236}">
              <a16:creationId xmlns:a16="http://schemas.microsoft.com/office/drawing/2014/main" id="{4F9CAC4F-0142-4A5E-A40D-18759314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221206</xdr:colOff>
      <xdr:row>1</xdr:row>
      <xdr:rowOff>38795</xdr:rowOff>
    </xdr:from>
    <xdr:to>
      <xdr:col>26</xdr:col>
      <xdr:colOff>190500</xdr:colOff>
      <xdr:row>30</xdr:row>
      <xdr:rowOff>140804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60F2AEAC-E59B-47C2-A789-98E51E3C0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165651</xdr:colOff>
      <xdr:row>135</xdr:row>
      <xdr:rowOff>4140</xdr:rowOff>
    </xdr:from>
    <xdr:to>
      <xdr:col>25</xdr:col>
      <xdr:colOff>430695</xdr:colOff>
      <xdr:row>167</xdr:row>
      <xdr:rowOff>28987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E590757-7824-40C7-BF69-2DFFE0A73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414131</xdr:colOff>
      <xdr:row>101</xdr:row>
      <xdr:rowOff>37271</xdr:rowOff>
    </xdr:from>
    <xdr:to>
      <xdr:col>25</xdr:col>
      <xdr:colOff>207065</xdr:colOff>
      <xdr:row>132</xdr:row>
      <xdr:rowOff>86966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9A80C53-6742-4D81-8F5C-53405E779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525946</xdr:colOff>
      <xdr:row>66</xdr:row>
      <xdr:rowOff>169793</xdr:rowOff>
    </xdr:from>
    <xdr:to>
      <xdr:col>25</xdr:col>
      <xdr:colOff>153228</xdr:colOff>
      <xdr:row>98</xdr:row>
      <xdr:rowOff>20706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354800E8-9127-4B13-980A-C02212A75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530086</xdr:colOff>
      <xdr:row>35</xdr:row>
      <xdr:rowOff>24849</xdr:rowOff>
    </xdr:from>
    <xdr:to>
      <xdr:col>25</xdr:col>
      <xdr:colOff>223629</xdr:colOff>
      <xdr:row>65</xdr:row>
      <xdr:rowOff>107675</xdr:rowOff>
    </xdr:to>
    <xdr:graphicFrame macro="">
      <xdr:nvGraphicFramePr>
        <xdr:cNvPr id="14" name="Diagram 8">
          <a:extLst>
            <a:ext uri="{FF2B5EF4-FFF2-40B4-BE49-F238E27FC236}">
              <a16:creationId xmlns:a16="http://schemas.microsoft.com/office/drawing/2014/main" id="{6D299BE0-B134-4644-9C6C-B0FB29E1C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518161</xdr:colOff>
      <xdr:row>1</xdr:row>
      <xdr:rowOff>91440</xdr:rowOff>
    </xdr:from>
    <xdr:to>
      <xdr:col>14</xdr:col>
      <xdr:colOff>472440</xdr:colOff>
      <xdr:row>30</xdr:row>
      <xdr:rowOff>45720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7C8541A-6926-4150-A271-91C1A9B87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883920</xdr:colOff>
      <xdr:row>158</xdr:row>
      <xdr:rowOff>76200</xdr:rowOff>
    </xdr:to>
    <xdr:graphicFrame macro="">
      <xdr:nvGraphicFramePr>
        <xdr:cNvPr id="7" name="Diagram 9">
          <a:extLst>
            <a:ext uri="{FF2B5EF4-FFF2-40B4-BE49-F238E27FC236}">
              <a16:creationId xmlns:a16="http://schemas.microsoft.com/office/drawing/2014/main" id="{5D642FEB-5773-4C1C-B3D5-8B80DCD60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739140</xdr:colOff>
      <xdr:row>126</xdr:row>
      <xdr:rowOff>22860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2F96594-B9AC-4478-B8CE-C96F8C881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807720</xdr:colOff>
      <xdr:row>94</xdr:row>
      <xdr:rowOff>144780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5D30CFD3-91D3-4ED3-A0D1-2E46776BA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297180</xdr:colOff>
      <xdr:row>62</xdr:row>
      <xdr:rowOff>129540</xdr:rowOff>
    </xdr:to>
    <xdr:graphicFrame macro="">
      <xdr:nvGraphicFramePr>
        <xdr:cNvPr id="10" name="Diagram 3">
          <a:extLst>
            <a:ext uri="{FF2B5EF4-FFF2-40B4-BE49-F238E27FC236}">
              <a16:creationId xmlns:a16="http://schemas.microsoft.com/office/drawing/2014/main" id="{552B1F9F-5ADC-44AA-B17A-6E6AFA3FA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586740</xdr:colOff>
      <xdr:row>0</xdr:row>
      <xdr:rowOff>137161</xdr:rowOff>
    </xdr:from>
    <xdr:to>
      <xdr:col>14</xdr:col>
      <xdr:colOff>30480</xdr:colOff>
      <xdr:row>30</xdr:row>
      <xdr:rowOff>22860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D2055C1-0273-4A2B-A7A5-D91969DE8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70701</xdr:colOff>
      <xdr:row>166</xdr:row>
      <xdr:rowOff>3928</xdr:rowOff>
    </xdr:from>
    <xdr:to>
      <xdr:col>14</xdr:col>
      <xdr:colOff>154521</xdr:colOff>
      <xdr:row>194</xdr:row>
      <xdr:rowOff>186807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C01EE09-29F2-4791-8F08-E805AF801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133</xdr:row>
      <xdr:rowOff>125691</xdr:rowOff>
    </xdr:from>
    <xdr:to>
      <xdr:col>14</xdr:col>
      <xdr:colOff>586740</xdr:colOff>
      <xdr:row>162</xdr:row>
      <xdr:rowOff>62767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4044937-D55E-46C3-8D5C-FC4744C2B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828774</xdr:colOff>
      <xdr:row>100</xdr:row>
      <xdr:rowOff>94268</xdr:rowOff>
    </xdr:from>
    <xdr:to>
      <xdr:col>14</xdr:col>
      <xdr:colOff>5028</xdr:colOff>
      <xdr:row>129</xdr:row>
      <xdr:rowOff>16105</xdr:rowOff>
    </xdr:to>
    <xdr:graphicFrame macro="">
      <xdr:nvGraphicFramePr>
        <xdr:cNvPr id="12" name="Diagram 1">
          <a:extLst>
            <a:ext uri="{FF2B5EF4-FFF2-40B4-BE49-F238E27FC236}">
              <a16:creationId xmlns:a16="http://schemas.microsoft.com/office/drawing/2014/main" id="{AA2FB2E1-F873-43D3-A7CC-48035DE7B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832701</xdr:colOff>
      <xdr:row>67</xdr:row>
      <xdr:rowOff>98196</xdr:rowOff>
    </xdr:from>
    <xdr:to>
      <xdr:col>14</xdr:col>
      <xdr:colOff>527115</xdr:colOff>
      <xdr:row>96</xdr:row>
      <xdr:rowOff>35270</xdr:rowOff>
    </xdr:to>
    <xdr:graphicFrame macro="">
      <xdr:nvGraphicFramePr>
        <xdr:cNvPr id="13" name="Diagram 3">
          <a:extLst>
            <a:ext uri="{FF2B5EF4-FFF2-40B4-BE49-F238E27FC236}">
              <a16:creationId xmlns:a16="http://schemas.microsoft.com/office/drawing/2014/main" id="{41416A63-616F-4AD1-90C2-E6FDA2C4B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872255</xdr:colOff>
      <xdr:row>34</xdr:row>
      <xdr:rowOff>132408</xdr:rowOff>
    </xdr:from>
    <xdr:to>
      <xdr:col>14</xdr:col>
      <xdr:colOff>140735</xdr:colOff>
      <xdr:row>64</xdr:row>
      <xdr:rowOff>48588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FF718611-C595-4CD8-ABCB-D5D513D7F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17518</xdr:colOff>
      <xdr:row>1</xdr:row>
      <xdr:rowOff>21176</xdr:rowOff>
    </xdr:from>
    <xdr:to>
      <xdr:col>24</xdr:col>
      <xdr:colOff>148382</xdr:colOff>
      <xdr:row>33</xdr:row>
      <xdr:rowOff>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6DD3E44-C6BF-49FC-8A38-15C5609AE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3481</xdr:colOff>
      <xdr:row>142</xdr:row>
      <xdr:rowOff>178238</xdr:rowOff>
    </xdr:from>
    <xdr:to>
      <xdr:col>22</xdr:col>
      <xdr:colOff>649938</xdr:colOff>
      <xdr:row>176</xdr:row>
      <xdr:rowOff>88460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7C74A942-018A-457C-8F22-B09A92DC6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35649</xdr:colOff>
      <xdr:row>70</xdr:row>
      <xdr:rowOff>7011</xdr:rowOff>
    </xdr:from>
    <xdr:to>
      <xdr:col>23</xdr:col>
      <xdr:colOff>451753</xdr:colOff>
      <xdr:row>103</xdr:row>
      <xdr:rowOff>142770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585D7C4E-4ABE-472B-98CD-A7915E313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492080</xdr:colOff>
      <xdr:row>35</xdr:row>
      <xdr:rowOff>12631</xdr:rowOff>
    </xdr:from>
    <xdr:to>
      <xdr:col>22</xdr:col>
      <xdr:colOff>746080</xdr:colOff>
      <xdr:row>69</xdr:row>
      <xdr:rowOff>53665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C7321730-05FA-4DE0-8250-DD9B39627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17467</xdr:colOff>
      <xdr:row>105</xdr:row>
      <xdr:rowOff>167443</xdr:rowOff>
    </xdr:from>
    <xdr:to>
      <xdr:col>22</xdr:col>
      <xdr:colOff>663924</xdr:colOff>
      <xdr:row>139</xdr:row>
      <xdr:rowOff>75479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16E6781D-6E9C-480E-B761-BAA6F79ED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GRIS/GRIS%202021_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Kategori"/>
      <sheetName val="Måned"/>
      <sheetName val="M"/>
      <sheetName val="Uke"/>
      <sheetName val="U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akteri per MÅNED"/>
      <sheetName val="S2"/>
      <sheetName val="Klasse"/>
      <sheetName val="KL"/>
      <sheetName val="Kjøtt%"/>
      <sheetName val="K"/>
      <sheetName val="Vektgrupper"/>
      <sheetName val="V"/>
      <sheetName val="Variant"/>
      <sheetName val="VA"/>
      <sheetName val="Variant per måned"/>
      <sheetName val="VM"/>
      <sheetName val="Fylker"/>
      <sheetName val="FY"/>
      <sheetName val="Kommuner"/>
      <sheetName val="Produksjon"/>
      <sheetName val="P"/>
      <sheetName val="K_nr"/>
    </sheetNames>
    <sheetDataSet>
      <sheetData sheetId="0"/>
      <sheetData sheetId="1">
        <row r="2">
          <cell r="B2" t="str">
            <v>GRIS</v>
          </cell>
        </row>
      </sheetData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B11">
            <v>2021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1358"/>
  <sheetViews>
    <sheetView zoomScale="91" zoomScaleNormal="91" workbookViewId="0">
      <pane xSplit="6" ySplit="1" topLeftCell="AC1325" activePane="bottomRight" state="frozen"/>
      <selection pane="topRight" activeCell="G1" sqref="G1"/>
      <selection pane="bottomLeft" activeCell="A2" sqref="A2"/>
      <selection pane="bottomRight" sqref="A1:AM1358"/>
    </sheetView>
  </sheetViews>
  <sheetFormatPr baseColWidth="10" defaultColWidth="8.90625" defaultRowHeight="15"/>
  <cols>
    <col min="1" max="29" width="13" customWidth="1"/>
  </cols>
  <sheetData>
    <row r="1" spans="1:39">
      <c r="A1" s="3" t="s">
        <v>506</v>
      </c>
      <c r="B1" t="s">
        <v>451</v>
      </c>
      <c r="C1" t="s">
        <v>12</v>
      </c>
      <c r="D1" t="s">
        <v>47</v>
      </c>
      <c r="E1" t="s">
        <v>19</v>
      </c>
      <c r="F1" t="s">
        <v>466</v>
      </c>
      <c r="G1" t="s">
        <v>58</v>
      </c>
      <c r="H1" t="s">
        <v>21</v>
      </c>
      <c r="I1" t="s">
        <v>22</v>
      </c>
      <c r="J1" t="s">
        <v>28</v>
      </c>
      <c r="K1" t="s">
        <v>29</v>
      </c>
      <c r="L1" t="s">
        <v>23</v>
      </c>
      <c r="M1" t="s">
        <v>66</v>
      </c>
      <c r="N1" t="s">
        <v>67</v>
      </c>
      <c r="O1" t="s">
        <v>670</v>
      </c>
      <c r="P1" t="s">
        <v>579</v>
      </c>
      <c r="Q1" t="s">
        <v>48</v>
      </c>
      <c r="R1" t="s">
        <v>50</v>
      </c>
      <c r="S1" t="s">
        <v>469</v>
      </c>
      <c r="T1" t="s">
        <v>20</v>
      </c>
      <c r="U1" t="s">
        <v>51</v>
      </c>
      <c r="V1" t="s">
        <v>13</v>
      </c>
      <c r="W1" t="s">
        <v>14</v>
      </c>
      <c r="X1" t="s">
        <v>470</v>
      </c>
      <c r="Y1" t="s">
        <v>471</v>
      </c>
      <c r="Z1" t="s">
        <v>527</v>
      </c>
      <c r="AA1" t="s">
        <v>15</v>
      </c>
      <c r="AB1" t="s">
        <v>16</v>
      </c>
      <c r="AC1" t="s">
        <v>17</v>
      </c>
      <c r="AD1" t="s">
        <v>557</v>
      </c>
      <c r="AE1" t="s">
        <v>558</v>
      </c>
      <c r="AF1" t="s">
        <v>559</v>
      </c>
      <c r="AG1" t="s">
        <v>560</v>
      </c>
      <c r="AH1" t="s">
        <v>561</v>
      </c>
      <c r="AI1" t="s">
        <v>562</v>
      </c>
      <c r="AJ1" t="s">
        <v>563</v>
      </c>
      <c r="AK1" t="s">
        <v>564</v>
      </c>
      <c r="AL1" t="s">
        <v>565</v>
      </c>
      <c r="AM1" t="s">
        <v>566</v>
      </c>
    </row>
    <row r="2" spans="1:39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4083</v>
      </c>
      <c r="R2">
        <v>34153.75</v>
      </c>
      <c r="S2">
        <v>31212.25</v>
      </c>
      <c r="T2">
        <v>100</v>
      </c>
      <c r="U2">
        <v>100</v>
      </c>
      <c r="V2">
        <v>16.004421183618202</v>
      </c>
      <c r="W2">
        <v>55.168851973183607</v>
      </c>
      <c r="X2">
        <v>153.74212487671588</v>
      </c>
      <c r="Y2">
        <v>141.90398126120817</v>
      </c>
      <c r="Z2">
        <v>143.32514958069339</v>
      </c>
      <c r="AA2">
        <v>29.780699710274646</v>
      </c>
      <c r="AB2">
        <v>4.5112539230319681</v>
      </c>
      <c r="AC2">
        <v>-54.523038128884174</v>
      </c>
    </row>
    <row r="3" spans="1:39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3896</v>
      </c>
      <c r="R3">
        <v>37721.5</v>
      </c>
      <c r="S3">
        <v>34333</v>
      </c>
      <c r="T3">
        <v>100</v>
      </c>
      <c r="U3">
        <v>100</v>
      </c>
      <c r="V3">
        <v>15.940802990337076</v>
      </c>
      <c r="W3">
        <v>55.536422683715351</v>
      </c>
      <c r="X3">
        <v>155.5685221027943</v>
      </c>
      <c r="Y3">
        <v>143.58974590087797</v>
      </c>
      <c r="Z3">
        <v>144.7243060612231</v>
      </c>
      <c r="AA3">
        <v>30.281247701617566</v>
      </c>
      <c r="AB3">
        <v>5.0606100404318921</v>
      </c>
      <c r="AC3">
        <v>-45.015154685027404</v>
      </c>
    </row>
    <row r="4" spans="1:39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3664</v>
      </c>
      <c r="R4">
        <v>37452.25</v>
      </c>
      <c r="S4">
        <v>33779</v>
      </c>
      <c r="T4">
        <v>100</v>
      </c>
      <c r="U4">
        <v>100</v>
      </c>
      <c r="V4">
        <v>15.417471580479141</v>
      </c>
      <c r="W4">
        <v>55.436040143284302</v>
      </c>
      <c r="X4">
        <v>157.61878720731605</v>
      </c>
      <c r="Y4">
        <v>145.48214059235397</v>
      </c>
      <c r="Z4">
        <v>146.28155362799413</v>
      </c>
      <c r="AA4">
        <v>30.652011632307424</v>
      </c>
      <c r="AB4">
        <v>5.2281495209085183</v>
      </c>
      <c r="AC4">
        <v>-44.68512204535719</v>
      </c>
    </row>
    <row r="5" spans="1:39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4430</v>
      </c>
      <c r="R5">
        <v>39922.25</v>
      </c>
      <c r="S5">
        <v>37021</v>
      </c>
      <c r="T5">
        <v>100</v>
      </c>
      <c r="U5">
        <v>100</v>
      </c>
      <c r="V5">
        <v>14.997776928905562</v>
      </c>
      <c r="W5">
        <v>55.404446125172193</v>
      </c>
      <c r="X5">
        <v>157.00531722186037</v>
      </c>
      <c r="Y5">
        <v>144.91590779577712</v>
      </c>
      <c r="Z5">
        <v>145.80568326085145</v>
      </c>
      <c r="AA5">
        <v>30.996058066571777</v>
      </c>
      <c r="AB5">
        <v>5.0303802149044117</v>
      </c>
      <c r="AC5">
        <v>-49.109656092682414</v>
      </c>
    </row>
    <row r="6" spans="1:39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3012</v>
      </c>
      <c r="R6">
        <v>35941.25</v>
      </c>
      <c r="S6">
        <v>35385.25</v>
      </c>
      <c r="T6">
        <v>100</v>
      </c>
      <c r="U6">
        <v>100</v>
      </c>
      <c r="V6">
        <v>13.50932424442667</v>
      </c>
      <c r="W6">
        <v>55.769451960915923</v>
      </c>
      <c r="X6">
        <v>155.27677492525271</v>
      </c>
      <c r="Y6">
        <v>143.32046325600811</v>
      </c>
      <c r="Z6">
        <v>143.54481881574941</v>
      </c>
      <c r="AA6">
        <v>30.749809078872563</v>
      </c>
      <c r="AB6">
        <v>4.887293285246912</v>
      </c>
      <c r="AC6">
        <v>-52.518158509343266</v>
      </c>
    </row>
    <row r="7" spans="1:39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2364</v>
      </c>
      <c r="R7">
        <v>30047.5</v>
      </c>
      <c r="S7">
        <v>29625.5</v>
      </c>
      <c r="T7">
        <v>100</v>
      </c>
      <c r="U7">
        <v>100</v>
      </c>
      <c r="V7">
        <v>13.768366752641651</v>
      </c>
      <c r="W7">
        <v>56.080099913925515</v>
      </c>
      <c r="X7">
        <v>152.66955525546089</v>
      </c>
      <c r="Y7">
        <v>140.91399950079071</v>
      </c>
      <c r="Z7">
        <v>141.23090918296788</v>
      </c>
      <c r="AA7">
        <v>30.372585628959591</v>
      </c>
      <c r="AB7">
        <v>4.6893394781133422</v>
      </c>
      <c r="AC7">
        <v>-48.666663290738526</v>
      </c>
    </row>
    <row r="8" spans="1:39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2251</v>
      </c>
      <c r="R8">
        <v>33046</v>
      </c>
      <c r="S8">
        <v>32618</v>
      </c>
      <c r="T8">
        <v>100</v>
      </c>
      <c r="U8">
        <v>100</v>
      </c>
      <c r="V8">
        <v>13.486049748834956</v>
      </c>
      <c r="W8">
        <v>55.797535103317195</v>
      </c>
      <c r="X8">
        <v>155.217740738819</v>
      </c>
      <c r="Y8">
        <v>143.26597470193045</v>
      </c>
      <c r="Z8">
        <v>143.55529768839278</v>
      </c>
      <c r="AA8">
        <v>31.04709099227771</v>
      </c>
      <c r="AB8">
        <v>4.4359750730732541</v>
      </c>
      <c r="AC8">
        <v>-50.979056510766632</v>
      </c>
    </row>
    <row r="9" spans="1:39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2206</v>
      </c>
      <c r="R9">
        <v>32427</v>
      </c>
      <c r="S9">
        <v>32051</v>
      </c>
      <c r="T9">
        <v>100</v>
      </c>
      <c r="U9">
        <v>100</v>
      </c>
      <c r="V9">
        <v>13.669380454559469</v>
      </c>
      <c r="W9">
        <v>56.016411344419822</v>
      </c>
      <c r="X9">
        <v>156.63055622127371</v>
      </c>
      <c r="Y9">
        <v>144.57000339223421</v>
      </c>
      <c r="Z9">
        <v>144.79365386415338</v>
      </c>
      <c r="AA9">
        <v>31.827068570942313</v>
      </c>
      <c r="AB9">
        <v>4.5841562361728956</v>
      </c>
      <c r="AC9">
        <v>-47.488425643322202</v>
      </c>
    </row>
    <row r="10" spans="1:39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2159</v>
      </c>
      <c r="R10">
        <v>38061</v>
      </c>
      <c r="S10">
        <v>37556</v>
      </c>
      <c r="T10">
        <v>100</v>
      </c>
      <c r="U10">
        <v>100</v>
      </c>
      <c r="V10">
        <v>14.837287512151548</v>
      </c>
      <c r="W10">
        <v>56.371418681435721</v>
      </c>
      <c r="X10">
        <v>155.87056849467035</v>
      </c>
      <c r="Y10">
        <v>143.8685347205801</v>
      </c>
      <c r="Z10">
        <v>144.09695121951225</v>
      </c>
      <c r="AA10">
        <v>31.620355147395426</v>
      </c>
      <c r="AB10">
        <v>4.5447798610991201</v>
      </c>
      <c r="AC10">
        <v>-47.890389906069288</v>
      </c>
    </row>
    <row r="11" spans="1:39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1985</v>
      </c>
      <c r="R11">
        <v>39111.25</v>
      </c>
      <c r="S11">
        <v>38572</v>
      </c>
      <c r="T11">
        <v>100</v>
      </c>
      <c r="U11">
        <v>100</v>
      </c>
      <c r="V11">
        <v>15.471047332928501</v>
      </c>
      <c r="W11">
        <v>56.804417712330192</v>
      </c>
      <c r="X11">
        <v>157.10772812517979</v>
      </c>
      <c r="Y11">
        <v>145.01043305954127</v>
      </c>
      <c r="Z11">
        <v>145.29840039406795</v>
      </c>
      <c r="AA11">
        <v>31.886182509889483</v>
      </c>
      <c r="AB11">
        <v>4.6256091112471438</v>
      </c>
      <c r="AC11">
        <v>-47.503650312256518</v>
      </c>
    </row>
    <row r="12" spans="1:39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1856</v>
      </c>
      <c r="R12">
        <v>44177</v>
      </c>
      <c r="S12">
        <v>43928</v>
      </c>
      <c r="T12">
        <v>100</v>
      </c>
      <c r="U12">
        <v>100</v>
      </c>
      <c r="V12">
        <v>15.438508726260276</v>
      </c>
      <c r="W12">
        <v>56.870196685485354</v>
      </c>
      <c r="X12">
        <v>157.91496293191443</v>
      </c>
      <c r="Y12">
        <v>145.75551078615476</v>
      </c>
      <c r="Z12">
        <v>145.87632944818677</v>
      </c>
      <c r="AA12">
        <v>31.94100204618189</v>
      </c>
      <c r="AB12">
        <v>4.5606853820644302</v>
      </c>
      <c r="AC12">
        <v>-45.814787671301602</v>
      </c>
    </row>
    <row r="13" spans="1:39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1767</v>
      </c>
      <c r="R13">
        <v>43908</v>
      </c>
      <c r="S13">
        <v>43748</v>
      </c>
      <c r="T13">
        <v>100</v>
      </c>
      <c r="U13">
        <v>100</v>
      </c>
      <c r="V13">
        <v>15.143345176277675</v>
      </c>
      <c r="W13">
        <v>56.752262960592496</v>
      </c>
      <c r="X13">
        <v>160.16247554351622</v>
      </c>
      <c r="Y13">
        <v>147.82996492666564</v>
      </c>
      <c r="Z13">
        <v>147.92488113742411</v>
      </c>
      <c r="AA13">
        <v>32.646037387853397</v>
      </c>
      <c r="AB13">
        <v>4.598569515838836</v>
      </c>
      <c r="AC13">
        <v>-47.04078851457124</v>
      </c>
    </row>
    <row r="14" spans="1:39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1794</v>
      </c>
      <c r="R14">
        <v>42424</v>
      </c>
      <c r="S14">
        <v>42289</v>
      </c>
      <c r="T14">
        <v>100</v>
      </c>
      <c r="U14">
        <v>100</v>
      </c>
      <c r="V14">
        <v>15.16424665283802</v>
      </c>
      <c r="W14">
        <v>56.745844072926758</v>
      </c>
      <c r="X14">
        <v>158.40128566405622</v>
      </c>
      <c r="Y14">
        <v>146.20438666792421</v>
      </c>
      <c r="Z14">
        <v>146.29858119132663</v>
      </c>
      <c r="AA14">
        <v>33.053766415605608</v>
      </c>
      <c r="AB14">
        <v>4.6756418504525525</v>
      </c>
      <c r="AC14">
        <v>-45.039292069419695</v>
      </c>
    </row>
    <row r="15" spans="1:39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1662</v>
      </c>
      <c r="R15">
        <v>44066</v>
      </c>
      <c r="S15">
        <v>43930</v>
      </c>
      <c r="T15">
        <v>100</v>
      </c>
      <c r="U15">
        <v>100</v>
      </c>
      <c r="V15">
        <v>15.509780783370401</v>
      </c>
      <c r="W15">
        <v>57.259412702025955</v>
      </c>
      <c r="X15">
        <v>157.25901200400637</v>
      </c>
      <c r="Y15">
        <v>145.15006807969911</v>
      </c>
      <c r="Z15">
        <v>145.2146164352383</v>
      </c>
      <c r="AA15">
        <v>32.626251025371111</v>
      </c>
      <c r="AB15">
        <v>4.8459438401119321</v>
      </c>
      <c r="AC15">
        <v>-44.121222708079003</v>
      </c>
    </row>
    <row r="16" spans="1:39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1658</v>
      </c>
      <c r="R16">
        <v>42435</v>
      </c>
      <c r="S16">
        <v>42304</v>
      </c>
      <c r="T16">
        <v>100</v>
      </c>
      <c r="U16">
        <v>100</v>
      </c>
      <c r="V16">
        <v>14.667137975727581</v>
      </c>
      <c r="W16">
        <v>58.320466149773054</v>
      </c>
      <c r="X16">
        <v>156.19794444399776</v>
      </c>
      <c r="Y16">
        <v>144.17070272181061</v>
      </c>
      <c r="Z16">
        <v>144.25150033093877</v>
      </c>
      <c r="AA16">
        <v>32.449982841432117</v>
      </c>
      <c r="AB16">
        <v>4.6067161195370865</v>
      </c>
      <c r="AC16">
        <v>-40.439621805778287</v>
      </c>
    </row>
    <row r="17" spans="1:39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1592</v>
      </c>
      <c r="R17">
        <v>42924</v>
      </c>
      <c r="S17">
        <v>42843</v>
      </c>
      <c r="T17">
        <v>100</v>
      </c>
      <c r="U17">
        <v>100</v>
      </c>
      <c r="V17">
        <v>16.155251141552508</v>
      </c>
      <c r="W17">
        <v>58.832551408631531</v>
      </c>
      <c r="X17">
        <v>155.64696044196486</v>
      </c>
      <c r="Y17">
        <v>143.6621444879311</v>
      </c>
      <c r="Z17">
        <v>143.67723058609235</v>
      </c>
      <c r="AA17">
        <v>32.54954765432997</v>
      </c>
      <c r="AB17">
        <v>4.4531832509281806</v>
      </c>
      <c r="AC17">
        <v>-38.100524079357243</v>
      </c>
    </row>
    <row r="18" spans="1:39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1372</v>
      </c>
      <c r="R18">
        <v>42976</v>
      </c>
      <c r="S18">
        <v>42866</v>
      </c>
      <c r="T18">
        <v>100</v>
      </c>
      <c r="U18">
        <v>100</v>
      </c>
      <c r="V18">
        <v>16.269057148175722</v>
      </c>
      <c r="W18">
        <v>59.103415294172542</v>
      </c>
      <c r="X18">
        <v>156.25915878166123</v>
      </c>
      <c r="Y18">
        <v>144.22720355547276</v>
      </c>
      <c r="Z18">
        <v>144.25886950030323</v>
      </c>
      <c r="AA18">
        <v>32.834810694977833</v>
      </c>
      <c r="AB18">
        <v>4.4188842010461551</v>
      </c>
      <c r="AC18">
        <v>-40.259831212470743</v>
      </c>
    </row>
    <row r="19" spans="1:39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1266</v>
      </c>
      <c r="R19">
        <v>42958</v>
      </c>
      <c r="S19">
        <v>42834</v>
      </c>
      <c r="T19">
        <v>100</v>
      </c>
      <c r="U19">
        <v>100</v>
      </c>
      <c r="V19">
        <v>16.278015736300578</v>
      </c>
      <c r="W19">
        <v>59.293575197273199</v>
      </c>
      <c r="X19">
        <v>155.65963419030595</v>
      </c>
      <c r="Y19">
        <v>143.67384235765064</v>
      </c>
      <c r="Z19">
        <v>143.73019377130223</v>
      </c>
      <c r="AA19">
        <v>32.428895029852683</v>
      </c>
      <c r="AB19">
        <v>4.4128084971028807</v>
      </c>
      <c r="AC19">
        <v>-41.005289788578125</v>
      </c>
    </row>
    <row r="20" spans="1:39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1380</v>
      </c>
      <c r="R20">
        <v>43630</v>
      </c>
      <c r="S20">
        <v>43540</v>
      </c>
      <c r="T20">
        <v>100</v>
      </c>
      <c r="U20">
        <v>100</v>
      </c>
      <c r="V20">
        <v>16.090717396286966</v>
      </c>
      <c r="W20">
        <v>59.327400091869521</v>
      </c>
      <c r="X20">
        <v>154.56927169249701</v>
      </c>
      <c r="Y20">
        <v>142.6674377721738</v>
      </c>
      <c r="Z20">
        <v>142.70562034910299</v>
      </c>
      <c r="AA20">
        <v>31.966333015496755</v>
      </c>
      <c r="AB20">
        <v>4.4726749404450388</v>
      </c>
      <c r="AC20">
        <v>-37.910837767786774</v>
      </c>
    </row>
    <row r="21" spans="1:39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1624</v>
      </c>
      <c r="R21">
        <v>48770</v>
      </c>
      <c r="S21">
        <v>48755</v>
      </c>
      <c r="T21">
        <v>100</v>
      </c>
      <c r="U21">
        <v>100</v>
      </c>
      <c r="V21">
        <v>15.091982776296902</v>
      </c>
      <c r="W21">
        <v>59.196738796020888</v>
      </c>
      <c r="X21">
        <v>150.38514965441439</v>
      </c>
      <c r="Y21">
        <v>138.80549313102316</v>
      </c>
      <c r="Z21">
        <v>138.81460773254017</v>
      </c>
      <c r="AA21">
        <v>30.938022962392569</v>
      </c>
      <c r="AB21">
        <v>4.4114944849542486</v>
      </c>
      <c r="AC21">
        <v>-31.039313002406924</v>
      </c>
      <c r="AD21">
        <v>19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1229</v>
      </c>
      <c r="AM21">
        <v>326</v>
      </c>
    </row>
    <row r="22" spans="1:39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889</v>
      </c>
      <c r="R22">
        <v>33296</v>
      </c>
      <c r="S22">
        <v>33258</v>
      </c>
      <c r="T22">
        <v>100</v>
      </c>
      <c r="U22">
        <v>100</v>
      </c>
      <c r="V22">
        <v>14.866650648726564</v>
      </c>
      <c r="W22">
        <v>58.838956040651858</v>
      </c>
      <c r="X22">
        <v>163.61170990382541</v>
      </c>
      <c r="Y22">
        <v>151.01360824123142</v>
      </c>
      <c r="Z22">
        <v>151.03130073967284</v>
      </c>
      <c r="AA22">
        <v>29.995961449622072</v>
      </c>
      <c r="AB22">
        <v>4.8907280537601761</v>
      </c>
      <c r="AC22">
        <v>-43.847136923907613</v>
      </c>
      <c r="AD22">
        <v>1103</v>
      </c>
      <c r="AE22">
        <v>4</v>
      </c>
      <c r="AF22">
        <v>0</v>
      </c>
      <c r="AG22">
        <v>148</v>
      </c>
      <c r="AH22">
        <v>2848</v>
      </c>
      <c r="AI22">
        <v>367</v>
      </c>
      <c r="AJ22">
        <v>471</v>
      </c>
      <c r="AK22">
        <v>389</v>
      </c>
      <c r="AL22">
        <v>738</v>
      </c>
      <c r="AM22">
        <v>104</v>
      </c>
    </row>
    <row r="23" spans="1:39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902</v>
      </c>
      <c r="R23">
        <v>32549</v>
      </c>
      <c r="S23">
        <v>32549</v>
      </c>
      <c r="T23">
        <v>100</v>
      </c>
      <c r="U23">
        <v>100</v>
      </c>
      <c r="V23">
        <v>14.77301914037298</v>
      </c>
      <c r="W23">
        <v>58.64213954345756</v>
      </c>
      <c r="X23">
        <v>164.5262828504209</v>
      </c>
      <c r="Y23">
        <v>151.85775907093824</v>
      </c>
      <c r="Z23">
        <v>151.85775907093824</v>
      </c>
      <c r="AA23">
        <v>30.027178863314024</v>
      </c>
      <c r="AB23">
        <v>4.9511163536751708</v>
      </c>
      <c r="AC23">
        <v>-43.917531117307192</v>
      </c>
      <c r="AD23">
        <v>1022</v>
      </c>
      <c r="AE23">
        <v>1</v>
      </c>
      <c r="AF23">
        <v>0</v>
      </c>
      <c r="AG23">
        <v>105</v>
      </c>
      <c r="AH23">
        <v>2399</v>
      </c>
      <c r="AI23">
        <v>369</v>
      </c>
      <c r="AJ23">
        <v>375</v>
      </c>
      <c r="AK23">
        <v>310</v>
      </c>
      <c r="AL23">
        <v>1110</v>
      </c>
      <c r="AM23">
        <v>116</v>
      </c>
    </row>
    <row r="24" spans="1:39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858</v>
      </c>
      <c r="R24">
        <v>33110</v>
      </c>
      <c r="S24">
        <v>33108</v>
      </c>
      <c r="T24">
        <v>100</v>
      </c>
      <c r="U24">
        <v>100</v>
      </c>
      <c r="V24">
        <v>14.81066143159166</v>
      </c>
      <c r="W24">
        <v>58.669777697233293</v>
      </c>
      <c r="X24">
        <v>165.81574665099163</v>
      </c>
      <c r="Y24">
        <v>153.04793415886411</v>
      </c>
      <c r="Z24">
        <v>153.04928114050963</v>
      </c>
      <c r="AA24">
        <v>30.909244689899033</v>
      </c>
      <c r="AB24">
        <v>4.8597046698526452</v>
      </c>
      <c r="AC24">
        <v>-45.25919350556039</v>
      </c>
      <c r="AD24">
        <v>988</v>
      </c>
      <c r="AE24">
        <v>0</v>
      </c>
      <c r="AF24">
        <v>0</v>
      </c>
      <c r="AG24">
        <v>95</v>
      </c>
      <c r="AH24">
        <v>2541</v>
      </c>
      <c r="AI24">
        <v>344</v>
      </c>
      <c r="AJ24">
        <v>333</v>
      </c>
      <c r="AK24">
        <v>257</v>
      </c>
      <c r="AL24">
        <v>699</v>
      </c>
      <c r="AM24">
        <v>107</v>
      </c>
    </row>
    <row r="25" spans="1:39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856</v>
      </c>
      <c r="R25">
        <v>32969</v>
      </c>
      <c r="S25">
        <v>32934</v>
      </c>
      <c r="T25">
        <v>100</v>
      </c>
      <c r="U25">
        <v>100</v>
      </c>
      <c r="V25">
        <v>15.062270617853139</v>
      </c>
      <c r="W25">
        <v>59.155614258820691</v>
      </c>
      <c r="X25">
        <v>164.88759935915311</v>
      </c>
      <c r="Y25">
        <v>152.19125420849949</v>
      </c>
      <c r="Z25">
        <v>152.19148600230815</v>
      </c>
      <c r="AA25">
        <v>30.969477364760778</v>
      </c>
      <c r="AB25">
        <v>4.6695161194245447</v>
      </c>
      <c r="AC25">
        <v>-44.739641704392326</v>
      </c>
      <c r="AD25">
        <v>1128</v>
      </c>
      <c r="AE25">
        <v>2</v>
      </c>
      <c r="AF25">
        <v>0</v>
      </c>
      <c r="AG25">
        <v>99</v>
      </c>
      <c r="AH25">
        <v>2854</v>
      </c>
      <c r="AI25">
        <v>424</v>
      </c>
      <c r="AJ25">
        <v>512</v>
      </c>
      <c r="AK25">
        <v>252</v>
      </c>
      <c r="AL25">
        <v>297</v>
      </c>
      <c r="AM25">
        <v>121</v>
      </c>
    </row>
    <row r="26" spans="1:39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828</v>
      </c>
      <c r="R26">
        <v>32214</v>
      </c>
      <c r="S26">
        <v>32214</v>
      </c>
      <c r="T26">
        <v>100</v>
      </c>
      <c r="U26">
        <v>100</v>
      </c>
      <c r="V26">
        <v>15.070869808157941</v>
      </c>
      <c r="W26">
        <v>59.146364934500504</v>
      </c>
      <c r="X26">
        <v>165.03966634023436</v>
      </c>
      <c r="Y26">
        <v>152.33161203203599</v>
      </c>
      <c r="Z26">
        <v>152.33161203203599</v>
      </c>
      <c r="AA26">
        <v>30.671676014351284</v>
      </c>
      <c r="AB26">
        <v>4.6101472636667475</v>
      </c>
      <c r="AC26">
        <v>-42.712678273674712</v>
      </c>
      <c r="AD26">
        <v>1269</v>
      </c>
      <c r="AE26">
        <v>0</v>
      </c>
      <c r="AF26">
        <v>0</v>
      </c>
      <c r="AG26">
        <v>98</v>
      </c>
      <c r="AH26">
        <v>3083</v>
      </c>
      <c r="AI26">
        <v>442</v>
      </c>
      <c r="AJ26">
        <v>485</v>
      </c>
      <c r="AK26">
        <v>269</v>
      </c>
      <c r="AL26">
        <v>371</v>
      </c>
      <c r="AM26">
        <v>89</v>
      </c>
    </row>
    <row r="27" spans="1:39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870</v>
      </c>
      <c r="R27">
        <v>31831</v>
      </c>
      <c r="S27">
        <v>31833</v>
      </c>
      <c r="T27">
        <v>100</v>
      </c>
      <c r="U27">
        <v>100</v>
      </c>
      <c r="V27">
        <v>15.008733624454145</v>
      </c>
      <c r="W27">
        <v>59.033895642886314</v>
      </c>
      <c r="X27">
        <v>166.67700725659779</v>
      </c>
      <c r="Y27">
        <v>153.84287769784189</v>
      </c>
      <c r="Z27">
        <v>153.84182326516532</v>
      </c>
      <c r="AA27">
        <v>30.246022428537913</v>
      </c>
      <c r="AB27">
        <v>4.6043827063158629</v>
      </c>
      <c r="AC27">
        <v>-40.934358826820144</v>
      </c>
      <c r="AD27">
        <v>1076</v>
      </c>
      <c r="AE27">
        <v>1</v>
      </c>
      <c r="AF27">
        <v>0</v>
      </c>
      <c r="AG27">
        <v>122</v>
      </c>
      <c r="AH27">
        <v>2567</v>
      </c>
      <c r="AI27">
        <v>314</v>
      </c>
      <c r="AJ27">
        <v>452</v>
      </c>
      <c r="AK27">
        <v>168</v>
      </c>
      <c r="AL27">
        <v>301</v>
      </c>
      <c r="AM27">
        <v>97</v>
      </c>
    </row>
    <row r="28" spans="1:39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919</v>
      </c>
      <c r="R28">
        <v>31874</v>
      </c>
      <c r="S28">
        <v>31808</v>
      </c>
      <c r="T28">
        <v>100</v>
      </c>
      <c r="U28">
        <v>100</v>
      </c>
      <c r="V28">
        <v>5.9314488297672083</v>
      </c>
      <c r="W28">
        <v>58.960858903420522</v>
      </c>
      <c r="X28">
        <v>167.26631255476403</v>
      </c>
      <c r="Y28">
        <v>154.38680648804677</v>
      </c>
      <c r="Z28">
        <v>154.40586141851125</v>
      </c>
      <c r="AA28">
        <v>30.952672861765077</v>
      </c>
      <c r="AB28">
        <v>4.7310934665302433</v>
      </c>
      <c r="AC28">
        <v>-41.341361895377446</v>
      </c>
      <c r="AD28">
        <v>954</v>
      </c>
      <c r="AE28">
        <v>0</v>
      </c>
      <c r="AF28">
        <v>0</v>
      </c>
      <c r="AG28">
        <v>120</v>
      </c>
      <c r="AH28">
        <v>2333</v>
      </c>
      <c r="AI28">
        <v>287</v>
      </c>
      <c r="AJ28">
        <v>777</v>
      </c>
      <c r="AK28">
        <v>202</v>
      </c>
      <c r="AL28">
        <v>330</v>
      </c>
      <c r="AM28">
        <v>119</v>
      </c>
    </row>
    <row r="29" spans="1:39" s="293" customFormat="1">
      <c r="A29" s="293">
        <v>1</v>
      </c>
      <c r="B29" s="293">
        <v>28</v>
      </c>
      <c r="C29" s="293">
        <v>2023</v>
      </c>
      <c r="D29" s="293">
        <v>99</v>
      </c>
      <c r="E29" s="293">
        <v>99</v>
      </c>
      <c r="F29" s="293">
        <v>99</v>
      </c>
      <c r="G29" s="293">
        <v>99</v>
      </c>
      <c r="H29" s="293">
        <v>99</v>
      </c>
      <c r="I29" s="293">
        <v>99</v>
      </c>
      <c r="J29" s="293">
        <v>999</v>
      </c>
      <c r="K29" s="293">
        <v>99</v>
      </c>
      <c r="L29" s="293">
        <v>99</v>
      </c>
      <c r="M29" s="293">
        <v>99</v>
      </c>
      <c r="N29" s="293">
        <v>99</v>
      </c>
      <c r="O29" s="293">
        <v>99</v>
      </c>
      <c r="P29" s="293">
        <v>9999</v>
      </c>
      <c r="Q29" s="293">
        <v>812</v>
      </c>
      <c r="R29" s="293">
        <v>30277</v>
      </c>
      <c r="S29" s="293">
        <v>30222</v>
      </c>
      <c r="T29" s="293">
        <v>100</v>
      </c>
      <c r="U29" s="293">
        <v>100</v>
      </c>
      <c r="V29" s="293">
        <v>5.9177263269148188</v>
      </c>
      <c r="W29" s="293">
        <v>59.036728211236841</v>
      </c>
      <c r="X29" s="293">
        <v>167.7055455208087</v>
      </c>
      <c r="Y29" s="293">
        <v>154.79221851570421</v>
      </c>
      <c r="Z29" s="293">
        <v>154.80447025345703</v>
      </c>
      <c r="AA29" s="293">
        <v>31.161803377614778</v>
      </c>
      <c r="AB29" s="293">
        <v>4.7133265057952718</v>
      </c>
      <c r="AC29" s="293">
        <v>-39.105669458189325</v>
      </c>
      <c r="AD29" s="293">
        <v>928</v>
      </c>
      <c r="AE29" s="293">
        <v>1</v>
      </c>
      <c r="AF29" s="293">
        <v>0</v>
      </c>
      <c r="AG29" s="293">
        <v>143</v>
      </c>
      <c r="AH29" s="293">
        <v>2191</v>
      </c>
      <c r="AI29" s="293">
        <v>324</v>
      </c>
      <c r="AJ29" s="293">
        <v>602</v>
      </c>
      <c r="AK29" s="293">
        <v>242</v>
      </c>
      <c r="AL29" s="293">
        <v>342</v>
      </c>
      <c r="AM29" s="293">
        <v>68</v>
      </c>
    </row>
    <row r="30" spans="1:39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761</v>
      </c>
      <c r="R30">
        <v>29699</v>
      </c>
      <c r="S30">
        <v>29653</v>
      </c>
      <c r="T30">
        <v>100</v>
      </c>
      <c r="U30">
        <v>100</v>
      </c>
      <c r="V30">
        <v>6.0937405299841751</v>
      </c>
      <c r="W30">
        <v>58.858091929990245</v>
      </c>
      <c r="X30">
        <v>165.82108819740827</v>
      </c>
      <c r="Y30">
        <v>153.05286440620986</v>
      </c>
      <c r="Z30">
        <v>153.06124169561338</v>
      </c>
      <c r="AA30">
        <v>30.706689947134667</v>
      </c>
      <c r="AB30">
        <v>4.6272840513650397</v>
      </c>
      <c r="AC30">
        <v>-37.901534959952592</v>
      </c>
      <c r="AD30">
        <v>862</v>
      </c>
      <c r="AE30">
        <v>0</v>
      </c>
      <c r="AF30">
        <v>0</v>
      </c>
      <c r="AG30">
        <v>108</v>
      </c>
      <c r="AH30">
        <v>1927</v>
      </c>
      <c r="AI30">
        <v>468</v>
      </c>
      <c r="AJ30">
        <v>635</v>
      </c>
      <c r="AK30">
        <v>185</v>
      </c>
      <c r="AL30">
        <v>296.93</v>
      </c>
      <c r="AM30">
        <v>84</v>
      </c>
    </row>
    <row r="31" spans="1:39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305</v>
      </c>
      <c r="R31">
        <v>2709</v>
      </c>
      <c r="S31">
        <v>2700</v>
      </c>
      <c r="T31">
        <v>9.121519243072159</v>
      </c>
      <c r="U31">
        <v>9.2675431977042049</v>
      </c>
      <c r="V31">
        <v>6.3739387227759323</v>
      </c>
      <c r="W31">
        <v>58.84851851851851</v>
      </c>
      <c r="X31">
        <v>168.77892279136969</v>
      </c>
      <c r="Y31">
        <v>155.78294573643413</v>
      </c>
      <c r="Z31">
        <v>155.78825925925923</v>
      </c>
      <c r="AA31">
        <v>30.447585672202635</v>
      </c>
      <c r="AB31">
        <v>4.5447993914931795</v>
      </c>
      <c r="AC31">
        <v>-32.073621142299174</v>
      </c>
      <c r="AD31">
        <v>84</v>
      </c>
      <c r="AE31">
        <v>0</v>
      </c>
      <c r="AF31">
        <v>0</v>
      </c>
      <c r="AG31">
        <v>13</v>
      </c>
      <c r="AH31">
        <v>272</v>
      </c>
      <c r="AI31">
        <v>204</v>
      </c>
      <c r="AJ31">
        <v>38</v>
      </c>
      <c r="AK31">
        <v>19</v>
      </c>
      <c r="AL31">
        <v>27</v>
      </c>
      <c r="AM31">
        <v>8</v>
      </c>
    </row>
    <row r="32" spans="1:39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312</v>
      </c>
      <c r="R32">
        <v>2676</v>
      </c>
      <c r="S32">
        <v>2666</v>
      </c>
      <c r="T32">
        <v>9.0104043907202254</v>
      </c>
      <c r="U32">
        <v>9.0112619733515356</v>
      </c>
      <c r="V32">
        <v>5.8535127055306448</v>
      </c>
      <c r="W32">
        <v>59.084771192798222</v>
      </c>
      <c r="X32">
        <v>166.06892128903129</v>
      </c>
      <c r="Y32">
        <v>153.28161434977548</v>
      </c>
      <c r="Z32">
        <v>153.41200300074999</v>
      </c>
      <c r="AA32">
        <v>31.05367878699121</v>
      </c>
      <c r="AB32">
        <v>4.4067755285526156</v>
      </c>
      <c r="AC32">
        <v>-39.209393707102898</v>
      </c>
      <c r="AD32">
        <v>80</v>
      </c>
      <c r="AE32">
        <v>0</v>
      </c>
      <c r="AF32">
        <v>0</v>
      </c>
      <c r="AG32">
        <v>11</v>
      </c>
      <c r="AH32">
        <v>147</v>
      </c>
      <c r="AI32">
        <v>32</v>
      </c>
      <c r="AJ32">
        <v>71</v>
      </c>
      <c r="AK32">
        <v>13</v>
      </c>
      <c r="AL32">
        <v>28</v>
      </c>
      <c r="AM32">
        <v>7</v>
      </c>
    </row>
    <row r="33" spans="1:39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280</v>
      </c>
      <c r="R33">
        <v>2119</v>
      </c>
      <c r="S33">
        <v>2115</v>
      </c>
      <c r="T33">
        <v>7.1349203676891477</v>
      </c>
      <c r="U33">
        <v>7.156981310830699</v>
      </c>
      <c r="V33">
        <v>5.7465785747994316</v>
      </c>
      <c r="W33">
        <v>59.184397163120593</v>
      </c>
      <c r="X33">
        <v>166.42056572199002</v>
      </c>
      <c r="Y33">
        <v>153.60618216139707</v>
      </c>
      <c r="Z33">
        <v>153.58661938534303</v>
      </c>
      <c r="AA33">
        <v>31.0621951499114</v>
      </c>
      <c r="AB33">
        <v>4.662920741073493</v>
      </c>
      <c r="AC33">
        <v>-44.031064397158872</v>
      </c>
      <c r="AD33">
        <v>64</v>
      </c>
      <c r="AE33">
        <v>0</v>
      </c>
      <c r="AF33">
        <v>0</v>
      </c>
      <c r="AG33">
        <v>9</v>
      </c>
      <c r="AH33">
        <v>134</v>
      </c>
      <c r="AI33">
        <v>28</v>
      </c>
      <c r="AJ33">
        <v>28</v>
      </c>
      <c r="AK33">
        <v>10</v>
      </c>
      <c r="AL33">
        <v>17</v>
      </c>
      <c r="AM33">
        <v>7</v>
      </c>
    </row>
    <row r="34" spans="1:39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324</v>
      </c>
      <c r="R34">
        <v>2967</v>
      </c>
      <c r="S34">
        <v>2963</v>
      </c>
      <c r="T34">
        <v>9.9902353614599821</v>
      </c>
      <c r="U34">
        <v>9.987333447168524</v>
      </c>
      <c r="V34">
        <v>5.8018200202224488</v>
      </c>
      <c r="W34">
        <v>59.121835977050303</v>
      </c>
      <c r="X34">
        <v>165.74880565965589</v>
      </c>
      <c r="Y34">
        <v>152.98614762386237</v>
      </c>
      <c r="Z34">
        <v>152.98602767465388</v>
      </c>
      <c r="AA34">
        <v>29.716740592860077</v>
      </c>
      <c r="AB34">
        <v>4.6269915383553908</v>
      </c>
      <c r="AC34">
        <v>-37.971898360232011</v>
      </c>
      <c r="AD34">
        <v>96</v>
      </c>
      <c r="AE34">
        <v>0</v>
      </c>
      <c r="AF34">
        <v>0</v>
      </c>
      <c r="AG34">
        <v>9</v>
      </c>
      <c r="AH34">
        <v>166</v>
      </c>
      <c r="AI34">
        <v>26</v>
      </c>
      <c r="AJ34">
        <v>44</v>
      </c>
      <c r="AK34">
        <v>29</v>
      </c>
      <c r="AL34">
        <v>43</v>
      </c>
      <c r="AM34">
        <v>6</v>
      </c>
    </row>
    <row r="35" spans="1:39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292</v>
      </c>
      <c r="R35">
        <v>2684</v>
      </c>
      <c r="S35">
        <v>2682</v>
      </c>
      <c r="T35">
        <v>9.0373413246237266</v>
      </c>
      <c r="U35">
        <v>8.9819167277153813</v>
      </c>
      <c r="V35">
        <v>5.5387481371087937</v>
      </c>
      <c r="W35">
        <v>59.174496644295296</v>
      </c>
      <c r="X35">
        <v>164.65940778224294</v>
      </c>
      <c r="Y35">
        <v>151.98063338301037</v>
      </c>
      <c r="Z35">
        <v>152.00018642803877</v>
      </c>
      <c r="AA35">
        <v>30.988272840810446</v>
      </c>
      <c r="AB35">
        <v>4.5607317682494806</v>
      </c>
      <c r="AC35">
        <v>-43.692602248863409</v>
      </c>
      <c r="AD35">
        <v>83</v>
      </c>
      <c r="AE35">
        <v>0</v>
      </c>
      <c r="AF35">
        <v>0</v>
      </c>
      <c r="AG35">
        <v>8</v>
      </c>
      <c r="AH35">
        <v>166</v>
      </c>
      <c r="AI35">
        <v>28</v>
      </c>
      <c r="AJ35">
        <v>32</v>
      </c>
      <c r="AK35">
        <v>18</v>
      </c>
      <c r="AL35">
        <v>15</v>
      </c>
      <c r="AM35">
        <v>8</v>
      </c>
    </row>
    <row r="36" spans="1:39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291</v>
      </c>
      <c r="R36">
        <v>2184</v>
      </c>
      <c r="S36">
        <v>2182</v>
      </c>
      <c r="T36">
        <v>7.3537829556550722</v>
      </c>
      <c r="U36">
        <v>7.3617789136816993</v>
      </c>
      <c r="V36">
        <v>5.7834249084249105</v>
      </c>
      <c r="W36">
        <v>58.991750687442703</v>
      </c>
      <c r="X36">
        <v>165.9175963076288</v>
      </c>
      <c r="Y36">
        <v>153.14194139194117</v>
      </c>
      <c r="Z36">
        <v>153.13056828597595</v>
      </c>
      <c r="AA36">
        <v>31.591389194886872</v>
      </c>
      <c r="AB36">
        <v>4.7610093127087056</v>
      </c>
      <c r="AC36">
        <v>-38.913886994178469</v>
      </c>
      <c r="AD36">
        <v>61</v>
      </c>
      <c r="AE36">
        <v>0</v>
      </c>
      <c r="AF36">
        <v>0</v>
      </c>
      <c r="AG36">
        <v>6</v>
      </c>
      <c r="AH36">
        <v>139</v>
      </c>
      <c r="AI36">
        <v>27</v>
      </c>
      <c r="AJ36">
        <v>30</v>
      </c>
      <c r="AK36">
        <v>8</v>
      </c>
      <c r="AL36">
        <v>23</v>
      </c>
      <c r="AM36">
        <v>4</v>
      </c>
    </row>
    <row r="37" spans="1:39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302</v>
      </c>
      <c r="R37">
        <v>2454</v>
      </c>
      <c r="S37">
        <v>2449</v>
      </c>
      <c r="T37">
        <v>8.2629044748981446</v>
      </c>
      <c r="U37">
        <v>8.1991440327404614</v>
      </c>
      <c r="V37">
        <v>5.9201303993480012</v>
      </c>
      <c r="W37">
        <v>59.005716619028178</v>
      </c>
      <c r="X37">
        <v>164.69588643389415</v>
      </c>
      <c r="Y37">
        <v>152.01430317848391</v>
      </c>
      <c r="Z37">
        <v>151.95451204573271</v>
      </c>
      <c r="AA37">
        <v>30.444525138676639</v>
      </c>
      <c r="AB37">
        <v>4.5963182297157132</v>
      </c>
      <c r="AC37">
        <v>-39.889133240710542</v>
      </c>
      <c r="AD37">
        <v>59</v>
      </c>
      <c r="AE37">
        <v>0</v>
      </c>
      <c r="AF37">
        <v>0</v>
      </c>
      <c r="AG37">
        <v>8</v>
      </c>
      <c r="AH37">
        <v>155</v>
      </c>
      <c r="AI37">
        <v>25</v>
      </c>
      <c r="AJ37">
        <v>74</v>
      </c>
      <c r="AK37">
        <v>10</v>
      </c>
      <c r="AL37">
        <v>23</v>
      </c>
      <c r="AM37">
        <v>9</v>
      </c>
    </row>
    <row r="38" spans="1:39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298</v>
      </c>
      <c r="R38">
        <v>2362</v>
      </c>
      <c r="S38">
        <v>2361</v>
      </c>
      <c r="T38">
        <v>7.9531297350079102</v>
      </c>
      <c r="U38">
        <v>7.9621413502690812</v>
      </c>
      <c r="V38">
        <v>6.2684165961049958</v>
      </c>
      <c r="W38">
        <v>58.621770436255851</v>
      </c>
      <c r="X38">
        <v>165.84651529315275</v>
      </c>
      <c r="Y38">
        <v>153.0763336155801</v>
      </c>
      <c r="Z38">
        <v>153.0621346886914</v>
      </c>
      <c r="AA38">
        <v>31.196422125413683</v>
      </c>
      <c r="AB38">
        <v>4.7379102704980385</v>
      </c>
      <c r="AC38">
        <v>-37.699762481290144</v>
      </c>
      <c r="AD38">
        <v>78</v>
      </c>
      <c r="AE38">
        <v>0</v>
      </c>
      <c r="AF38">
        <v>0</v>
      </c>
      <c r="AG38">
        <v>3</v>
      </c>
      <c r="AH38">
        <v>173</v>
      </c>
      <c r="AI38">
        <v>34</v>
      </c>
      <c r="AJ38">
        <v>72</v>
      </c>
      <c r="AK38">
        <v>19</v>
      </c>
      <c r="AL38">
        <v>22</v>
      </c>
      <c r="AM38">
        <v>6</v>
      </c>
    </row>
    <row r="39" spans="1:39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304</v>
      </c>
      <c r="R39">
        <v>2364</v>
      </c>
      <c r="S39">
        <v>2362</v>
      </c>
      <c r="T39">
        <v>7.9598639684837886</v>
      </c>
      <c r="U39">
        <v>7.933078122159869</v>
      </c>
      <c r="V39">
        <v>6.4665820642978007</v>
      </c>
      <c r="W39">
        <v>58.329381879762899</v>
      </c>
      <c r="X39">
        <v>165.13974514796715</v>
      </c>
      <c r="Y39">
        <v>152.4239847715738</v>
      </c>
      <c r="Z39">
        <v>152.43886536833205</v>
      </c>
      <c r="AA39">
        <v>31.09859285608772</v>
      </c>
      <c r="AB39">
        <v>4.7169564995634845</v>
      </c>
      <c r="AC39">
        <v>-39.519415649583649</v>
      </c>
      <c r="AD39">
        <v>67</v>
      </c>
      <c r="AE39">
        <v>0</v>
      </c>
      <c r="AF39">
        <v>0</v>
      </c>
      <c r="AG39">
        <v>8</v>
      </c>
      <c r="AH39">
        <v>138</v>
      </c>
      <c r="AI39">
        <v>14</v>
      </c>
      <c r="AJ39">
        <v>70</v>
      </c>
      <c r="AK39">
        <v>18</v>
      </c>
      <c r="AL39">
        <v>21</v>
      </c>
      <c r="AM39">
        <v>4</v>
      </c>
    </row>
    <row r="40" spans="1:39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345</v>
      </c>
      <c r="R40">
        <v>2516</v>
      </c>
      <c r="S40">
        <v>2514</v>
      </c>
      <c r="T40">
        <v>8.4716657126502568</v>
      </c>
      <c r="U40">
        <v>8.38943315578714</v>
      </c>
      <c r="V40">
        <v>6.3624801271860116</v>
      </c>
      <c r="W40">
        <v>58.787987271280819</v>
      </c>
      <c r="X40">
        <v>164.08967440450485</v>
      </c>
      <c r="Y40">
        <v>151.45476947535764</v>
      </c>
      <c r="Z40">
        <v>151.46113762927595</v>
      </c>
      <c r="AA40">
        <v>30.05402900057183</v>
      </c>
      <c r="AB40">
        <v>4.6368520210282513</v>
      </c>
      <c r="AC40">
        <v>-30.642674702739527</v>
      </c>
      <c r="AD40">
        <v>65</v>
      </c>
      <c r="AE40">
        <v>0</v>
      </c>
      <c r="AF40">
        <v>0</v>
      </c>
      <c r="AG40">
        <v>13</v>
      </c>
      <c r="AH40">
        <v>171</v>
      </c>
      <c r="AI40">
        <v>19</v>
      </c>
      <c r="AJ40">
        <v>65</v>
      </c>
      <c r="AK40">
        <v>14</v>
      </c>
      <c r="AL40">
        <v>19</v>
      </c>
      <c r="AM40">
        <v>6</v>
      </c>
    </row>
    <row r="41" spans="1:39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318</v>
      </c>
      <c r="R41">
        <v>2266</v>
      </c>
      <c r="S41">
        <v>2264</v>
      </c>
      <c r="T41">
        <v>7.6298865281659314</v>
      </c>
      <c r="U41">
        <v>7.696842174839869</v>
      </c>
      <c r="V41">
        <v>6.6076787290379508</v>
      </c>
      <c r="W41">
        <v>58.519434628975247</v>
      </c>
      <c r="X41">
        <v>167.15237449546231</v>
      </c>
      <c r="Y41">
        <v>154.28164165931179</v>
      </c>
      <c r="Z41">
        <v>154.30145759717345</v>
      </c>
      <c r="AA41">
        <v>30.380543926808276</v>
      </c>
      <c r="AB41">
        <v>4.5941824903415345</v>
      </c>
      <c r="AC41">
        <v>-36.482702061178422</v>
      </c>
      <c r="AD41">
        <v>53</v>
      </c>
      <c r="AE41">
        <v>0</v>
      </c>
      <c r="AF41">
        <v>0</v>
      </c>
      <c r="AG41">
        <v>8</v>
      </c>
      <c r="AH41">
        <v>133</v>
      </c>
      <c r="AI41">
        <v>16</v>
      </c>
      <c r="AJ41">
        <v>44</v>
      </c>
      <c r="AK41">
        <v>15</v>
      </c>
      <c r="AL41">
        <v>22.93</v>
      </c>
      <c r="AM41">
        <v>9</v>
      </c>
    </row>
    <row r="42" spans="1:39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316</v>
      </c>
      <c r="R42">
        <v>2398</v>
      </c>
      <c r="S42">
        <v>2395</v>
      </c>
      <c r="T42">
        <v>8.0743459375736553</v>
      </c>
      <c r="U42">
        <v>8.0525455937515513</v>
      </c>
      <c r="V42">
        <v>6.4874895746455401</v>
      </c>
      <c r="W42">
        <v>58.523173277661797</v>
      </c>
      <c r="X42">
        <v>165.33184479301579</v>
      </c>
      <c r="Y42">
        <v>152.60129274395339</v>
      </c>
      <c r="Z42">
        <v>152.60246346555331</v>
      </c>
      <c r="AA42">
        <v>30.478002577480904</v>
      </c>
      <c r="AB42">
        <v>4.6291922886772161</v>
      </c>
      <c r="AC42">
        <v>-36.385358136010225</v>
      </c>
      <c r="AD42">
        <v>72</v>
      </c>
      <c r="AE42">
        <v>0</v>
      </c>
      <c r="AF42">
        <v>0</v>
      </c>
      <c r="AG42">
        <v>12</v>
      </c>
      <c r="AH42">
        <v>133</v>
      </c>
      <c r="AI42">
        <v>15</v>
      </c>
      <c r="AJ42">
        <v>67</v>
      </c>
      <c r="AK42">
        <v>12</v>
      </c>
      <c r="AL42">
        <v>36</v>
      </c>
      <c r="AM42">
        <v>10</v>
      </c>
    </row>
    <row r="43" spans="1:39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349</v>
      </c>
      <c r="R43">
        <v>2465</v>
      </c>
      <c r="S43">
        <v>2460</v>
      </c>
      <c r="T43">
        <v>8.1414935429533983</v>
      </c>
      <c r="U43">
        <v>8.2604262515125697</v>
      </c>
      <c r="V43">
        <v>6.3237322515212977</v>
      </c>
      <c r="W43">
        <v>58.693495934959358</v>
      </c>
      <c r="X43">
        <v>170.21341027911899</v>
      </c>
      <c r="Y43">
        <v>157.10697768762651</v>
      </c>
      <c r="Z43">
        <v>157.09922764227622</v>
      </c>
      <c r="AA43">
        <v>31.3759347253798</v>
      </c>
      <c r="AB43">
        <v>4.796123770879297</v>
      </c>
      <c r="AC43">
        <v>-41.53099077406933</v>
      </c>
      <c r="AD43">
        <v>104</v>
      </c>
      <c r="AE43">
        <v>0</v>
      </c>
      <c r="AF43">
        <v>0</v>
      </c>
      <c r="AG43">
        <v>15</v>
      </c>
      <c r="AH43">
        <v>176</v>
      </c>
      <c r="AI43">
        <v>21</v>
      </c>
      <c r="AJ43">
        <v>27</v>
      </c>
      <c r="AK43">
        <v>25</v>
      </c>
      <c r="AL43">
        <v>35</v>
      </c>
      <c r="AM43">
        <v>9</v>
      </c>
    </row>
    <row r="44" spans="1:39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321</v>
      </c>
      <c r="R44">
        <v>2607</v>
      </c>
      <c r="S44">
        <v>2604</v>
      </c>
      <c r="T44">
        <v>8.6104964164217055</v>
      </c>
      <c r="U44">
        <v>8.5473707420840981</v>
      </c>
      <c r="V44">
        <v>5.6279248177982337</v>
      </c>
      <c r="W44">
        <v>59.249231950844838</v>
      </c>
      <c r="X44">
        <v>166.37031477466485</v>
      </c>
      <c r="Y44">
        <v>153.55980053701563</v>
      </c>
      <c r="Z44">
        <v>153.56712749615963</v>
      </c>
      <c r="AA44">
        <v>31.111853148625865</v>
      </c>
      <c r="AB44">
        <v>4.7433051074659458</v>
      </c>
      <c r="AC44">
        <v>-45.109011714497278</v>
      </c>
      <c r="AD44">
        <v>71</v>
      </c>
      <c r="AE44">
        <v>0</v>
      </c>
      <c r="AF44">
        <v>0</v>
      </c>
      <c r="AG44">
        <v>8</v>
      </c>
      <c r="AH44">
        <v>198</v>
      </c>
      <c r="AI44">
        <v>31</v>
      </c>
      <c r="AJ44">
        <v>36</v>
      </c>
      <c r="AK44">
        <v>9</v>
      </c>
      <c r="AL44">
        <v>39</v>
      </c>
      <c r="AM44">
        <v>4</v>
      </c>
    </row>
    <row r="45" spans="1:39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344</v>
      </c>
      <c r="R45">
        <v>2918</v>
      </c>
      <c r="S45">
        <v>2915</v>
      </c>
      <c r="T45">
        <v>9.6376787660600449</v>
      </c>
      <c r="U45">
        <v>9.6139068655050117</v>
      </c>
      <c r="V45">
        <v>5.9503084304318055</v>
      </c>
      <c r="W45">
        <v>59.200686106346481</v>
      </c>
      <c r="X45">
        <v>167.16387320602061</v>
      </c>
      <c r="Y45">
        <v>154.292254969157</v>
      </c>
      <c r="Z45">
        <v>154.30075471698117</v>
      </c>
      <c r="AA45">
        <v>30.621968136209205</v>
      </c>
      <c r="AB45">
        <v>4.565422982355285</v>
      </c>
      <c r="AC45">
        <v>-35.833573754195712</v>
      </c>
      <c r="AD45">
        <v>103</v>
      </c>
      <c r="AE45">
        <v>0</v>
      </c>
      <c r="AF45">
        <v>0</v>
      </c>
      <c r="AG45">
        <v>8</v>
      </c>
      <c r="AH45">
        <v>218</v>
      </c>
      <c r="AI45">
        <v>29</v>
      </c>
      <c r="AJ45">
        <v>44</v>
      </c>
      <c r="AK45">
        <v>14</v>
      </c>
      <c r="AL45">
        <v>37</v>
      </c>
      <c r="AM45">
        <v>13</v>
      </c>
    </row>
    <row r="46" spans="1:39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290</v>
      </c>
      <c r="R46">
        <v>2400</v>
      </c>
      <c r="S46">
        <v>2396</v>
      </c>
      <c r="T46">
        <v>7.9268091290418479</v>
      </c>
      <c r="U46">
        <v>7.9870117364736144</v>
      </c>
      <c r="V46">
        <v>5.6091666666666677</v>
      </c>
      <c r="W46">
        <v>59.080133555926551</v>
      </c>
      <c r="X46">
        <v>168.90605814373455</v>
      </c>
      <c r="Y46">
        <v>155.90029166666679</v>
      </c>
      <c r="Z46">
        <v>155.95676126878141</v>
      </c>
      <c r="AA46">
        <v>32.13011825935812</v>
      </c>
      <c r="AB46">
        <v>5.055477465370001</v>
      </c>
      <c r="AC46">
        <v>-44.277149847312543</v>
      </c>
      <c r="AD46">
        <v>94</v>
      </c>
      <c r="AE46">
        <v>1</v>
      </c>
      <c r="AF46">
        <v>0</v>
      </c>
      <c r="AG46">
        <v>12</v>
      </c>
      <c r="AH46">
        <v>164</v>
      </c>
      <c r="AI46">
        <v>18</v>
      </c>
      <c r="AJ46">
        <v>22</v>
      </c>
      <c r="AK46">
        <v>16</v>
      </c>
      <c r="AL46">
        <v>30</v>
      </c>
      <c r="AM46">
        <v>5</v>
      </c>
    </row>
    <row r="47" spans="1:39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313</v>
      </c>
      <c r="R47">
        <v>2656</v>
      </c>
      <c r="S47">
        <v>2653</v>
      </c>
      <c r="T47">
        <v>8.7723354361396417</v>
      </c>
      <c r="U47">
        <v>8.7406142741413024</v>
      </c>
      <c r="V47">
        <v>5.6829819277108413</v>
      </c>
      <c r="W47">
        <v>59.224274406332484</v>
      </c>
      <c r="X47">
        <v>167.01603271156131</v>
      </c>
      <c r="Y47">
        <v>154.15579819277141</v>
      </c>
      <c r="Z47">
        <v>154.13859781379605</v>
      </c>
      <c r="AA47">
        <v>31.251129780308009</v>
      </c>
      <c r="AB47">
        <v>4.7311256022314607</v>
      </c>
      <c r="AC47">
        <v>-43.176064150396471</v>
      </c>
      <c r="AD47">
        <v>72</v>
      </c>
      <c r="AE47">
        <v>0</v>
      </c>
      <c r="AF47">
        <v>0</v>
      </c>
      <c r="AG47">
        <v>16</v>
      </c>
      <c r="AH47">
        <v>194</v>
      </c>
      <c r="AI47">
        <v>27</v>
      </c>
      <c r="AJ47">
        <v>20</v>
      </c>
      <c r="AK47">
        <v>16</v>
      </c>
      <c r="AL47">
        <v>21</v>
      </c>
      <c r="AM47">
        <v>3</v>
      </c>
    </row>
    <row r="48" spans="1:39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341</v>
      </c>
      <c r="R48">
        <v>2562</v>
      </c>
      <c r="S48">
        <v>2558</v>
      </c>
      <c r="T48">
        <v>8.4618687452521737</v>
      </c>
      <c r="U48">
        <v>8.499445132069761</v>
      </c>
      <c r="V48">
        <v>5.8188914910226393</v>
      </c>
      <c r="W48">
        <v>59.184910086004713</v>
      </c>
      <c r="X48">
        <v>168.3345131740418</v>
      </c>
      <c r="Y48">
        <v>155.37275565964077</v>
      </c>
      <c r="Z48">
        <v>155.45215011727905</v>
      </c>
      <c r="AA48">
        <v>29.802869416864159</v>
      </c>
      <c r="AB48">
        <v>4.6103674145510194</v>
      </c>
      <c r="AC48">
        <v>-36.832164795006193</v>
      </c>
      <c r="AD48">
        <v>70</v>
      </c>
      <c r="AE48">
        <v>0</v>
      </c>
      <c r="AF48">
        <v>0</v>
      </c>
      <c r="AG48">
        <v>9</v>
      </c>
      <c r="AH48">
        <v>188</v>
      </c>
      <c r="AI48">
        <v>39</v>
      </c>
      <c r="AJ48">
        <v>37</v>
      </c>
      <c r="AK48">
        <v>30</v>
      </c>
      <c r="AL48">
        <v>38</v>
      </c>
      <c r="AM48">
        <v>7</v>
      </c>
    </row>
    <row r="49" spans="1:39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299</v>
      </c>
      <c r="R49">
        <v>2253</v>
      </c>
      <c r="S49">
        <v>2250</v>
      </c>
      <c r="T49">
        <v>7.441292069888032</v>
      </c>
      <c r="U49">
        <v>7.4214459345918398</v>
      </c>
      <c r="V49">
        <v>5.9569462938304492</v>
      </c>
      <c r="W49">
        <v>58.984444444444442</v>
      </c>
      <c r="X49">
        <v>167.22843119009769</v>
      </c>
      <c r="Y49">
        <v>154.35184198846019</v>
      </c>
      <c r="Z49">
        <v>154.31662222222263</v>
      </c>
      <c r="AA49">
        <v>31.934907813158745</v>
      </c>
      <c r="AB49">
        <v>4.7168942491882335</v>
      </c>
      <c r="AC49">
        <v>-43.047097851541807</v>
      </c>
      <c r="AD49">
        <v>62</v>
      </c>
      <c r="AE49">
        <v>0</v>
      </c>
      <c r="AF49">
        <v>0</v>
      </c>
      <c r="AG49">
        <v>6</v>
      </c>
      <c r="AH49">
        <v>172</v>
      </c>
      <c r="AI49">
        <v>23</v>
      </c>
      <c r="AJ49">
        <v>45</v>
      </c>
      <c r="AK49">
        <v>37</v>
      </c>
      <c r="AL49">
        <v>28</v>
      </c>
      <c r="AM49">
        <v>3</v>
      </c>
    </row>
    <row r="50" spans="1:39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318</v>
      </c>
      <c r="R50">
        <v>2498</v>
      </c>
      <c r="S50">
        <v>2485</v>
      </c>
      <c r="T50">
        <v>8.2504871684777203</v>
      </c>
      <c r="U50">
        <v>8.3172029877007319</v>
      </c>
      <c r="V50">
        <v>6.0360288230584489</v>
      </c>
      <c r="W50">
        <v>58.883702213279683</v>
      </c>
      <c r="X50">
        <v>169.67155522901535</v>
      </c>
      <c r="Y50">
        <v>156.60684547638101</v>
      </c>
      <c r="Z50">
        <v>156.58768611670004</v>
      </c>
      <c r="AA50">
        <v>31.209795985730345</v>
      </c>
      <c r="AB50">
        <v>4.6910759037413916</v>
      </c>
      <c r="AC50">
        <v>-39.053462540442098</v>
      </c>
      <c r="AD50">
        <v>64</v>
      </c>
      <c r="AE50">
        <v>0</v>
      </c>
      <c r="AF50">
        <v>0</v>
      </c>
      <c r="AG50">
        <v>10</v>
      </c>
      <c r="AH50">
        <v>179</v>
      </c>
      <c r="AI50">
        <v>35</v>
      </c>
      <c r="AJ50">
        <v>72</v>
      </c>
      <c r="AK50">
        <v>31</v>
      </c>
      <c r="AL50">
        <v>33</v>
      </c>
      <c r="AM50">
        <v>4</v>
      </c>
    </row>
    <row r="51" spans="1:39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309</v>
      </c>
      <c r="R51">
        <v>2625</v>
      </c>
      <c r="S51">
        <v>2624</v>
      </c>
      <c r="T51">
        <v>8.6699474848895193</v>
      </c>
      <c r="U51">
        <v>8.6981861518156975</v>
      </c>
      <c r="V51">
        <v>6.4240000000000013</v>
      </c>
      <c r="W51">
        <v>58.603658536585357</v>
      </c>
      <c r="X51">
        <v>168.0211731930041</v>
      </c>
      <c r="Y51">
        <v>155.08354285714304</v>
      </c>
      <c r="Z51">
        <v>155.08563262195139</v>
      </c>
      <c r="AA51">
        <v>30.577418165332723</v>
      </c>
      <c r="AB51">
        <v>4.704038097208401</v>
      </c>
      <c r="AC51">
        <v>-33.318553178995849</v>
      </c>
      <c r="AD51">
        <v>71</v>
      </c>
      <c r="AE51">
        <v>0</v>
      </c>
      <c r="AF51">
        <v>0</v>
      </c>
      <c r="AG51">
        <v>10</v>
      </c>
      <c r="AH51">
        <v>190</v>
      </c>
      <c r="AI51">
        <v>28</v>
      </c>
      <c r="AJ51">
        <v>92</v>
      </c>
      <c r="AK51">
        <v>22</v>
      </c>
      <c r="AL51">
        <v>30</v>
      </c>
      <c r="AM51">
        <v>8</v>
      </c>
    </row>
    <row r="52" spans="1:39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351</v>
      </c>
      <c r="R52">
        <v>2681</v>
      </c>
      <c r="S52">
        <v>2677</v>
      </c>
      <c r="T52">
        <v>8.8549063645671655</v>
      </c>
      <c r="U52">
        <v>8.8311390014326552</v>
      </c>
      <c r="V52">
        <v>6.1245803804550549</v>
      </c>
      <c r="W52">
        <v>58.765409039970109</v>
      </c>
      <c r="X52">
        <v>167.18111440282581</v>
      </c>
      <c r="Y52">
        <v>154.30816859380823</v>
      </c>
      <c r="Z52">
        <v>154.33877474785203</v>
      </c>
      <c r="AA52">
        <v>31.040364957555944</v>
      </c>
      <c r="AB52">
        <v>4.8530392403290996</v>
      </c>
      <c r="AC52">
        <v>-33.682276010776278</v>
      </c>
      <c r="AD52">
        <v>80</v>
      </c>
      <c r="AE52">
        <v>0</v>
      </c>
      <c r="AF52">
        <v>0</v>
      </c>
      <c r="AG52">
        <v>13</v>
      </c>
      <c r="AH52">
        <v>171</v>
      </c>
      <c r="AI52">
        <v>27</v>
      </c>
      <c r="AJ52">
        <v>93</v>
      </c>
      <c r="AK52">
        <v>10</v>
      </c>
      <c r="AL52">
        <v>25</v>
      </c>
      <c r="AM52">
        <v>5</v>
      </c>
    </row>
    <row r="53" spans="1:39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322</v>
      </c>
      <c r="R53">
        <v>2257</v>
      </c>
      <c r="S53">
        <v>2249</v>
      </c>
      <c r="T53">
        <v>7.4545034184364356</v>
      </c>
      <c r="U53">
        <v>7.455606451015389</v>
      </c>
      <c r="V53">
        <v>5.7957465662383694</v>
      </c>
      <c r="W53">
        <v>59.12538906180523</v>
      </c>
      <c r="X53">
        <v>168.02042615942383</v>
      </c>
      <c r="Y53">
        <v>155.08285334514849</v>
      </c>
      <c r="Z53">
        <v>155.09586482881284</v>
      </c>
      <c r="AA53">
        <v>31.065344229041902</v>
      </c>
      <c r="AB53">
        <v>4.5764413200033838</v>
      </c>
      <c r="AC53">
        <v>-33.135414624977422</v>
      </c>
      <c r="AD53">
        <v>71</v>
      </c>
      <c r="AE53">
        <v>0</v>
      </c>
      <c r="AF53">
        <v>0</v>
      </c>
      <c r="AG53">
        <v>16</v>
      </c>
      <c r="AH53">
        <v>164</v>
      </c>
      <c r="AI53">
        <v>22</v>
      </c>
      <c r="AJ53">
        <v>64</v>
      </c>
      <c r="AK53">
        <v>20</v>
      </c>
      <c r="AL53">
        <v>13</v>
      </c>
      <c r="AM53">
        <v>2</v>
      </c>
    </row>
    <row r="54" spans="1:39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289</v>
      </c>
      <c r="R54">
        <v>2355</v>
      </c>
      <c r="S54">
        <v>2351</v>
      </c>
      <c r="T54">
        <v>7.7781814578723134</v>
      </c>
      <c r="U54">
        <v>7.6276444716573453</v>
      </c>
      <c r="V54">
        <v>5.6140127388535044</v>
      </c>
      <c r="W54">
        <v>59.459378987664792</v>
      </c>
      <c r="X54">
        <v>164.41424966588676</v>
      </c>
      <c r="Y54">
        <v>151.75435244161375</v>
      </c>
      <c r="Z54">
        <v>151.79047213951523</v>
      </c>
      <c r="AA54">
        <v>31.702992991207072</v>
      </c>
      <c r="AB54">
        <v>4.4079445066663885</v>
      </c>
      <c r="AC54">
        <v>-39.483223684614927</v>
      </c>
      <c r="AD54">
        <v>66</v>
      </c>
      <c r="AE54">
        <v>0</v>
      </c>
      <c r="AF54">
        <v>0</v>
      </c>
      <c r="AG54">
        <v>20</v>
      </c>
      <c r="AH54">
        <v>177</v>
      </c>
      <c r="AI54">
        <v>24</v>
      </c>
      <c r="AJ54">
        <v>50</v>
      </c>
      <c r="AK54">
        <v>12</v>
      </c>
      <c r="AL54">
        <v>13</v>
      </c>
      <c r="AM54">
        <v>5</v>
      </c>
    </row>
    <row r="55" spans="1:39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364</v>
      </c>
      <c r="R55">
        <v>2912</v>
      </c>
      <c r="S55">
        <v>2905</v>
      </c>
      <c r="T55">
        <v>9.1359728932672422</v>
      </c>
      <c r="U55">
        <v>9.0986844889902638</v>
      </c>
      <c r="V55">
        <v>5.9340659340659343</v>
      </c>
      <c r="W55">
        <v>59.129776247848525</v>
      </c>
      <c r="X55">
        <v>166.62214782779515</v>
      </c>
      <c r="Y55">
        <v>153.79224244505491</v>
      </c>
      <c r="Z55">
        <v>153.82701549053357</v>
      </c>
      <c r="AA55">
        <v>29.304237831988377</v>
      </c>
      <c r="AB55">
        <v>4.4075539270064068</v>
      </c>
      <c r="AC55">
        <v>-39.090822027693598</v>
      </c>
      <c r="AD55">
        <v>84</v>
      </c>
      <c r="AE55">
        <v>0</v>
      </c>
      <c r="AF55">
        <v>0</v>
      </c>
      <c r="AG55">
        <v>11</v>
      </c>
      <c r="AH55">
        <v>265</v>
      </c>
      <c r="AI55">
        <v>32</v>
      </c>
      <c r="AJ55">
        <v>51</v>
      </c>
      <c r="AK55">
        <v>16</v>
      </c>
      <c r="AL55">
        <v>30</v>
      </c>
      <c r="AM55">
        <v>18</v>
      </c>
    </row>
    <row r="56" spans="1:39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306</v>
      </c>
      <c r="R56">
        <v>2267</v>
      </c>
      <c r="S56">
        <v>2263</v>
      </c>
      <c r="T56">
        <v>7.1123799962351759</v>
      </c>
      <c r="U56">
        <v>7.1501560213188595</v>
      </c>
      <c r="V56">
        <v>5.9739744155271284</v>
      </c>
      <c r="W56">
        <v>58.992487847989402</v>
      </c>
      <c r="X56">
        <v>168.1371135434641</v>
      </c>
      <c r="Y56">
        <v>155.19055580061769</v>
      </c>
      <c r="Z56">
        <v>155.1783429076448</v>
      </c>
      <c r="AA56">
        <v>30.883515622431798</v>
      </c>
      <c r="AB56">
        <v>4.577938619430892</v>
      </c>
      <c r="AC56">
        <v>-45.015566277390811</v>
      </c>
      <c r="AD56">
        <v>67</v>
      </c>
      <c r="AE56">
        <v>0</v>
      </c>
      <c r="AF56">
        <v>0</v>
      </c>
      <c r="AG56">
        <v>5</v>
      </c>
      <c r="AH56">
        <v>161</v>
      </c>
      <c r="AI56">
        <v>19</v>
      </c>
      <c r="AJ56">
        <v>27</v>
      </c>
      <c r="AK56">
        <v>8</v>
      </c>
      <c r="AL56">
        <v>29</v>
      </c>
      <c r="AM56">
        <v>8</v>
      </c>
    </row>
    <row r="57" spans="1:39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366</v>
      </c>
      <c r="R57">
        <v>2568</v>
      </c>
      <c r="S57">
        <v>2559</v>
      </c>
      <c r="T57">
        <v>8.0567233481834748</v>
      </c>
      <c r="U57">
        <v>8.1388555164735017</v>
      </c>
      <c r="V57">
        <v>5.6838006230529601</v>
      </c>
      <c r="W57">
        <v>59.150840171942157</v>
      </c>
      <c r="X57">
        <v>169.18461403455481</v>
      </c>
      <c r="Y57">
        <v>156.15739875389411</v>
      </c>
      <c r="Z57">
        <v>156.20437670965228</v>
      </c>
      <c r="AA57">
        <v>31.81739339515838</v>
      </c>
      <c r="AB57">
        <v>4.7301455931511773</v>
      </c>
      <c r="AC57">
        <v>-45.57561445692852</v>
      </c>
      <c r="AD57">
        <v>82</v>
      </c>
      <c r="AE57">
        <v>0</v>
      </c>
      <c r="AF57">
        <v>0</v>
      </c>
      <c r="AG57">
        <v>8</v>
      </c>
      <c r="AH57">
        <v>193</v>
      </c>
      <c r="AI57">
        <v>15</v>
      </c>
      <c r="AJ57">
        <v>35</v>
      </c>
      <c r="AK57">
        <v>11</v>
      </c>
      <c r="AL57">
        <v>32</v>
      </c>
      <c r="AM57">
        <v>9</v>
      </c>
    </row>
    <row r="58" spans="1:39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311</v>
      </c>
      <c r="R58">
        <v>2305</v>
      </c>
      <c r="S58">
        <v>2297</v>
      </c>
      <c r="T58">
        <v>7.2315994227269886</v>
      </c>
      <c r="U58">
        <v>7.1788652845579692</v>
      </c>
      <c r="V58">
        <v>5.4989154013015193</v>
      </c>
      <c r="W58">
        <v>59.234653896386611</v>
      </c>
      <c r="X58">
        <v>166.25584308453753</v>
      </c>
      <c r="Y58">
        <v>153.45414316702821</v>
      </c>
      <c r="Z58">
        <v>153.49525468001744</v>
      </c>
      <c r="AA58">
        <v>29.880408695385206</v>
      </c>
      <c r="AB58">
        <v>4.5990535619391357</v>
      </c>
      <c r="AC58">
        <v>-44.945892412672727</v>
      </c>
      <c r="AD58">
        <v>84</v>
      </c>
      <c r="AE58">
        <v>0</v>
      </c>
      <c r="AF58">
        <v>0</v>
      </c>
      <c r="AG58">
        <v>5</v>
      </c>
      <c r="AH58">
        <v>195</v>
      </c>
      <c r="AI58">
        <v>16</v>
      </c>
      <c r="AJ58">
        <v>27</v>
      </c>
      <c r="AK58">
        <v>20</v>
      </c>
      <c r="AL58">
        <v>21</v>
      </c>
      <c r="AM58">
        <v>6</v>
      </c>
    </row>
    <row r="59" spans="1:39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337</v>
      </c>
      <c r="R59">
        <v>2939</v>
      </c>
      <c r="S59">
        <v>2932</v>
      </c>
      <c r="T59">
        <v>9.2206814331430014</v>
      </c>
      <c r="U59">
        <v>9.2364232271163917</v>
      </c>
      <c r="V59">
        <v>6.2201429057502553</v>
      </c>
      <c r="W59">
        <v>58.743860845839002</v>
      </c>
      <c r="X59">
        <v>167.61496031440311</v>
      </c>
      <c r="Y59">
        <v>154.70860837019356</v>
      </c>
      <c r="Z59">
        <v>154.71770122783056</v>
      </c>
      <c r="AA59">
        <v>30.512974849115405</v>
      </c>
      <c r="AB59">
        <v>4.6128653167896569</v>
      </c>
      <c r="AC59">
        <v>-43.693144648627069</v>
      </c>
      <c r="AD59">
        <v>77</v>
      </c>
      <c r="AE59">
        <v>0</v>
      </c>
      <c r="AF59">
        <v>0</v>
      </c>
      <c r="AG59">
        <v>3</v>
      </c>
      <c r="AH59">
        <v>171</v>
      </c>
      <c r="AI59">
        <v>26</v>
      </c>
      <c r="AJ59">
        <v>39</v>
      </c>
      <c r="AK59">
        <v>16</v>
      </c>
      <c r="AL59">
        <v>33</v>
      </c>
      <c r="AM59">
        <v>19</v>
      </c>
    </row>
    <row r="60" spans="1:39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413</v>
      </c>
      <c r="R60">
        <v>3018</v>
      </c>
      <c r="S60">
        <v>3007</v>
      </c>
      <c r="T60">
        <v>9.4685323461128217</v>
      </c>
      <c r="U60">
        <v>9.3321744565096125</v>
      </c>
      <c r="V60">
        <v>5.7233267064281002</v>
      </c>
      <c r="W60">
        <v>59.27203192550715</v>
      </c>
      <c r="X60">
        <v>165.0584646688306</v>
      </c>
      <c r="Y60">
        <v>152.34896288933081</v>
      </c>
      <c r="Z60">
        <v>152.42267043565028</v>
      </c>
      <c r="AA60">
        <v>29.974668350998218</v>
      </c>
      <c r="AB60">
        <v>4.4636311773384696</v>
      </c>
      <c r="AC60">
        <v>-38.931734305193658</v>
      </c>
      <c r="AD60">
        <v>86</v>
      </c>
      <c r="AE60">
        <v>0</v>
      </c>
      <c r="AF60">
        <v>0</v>
      </c>
      <c r="AG60">
        <v>10</v>
      </c>
      <c r="AH60">
        <v>190</v>
      </c>
      <c r="AI60">
        <v>20</v>
      </c>
      <c r="AJ60">
        <v>78</v>
      </c>
      <c r="AK60">
        <v>15</v>
      </c>
      <c r="AL60">
        <v>26</v>
      </c>
      <c r="AM60">
        <v>9</v>
      </c>
    </row>
    <row r="61" spans="1:39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345</v>
      </c>
      <c r="R61">
        <v>2412</v>
      </c>
      <c r="S61">
        <v>2408</v>
      </c>
      <c r="T61">
        <v>7.5672962289012977</v>
      </c>
      <c r="U61">
        <v>7.542706803023389</v>
      </c>
      <c r="V61">
        <v>5.5849917081260383</v>
      </c>
      <c r="W61">
        <v>58.983803986710953</v>
      </c>
      <c r="X61">
        <v>166.67394339246349</v>
      </c>
      <c r="Y61">
        <v>153.84004975124387</v>
      </c>
      <c r="Z61">
        <v>153.84057308970111</v>
      </c>
      <c r="AA61">
        <v>31.39851636205108</v>
      </c>
      <c r="AB61">
        <v>5.0208191296185296</v>
      </c>
      <c r="AC61">
        <v>-45.241277203172928</v>
      </c>
      <c r="AD61">
        <v>70</v>
      </c>
      <c r="AE61">
        <v>0</v>
      </c>
      <c r="AF61">
        <v>0</v>
      </c>
      <c r="AG61">
        <v>7</v>
      </c>
      <c r="AH61">
        <v>191</v>
      </c>
      <c r="AI61">
        <v>25</v>
      </c>
      <c r="AJ61">
        <v>74</v>
      </c>
      <c r="AK61">
        <v>16</v>
      </c>
      <c r="AL61">
        <v>28</v>
      </c>
      <c r="AM61">
        <v>8</v>
      </c>
    </row>
    <row r="62" spans="1:39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354</v>
      </c>
      <c r="R62">
        <v>2416</v>
      </c>
      <c r="S62">
        <v>2410</v>
      </c>
      <c r="T62">
        <v>7.5798456422162257</v>
      </c>
      <c r="U62">
        <v>7.6446830117075697</v>
      </c>
      <c r="V62">
        <v>5.8890728476821188</v>
      </c>
      <c r="W62">
        <v>58.920331950207469</v>
      </c>
      <c r="X62">
        <v>168.81009054838438</v>
      </c>
      <c r="Y62">
        <v>155.81171357615892</v>
      </c>
      <c r="Z62">
        <v>155.79107883817423</v>
      </c>
      <c r="AA62">
        <v>31.414503602562153</v>
      </c>
      <c r="AB62">
        <v>4.7693133779694028</v>
      </c>
      <c r="AC62">
        <v>-40.643769906398433</v>
      </c>
      <c r="AD62">
        <v>51</v>
      </c>
      <c r="AE62">
        <v>0</v>
      </c>
      <c r="AF62">
        <v>0</v>
      </c>
      <c r="AG62">
        <v>11</v>
      </c>
      <c r="AH62">
        <v>165</v>
      </c>
      <c r="AI62">
        <v>12</v>
      </c>
      <c r="AJ62">
        <v>79</v>
      </c>
      <c r="AK62">
        <v>27</v>
      </c>
      <c r="AL62">
        <v>21</v>
      </c>
      <c r="AM62">
        <v>8</v>
      </c>
    </row>
    <row r="63" spans="1:39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349</v>
      </c>
      <c r="R63">
        <v>2855</v>
      </c>
      <c r="S63">
        <v>2851</v>
      </c>
      <c r="T63">
        <v>8.9571437535295289</v>
      </c>
      <c r="U63">
        <v>8.8858835729456747</v>
      </c>
      <c r="V63">
        <v>5.817162872154114</v>
      </c>
      <c r="W63">
        <v>59.004559803577706</v>
      </c>
      <c r="X63">
        <v>165.84646502211456</v>
      </c>
      <c r="Y63">
        <v>153.07628721541187</v>
      </c>
      <c r="Z63">
        <v>153.07474570326221</v>
      </c>
      <c r="AA63">
        <v>31.263712511305997</v>
      </c>
      <c r="AB63">
        <v>4.8484916392546049</v>
      </c>
      <c r="AC63">
        <v>-40.833425734578903</v>
      </c>
      <c r="AD63">
        <v>114</v>
      </c>
      <c r="AE63">
        <v>0</v>
      </c>
      <c r="AF63">
        <v>0</v>
      </c>
      <c r="AG63">
        <v>18</v>
      </c>
      <c r="AH63">
        <v>218</v>
      </c>
      <c r="AI63">
        <v>42</v>
      </c>
      <c r="AJ63">
        <v>86</v>
      </c>
      <c r="AK63">
        <v>20</v>
      </c>
      <c r="AL63">
        <v>27</v>
      </c>
      <c r="AM63">
        <v>6</v>
      </c>
    </row>
    <row r="64" spans="1:39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386</v>
      </c>
      <c r="R64">
        <v>2636</v>
      </c>
      <c r="S64">
        <v>2634</v>
      </c>
      <c r="T64">
        <v>8.2700633745372407</v>
      </c>
      <c r="U64">
        <v>8.3886385879683978</v>
      </c>
      <c r="V64">
        <v>6.2651745068285294</v>
      </c>
      <c r="W64">
        <v>58.813211845102515</v>
      </c>
      <c r="X64">
        <v>169.48292415870262</v>
      </c>
      <c r="Y64">
        <v>156.43273899848251</v>
      </c>
      <c r="Z64">
        <v>156.4140850417615</v>
      </c>
      <c r="AA64">
        <v>31.647650411281077</v>
      </c>
      <c r="AB64">
        <v>4.7796590419450951</v>
      </c>
      <c r="AC64">
        <v>-39.749113713989658</v>
      </c>
      <c r="AD64">
        <v>78</v>
      </c>
      <c r="AE64">
        <v>0</v>
      </c>
      <c r="AF64">
        <v>0</v>
      </c>
      <c r="AG64">
        <v>10</v>
      </c>
      <c r="AH64">
        <v>191</v>
      </c>
      <c r="AI64">
        <v>26</v>
      </c>
      <c r="AJ64">
        <v>96</v>
      </c>
      <c r="AK64">
        <v>17</v>
      </c>
      <c r="AL64">
        <v>23</v>
      </c>
      <c r="AM64">
        <v>7</v>
      </c>
    </row>
    <row r="65" spans="1:39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391</v>
      </c>
      <c r="R65">
        <v>2708</v>
      </c>
      <c r="S65">
        <v>2705</v>
      </c>
      <c r="T65">
        <v>8.4959528142059337</v>
      </c>
      <c r="U65">
        <v>8.5815736491912986</v>
      </c>
      <c r="V65">
        <v>6.4272525849335294</v>
      </c>
      <c r="W65">
        <v>58.426987060998158</v>
      </c>
      <c r="X65">
        <v>168.74782955201911</v>
      </c>
      <c r="Y65">
        <v>155.75424667651396</v>
      </c>
      <c r="Z65">
        <v>155.81160813308679</v>
      </c>
      <c r="AA65">
        <v>31.179591976552967</v>
      </c>
      <c r="AB65">
        <v>5.1257686838728898</v>
      </c>
      <c r="AC65">
        <v>-31.702241359622345</v>
      </c>
      <c r="AD65">
        <v>75</v>
      </c>
      <c r="AE65">
        <v>0</v>
      </c>
      <c r="AF65">
        <v>0</v>
      </c>
      <c r="AG65">
        <v>14</v>
      </c>
      <c r="AH65">
        <v>188</v>
      </c>
      <c r="AI65">
        <v>32</v>
      </c>
      <c r="AJ65">
        <v>138</v>
      </c>
      <c r="AK65">
        <v>13</v>
      </c>
      <c r="AL65">
        <v>33</v>
      </c>
      <c r="AM65">
        <v>11</v>
      </c>
    </row>
    <row r="66" spans="1:39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349</v>
      </c>
      <c r="R66">
        <v>2838</v>
      </c>
      <c r="S66">
        <v>2837</v>
      </c>
      <c r="T66">
        <v>8.9038087469410812</v>
      </c>
      <c r="U66">
        <v>8.8213553801970903</v>
      </c>
      <c r="V66">
        <v>6.0549682875264255</v>
      </c>
      <c r="W66">
        <v>58.881212548466685</v>
      </c>
      <c r="X66">
        <v>165.4484831687584</v>
      </c>
      <c r="Y66">
        <v>152.7089499647638</v>
      </c>
      <c r="Z66">
        <v>152.71304194571715</v>
      </c>
      <c r="AA66">
        <v>31.8736983461752</v>
      </c>
      <c r="AB66">
        <v>4.7697410357804388</v>
      </c>
      <c r="AC66">
        <v>-43.005624160832269</v>
      </c>
      <c r="AD66">
        <v>86</v>
      </c>
      <c r="AE66">
        <v>0</v>
      </c>
      <c r="AF66">
        <v>0</v>
      </c>
      <c r="AG66">
        <v>18</v>
      </c>
      <c r="AH66">
        <v>205</v>
      </c>
      <c r="AI66">
        <v>22</v>
      </c>
      <c r="AJ66">
        <v>47</v>
      </c>
      <c r="AK66">
        <v>23</v>
      </c>
      <c r="AL66">
        <v>27</v>
      </c>
      <c r="AM66">
        <v>10</v>
      </c>
    </row>
    <row r="67" spans="1:39">
      <c r="A67">
        <v>2</v>
      </c>
      <c r="B67">
        <v>37</v>
      </c>
      <c r="C67">
        <v>2021</v>
      </c>
      <c r="D67">
        <v>1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342</v>
      </c>
      <c r="R67">
        <v>2598</v>
      </c>
      <c r="S67">
        <v>2598</v>
      </c>
      <c r="T67">
        <v>8.1618547956394689</v>
      </c>
      <c r="U67">
        <v>8.1846457743125978</v>
      </c>
      <c r="V67">
        <v>15.18129330254042</v>
      </c>
      <c r="W67">
        <v>59.443418013856792</v>
      </c>
      <c r="X67">
        <v>167.15178856641961</v>
      </c>
      <c r="Y67">
        <v>154.28110084680543</v>
      </c>
      <c r="Z67">
        <v>154.28110084680543</v>
      </c>
      <c r="AA67">
        <v>29.779431922196537</v>
      </c>
      <c r="AB67">
        <v>4.4387536155718861</v>
      </c>
      <c r="AC67">
        <v>-40.672529052008031</v>
      </c>
      <c r="AD67">
        <v>102</v>
      </c>
      <c r="AE67">
        <v>0</v>
      </c>
      <c r="AF67">
        <v>0</v>
      </c>
      <c r="AG67">
        <v>11</v>
      </c>
      <c r="AH67">
        <v>227</v>
      </c>
      <c r="AI67">
        <v>16</v>
      </c>
      <c r="AJ67">
        <v>27</v>
      </c>
      <c r="AK67">
        <v>10</v>
      </c>
      <c r="AL67">
        <v>16</v>
      </c>
      <c r="AM67">
        <v>5</v>
      </c>
    </row>
    <row r="68" spans="1:39">
      <c r="A68">
        <v>2</v>
      </c>
      <c r="B68">
        <v>38</v>
      </c>
      <c r="C68">
        <v>2021</v>
      </c>
      <c r="D68">
        <v>2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328</v>
      </c>
      <c r="R68">
        <v>2298</v>
      </c>
      <c r="S68">
        <v>2298</v>
      </c>
      <c r="T68">
        <v>7.2193773365587006</v>
      </c>
      <c r="U68">
        <v>7.2033088649182124</v>
      </c>
      <c r="V68">
        <v>15.058746736292427</v>
      </c>
      <c r="W68">
        <v>59.072671888598784</v>
      </c>
      <c r="X68">
        <v>166.31533662037887</v>
      </c>
      <c r="Y68">
        <v>153.50905570060908</v>
      </c>
      <c r="Z68">
        <v>153.50905570060908</v>
      </c>
      <c r="AA68">
        <v>29.725561830380872</v>
      </c>
      <c r="AB68">
        <v>4.3312003752340908</v>
      </c>
      <c r="AC68">
        <v>-43.239511266772631</v>
      </c>
      <c r="AD68">
        <v>75</v>
      </c>
      <c r="AE68">
        <v>0</v>
      </c>
      <c r="AF68">
        <v>0</v>
      </c>
      <c r="AG68">
        <v>6</v>
      </c>
      <c r="AH68">
        <v>197</v>
      </c>
      <c r="AI68">
        <v>30</v>
      </c>
      <c r="AJ68">
        <v>23</v>
      </c>
      <c r="AK68">
        <v>12</v>
      </c>
      <c r="AL68">
        <v>21</v>
      </c>
      <c r="AM68">
        <v>10</v>
      </c>
    </row>
    <row r="69" spans="1:39">
      <c r="A69">
        <v>2</v>
      </c>
      <c r="B69">
        <v>39</v>
      </c>
      <c r="C69">
        <v>2021</v>
      </c>
      <c r="D69">
        <v>3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357</v>
      </c>
      <c r="R69">
        <v>2798</v>
      </c>
      <c r="S69">
        <v>2798</v>
      </c>
      <c r="T69">
        <v>8.7901731016933198</v>
      </c>
      <c r="U69">
        <v>8.8383167361572728</v>
      </c>
      <c r="V69">
        <v>14.890993566833451</v>
      </c>
      <c r="W69">
        <v>58.801286633309523</v>
      </c>
      <c r="X69">
        <v>167.59927575570555</v>
      </c>
      <c r="Y69">
        <v>154.69413152251596</v>
      </c>
      <c r="Z69">
        <v>154.69413152251596</v>
      </c>
      <c r="AA69">
        <v>30.775515188389196</v>
      </c>
      <c r="AB69">
        <v>4.5510178961847778</v>
      </c>
      <c r="AC69">
        <v>-42.750214194679437</v>
      </c>
      <c r="AD69">
        <v>100</v>
      </c>
      <c r="AE69">
        <v>0</v>
      </c>
      <c r="AF69">
        <v>0</v>
      </c>
      <c r="AG69">
        <v>11</v>
      </c>
      <c r="AH69">
        <v>265</v>
      </c>
      <c r="AI69">
        <v>38</v>
      </c>
      <c r="AJ69">
        <v>29</v>
      </c>
      <c r="AK69">
        <v>24</v>
      </c>
      <c r="AL69">
        <v>36</v>
      </c>
      <c r="AM69">
        <v>9</v>
      </c>
    </row>
    <row r="70" spans="1:39">
      <c r="A70">
        <v>2</v>
      </c>
      <c r="B70">
        <v>40</v>
      </c>
      <c r="C70">
        <v>2021</v>
      </c>
      <c r="D70">
        <v>4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347</v>
      </c>
      <c r="R70">
        <v>2778</v>
      </c>
      <c r="S70">
        <v>2778</v>
      </c>
      <c r="T70">
        <v>8.7273412710879352</v>
      </c>
      <c r="U70">
        <v>8.6068538233103151</v>
      </c>
      <c r="V70">
        <v>15.183585313174945</v>
      </c>
      <c r="W70">
        <v>59.309935205183599</v>
      </c>
      <c r="X70">
        <v>164.38510834626163</v>
      </c>
      <c r="Y70">
        <v>151.72745500359983</v>
      </c>
      <c r="Z70">
        <v>151.72745500359983</v>
      </c>
      <c r="AA70">
        <v>29.494979690860021</v>
      </c>
      <c r="AB70">
        <v>4.3203332350016836</v>
      </c>
      <c r="AC70">
        <v>-43.614614576392505</v>
      </c>
      <c r="AD70">
        <v>91</v>
      </c>
      <c r="AE70">
        <v>0</v>
      </c>
      <c r="AF70">
        <v>0</v>
      </c>
      <c r="AG70">
        <v>13</v>
      </c>
      <c r="AH70">
        <v>232</v>
      </c>
      <c r="AI70">
        <v>24</v>
      </c>
      <c r="AJ70">
        <v>17</v>
      </c>
      <c r="AK70">
        <v>20</v>
      </c>
      <c r="AL70">
        <v>21</v>
      </c>
      <c r="AM70">
        <v>7</v>
      </c>
    </row>
    <row r="71" spans="1:39">
      <c r="A71">
        <v>2</v>
      </c>
      <c r="B71">
        <v>41</v>
      </c>
      <c r="C71">
        <v>2021</v>
      </c>
      <c r="D71">
        <v>5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319</v>
      </c>
      <c r="R71">
        <v>2263</v>
      </c>
      <c r="S71">
        <v>2263</v>
      </c>
      <c r="T71">
        <v>7.1094216329992781</v>
      </c>
      <c r="U71">
        <v>7.0222209917802818</v>
      </c>
      <c r="V71">
        <v>15.214317277949622</v>
      </c>
      <c r="W71">
        <v>59.364118426866995</v>
      </c>
      <c r="X71">
        <v>164.64184542996813</v>
      </c>
      <c r="Y71">
        <v>151.96442333186022</v>
      </c>
      <c r="Z71">
        <v>151.96442333186022</v>
      </c>
      <c r="AA71">
        <v>29.178206125330071</v>
      </c>
      <c r="AB71">
        <v>4.270668151331706</v>
      </c>
      <c r="AC71">
        <v>-43.220227140262544</v>
      </c>
      <c r="AD71">
        <v>62</v>
      </c>
      <c r="AE71">
        <v>0</v>
      </c>
      <c r="AF71">
        <v>0</v>
      </c>
      <c r="AG71">
        <v>11</v>
      </c>
      <c r="AH71">
        <v>162</v>
      </c>
      <c r="AI71">
        <v>22</v>
      </c>
      <c r="AJ71">
        <v>21</v>
      </c>
      <c r="AK71">
        <v>16</v>
      </c>
      <c r="AL71">
        <v>19</v>
      </c>
      <c r="AM71">
        <v>10</v>
      </c>
    </row>
    <row r="72" spans="1:39">
      <c r="A72">
        <v>2</v>
      </c>
      <c r="B72">
        <v>42</v>
      </c>
      <c r="C72">
        <v>2021</v>
      </c>
      <c r="D72">
        <v>6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363</v>
      </c>
      <c r="R72">
        <v>2879</v>
      </c>
      <c r="S72">
        <v>2880</v>
      </c>
      <c r="T72">
        <v>9.0446420156451275</v>
      </c>
      <c r="U72">
        <v>8.9881909483360385</v>
      </c>
      <c r="V72">
        <v>15.079541507467871</v>
      </c>
      <c r="W72">
        <v>59.168750000000003</v>
      </c>
      <c r="X72">
        <v>165.59877500501429</v>
      </c>
      <c r="Y72">
        <v>152.84766932962827</v>
      </c>
      <c r="Z72">
        <v>152.83815624999991</v>
      </c>
      <c r="AA72">
        <v>30.399055213695529</v>
      </c>
      <c r="AB72">
        <v>4.4639756936003989</v>
      </c>
      <c r="AC72">
        <v>-39.624114544372524</v>
      </c>
      <c r="AD72">
        <v>91</v>
      </c>
      <c r="AE72">
        <v>0</v>
      </c>
      <c r="AF72">
        <v>0</v>
      </c>
      <c r="AG72">
        <v>19</v>
      </c>
      <c r="AH72">
        <v>250</v>
      </c>
      <c r="AI72">
        <v>19</v>
      </c>
      <c r="AJ72">
        <v>31</v>
      </c>
      <c r="AK72">
        <v>15</v>
      </c>
      <c r="AL72">
        <v>35</v>
      </c>
      <c r="AM72">
        <v>12</v>
      </c>
    </row>
    <row r="73" spans="1:39">
      <c r="A73">
        <v>2</v>
      </c>
      <c r="B73">
        <v>43</v>
      </c>
      <c r="C73">
        <v>2021</v>
      </c>
      <c r="D73">
        <v>7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344</v>
      </c>
      <c r="R73">
        <v>2808</v>
      </c>
      <c r="S73">
        <v>2808</v>
      </c>
      <c r="T73">
        <v>8.8215890169960076</v>
      </c>
      <c r="U73">
        <v>8.8330305005909189</v>
      </c>
      <c r="V73">
        <v>15.107905982905979</v>
      </c>
      <c r="W73">
        <v>59.220797720797719</v>
      </c>
      <c r="X73">
        <v>166.90252737110839</v>
      </c>
      <c r="Y73">
        <v>154.05103276353285</v>
      </c>
      <c r="Z73">
        <v>154.05103276353285</v>
      </c>
      <c r="AA73">
        <v>30.682999876349481</v>
      </c>
      <c r="AB73">
        <v>4.6906095730789952</v>
      </c>
      <c r="AC73">
        <v>-44.937219982053762</v>
      </c>
      <c r="AD73">
        <v>58</v>
      </c>
      <c r="AE73">
        <v>1</v>
      </c>
      <c r="AF73">
        <v>0</v>
      </c>
      <c r="AG73">
        <v>5</v>
      </c>
      <c r="AH73">
        <v>219</v>
      </c>
      <c r="AI73">
        <v>15</v>
      </c>
      <c r="AJ73">
        <v>29</v>
      </c>
      <c r="AK73">
        <v>9</v>
      </c>
      <c r="AL73">
        <v>14</v>
      </c>
      <c r="AM73">
        <v>4</v>
      </c>
    </row>
    <row r="74" spans="1:39">
      <c r="A74">
        <v>2</v>
      </c>
      <c r="B74">
        <v>44</v>
      </c>
      <c r="C74">
        <v>2021</v>
      </c>
      <c r="D74">
        <v>8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361</v>
      </c>
      <c r="R74">
        <v>2484</v>
      </c>
      <c r="S74">
        <v>2484</v>
      </c>
      <c r="T74">
        <v>7.8037133611887812</v>
      </c>
      <c r="U74">
        <v>7.8085046300587004</v>
      </c>
      <c r="V74">
        <v>15.113526570048315</v>
      </c>
      <c r="W74">
        <v>59.262077294685994</v>
      </c>
      <c r="X74">
        <v>166.78867831041777</v>
      </c>
      <c r="Y74">
        <v>153.94595008051513</v>
      </c>
      <c r="Z74">
        <v>153.94595008051513</v>
      </c>
      <c r="AA74">
        <v>30.770648226740743</v>
      </c>
      <c r="AB74">
        <v>4.5601361889376335</v>
      </c>
      <c r="AC74">
        <v>-38.83807584668989</v>
      </c>
      <c r="AD74">
        <v>85</v>
      </c>
      <c r="AE74">
        <v>0</v>
      </c>
      <c r="AF74">
        <v>0</v>
      </c>
      <c r="AG74">
        <v>8</v>
      </c>
      <c r="AH74">
        <v>190</v>
      </c>
      <c r="AI74">
        <v>25</v>
      </c>
      <c r="AJ74">
        <v>45</v>
      </c>
      <c r="AK74">
        <v>13</v>
      </c>
      <c r="AL74">
        <v>30</v>
      </c>
      <c r="AM74">
        <v>10</v>
      </c>
    </row>
    <row r="75" spans="1:39">
      <c r="A75">
        <v>2</v>
      </c>
      <c r="B75">
        <v>45</v>
      </c>
      <c r="C75">
        <v>2021</v>
      </c>
      <c r="D75">
        <v>9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346</v>
      </c>
      <c r="R75">
        <v>2913</v>
      </c>
      <c r="S75">
        <v>2913</v>
      </c>
      <c r="T75">
        <v>9.1514561276742814</v>
      </c>
      <c r="U75">
        <v>9.1569655763067939</v>
      </c>
      <c r="V75">
        <v>15.146240988671476</v>
      </c>
      <c r="W75">
        <v>59.235152763474069</v>
      </c>
      <c r="X75">
        <v>166.78668753921536</v>
      </c>
      <c r="Y75">
        <v>153.9441125986954</v>
      </c>
      <c r="Z75">
        <v>153.9441125986954</v>
      </c>
      <c r="AA75">
        <v>30.14423942517266</v>
      </c>
      <c r="AB75">
        <v>4.4945678147140864</v>
      </c>
      <c r="AC75">
        <v>-37.907610574873473</v>
      </c>
      <c r="AD75">
        <v>95</v>
      </c>
      <c r="AE75">
        <v>0</v>
      </c>
      <c r="AF75">
        <v>0</v>
      </c>
      <c r="AG75">
        <v>9</v>
      </c>
      <c r="AH75">
        <v>214</v>
      </c>
      <c r="AI75">
        <v>31</v>
      </c>
      <c r="AJ75">
        <v>53</v>
      </c>
      <c r="AK75">
        <v>26</v>
      </c>
      <c r="AL75">
        <v>22</v>
      </c>
      <c r="AM75">
        <v>6</v>
      </c>
    </row>
    <row r="76" spans="1:39">
      <c r="A76">
        <v>2</v>
      </c>
      <c r="B76">
        <v>46</v>
      </c>
      <c r="C76">
        <v>2021</v>
      </c>
      <c r="D76">
        <v>10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384</v>
      </c>
      <c r="R76">
        <v>2670</v>
      </c>
      <c r="S76">
        <v>2671</v>
      </c>
      <c r="T76">
        <v>8.3880493858188583</v>
      </c>
      <c r="U76">
        <v>8.4019693138762808</v>
      </c>
      <c r="V76">
        <v>14.938202247191011</v>
      </c>
      <c r="W76">
        <v>58.936727817296877</v>
      </c>
      <c r="X76">
        <v>166.90262578061299</v>
      </c>
      <c r="Y76">
        <v>154.05112359550577</v>
      </c>
      <c r="Z76">
        <v>154.04910894795972</v>
      </c>
      <c r="AA76">
        <v>30.798456937182184</v>
      </c>
      <c r="AB76">
        <v>4.7588931115328519</v>
      </c>
      <c r="AC76">
        <v>-35.767988946393302</v>
      </c>
      <c r="AD76">
        <v>98</v>
      </c>
      <c r="AE76">
        <v>0</v>
      </c>
      <c r="AF76">
        <v>0</v>
      </c>
      <c r="AG76">
        <v>10</v>
      </c>
      <c r="AH76">
        <v>192</v>
      </c>
      <c r="AI76">
        <v>25</v>
      </c>
      <c r="AJ76">
        <v>42</v>
      </c>
      <c r="AK76">
        <v>6</v>
      </c>
      <c r="AL76">
        <v>19</v>
      </c>
      <c r="AM76">
        <v>9</v>
      </c>
    </row>
    <row r="77" spans="1:39">
      <c r="A77">
        <v>2</v>
      </c>
      <c r="B77">
        <v>47</v>
      </c>
      <c r="C77">
        <v>2021</v>
      </c>
      <c r="D77">
        <v>11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389</v>
      </c>
      <c r="R77">
        <v>3058</v>
      </c>
      <c r="S77">
        <v>3058</v>
      </c>
      <c r="T77">
        <v>9.606986899563319</v>
      </c>
      <c r="U77">
        <v>9.7193660709063234</v>
      </c>
      <c r="V77">
        <v>14.528776978417261</v>
      </c>
      <c r="W77">
        <v>58.215827338129515</v>
      </c>
      <c r="X77">
        <v>168.63617586183179</v>
      </c>
      <c r="Y77">
        <v>155.6511903204705</v>
      </c>
      <c r="Z77">
        <v>155.6511903204705</v>
      </c>
      <c r="AA77">
        <v>30.706208003646445</v>
      </c>
      <c r="AB77">
        <v>5.2100281240363122</v>
      </c>
      <c r="AC77">
        <v>-42.273277467232894</v>
      </c>
      <c r="AD77">
        <v>140</v>
      </c>
      <c r="AE77">
        <v>0</v>
      </c>
      <c r="AF77">
        <v>0</v>
      </c>
      <c r="AG77">
        <v>13</v>
      </c>
      <c r="AH77">
        <v>222</v>
      </c>
      <c r="AI77">
        <v>50</v>
      </c>
      <c r="AJ77">
        <v>88</v>
      </c>
      <c r="AK77">
        <v>11</v>
      </c>
      <c r="AL77">
        <v>28</v>
      </c>
      <c r="AM77">
        <v>9</v>
      </c>
    </row>
    <row r="78" spans="1:39">
      <c r="A78">
        <v>2</v>
      </c>
      <c r="B78">
        <v>48</v>
      </c>
      <c r="C78">
        <v>2021</v>
      </c>
      <c r="D78">
        <v>12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313</v>
      </c>
      <c r="R78">
        <v>2284</v>
      </c>
      <c r="S78">
        <v>2284</v>
      </c>
      <c r="T78">
        <v>7.1753950551349313</v>
      </c>
      <c r="U78">
        <v>7.2366267694462589</v>
      </c>
      <c r="V78">
        <v>14.714535901926444</v>
      </c>
      <c r="W78">
        <v>58.455341506129599</v>
      </c>
      <c r="X78">
        <v>168.10876643398021</v>
      </c>
      <c r="Y78">
        <v>155.16439141856378</v>
      </c>
      <c r="Z78">
        <v>155.16439141856378</v>
      </c>
      <c r="AA78">
        <v>29.830541922201544</v>
      </c>
      <c r="AB78">
        <v>4.7735243285855038</v>
      </c>
      <c r="AC78">
        <v>-38.552352863767851</v>
      </c>
      <c r="AD78">
        <v>79</v>
      </c>
      <c r="AE78">
        <v>0</v>
      </c>
      <c r="AF78">
        <v>0</v>
      </c>
      <c r="AG78">
        <v>6</v>
      </c>
      <c r="AH78">
        <v>197</v>
      </c>
      <c r="AI78">
        <v>19</v>
      </c>
      <c r="AJ78">
        <v>47</v>
      </c>
      <c r="AK78">
        <v>6</v>
      </c>
      <c r="AL78">
        <v>40</v>
      </c>
      <c r="AM78">
        <v>6</v>
      </c>
    </row>
    <row r="79" spans="1:39">
      <c r="A79">
        <v>2</v>
      </c>
      <c r="B79">
        <v>49</v>
      </c>
      <c r="C79">
        <v>2020</v>
      </c>
      <c r="D79">
        <v>1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373</v>
      </c>
      <c r="R79">
        <v>3305</v>
      </c>
      <c r="S79">
        <v>3305</v>
      </c>
      <c r="T79">
        <v>10.259514496802629</v>
      </c>
      <c r="U79">
        <v>10.196655817020115</v>
      </c>
      <c r="V79">
        <v>15.279878971255677</v>
      </c>
      <c r="W79">
        <v>59.497730711043857</v>
      </c>
      <c r="X79">
        <v>164.02849027131481</v>
      </c>
      <c r="Y79">
        <v>151.39829652042357</v>
      </c>
      <c r="Z79">
        <v>151.39829652042357</v>
      </c>
      <c r="AA79">
        <v>29.485021019857449</v>
      </c>
      <c r="AB79">
        <v>4.2588071238439369</v>
      </c>
      <c r="AC79">
        <v>-42.437352982759698</v>
      </c>
      <c r="AD79">
        <v>142</v>
      </c>
      <c r="AE79">
        <v>0</v>
      </c>
      <c r="AF79">
        <v>0</v>
      </c>
      <c r="AG79">
        <v>9</v>
      </c>
      <c r="AH79">
        <v>450</v>
      </c>
      <c r="AI79">
        <v>90</v>
      </c>
      <c r="AJ79">
        <v>35</v>
      </c>
      <c r="AK79">
        <v>25</v>
      </c>
      <c r="AL79">
        <v>47</v>
      </c>
      <c r="AM79">
        <v>14</v>
      </c>
    </row>
    <row r="80" spans="1:39">
      <c r="A80">
        <v>2</v>
      </c>
      <c r="B80">
        <v>50</v>
      </c>
      <c r="C80">
        <v>2020</v>
      </c>
      <c r="D80">
        <v>2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314</v>
      </c>
      <c r="R80">
        <v>2243</v>
      </c>
      <c r="S80">
        <v>2243</v>
      </c>
      <c r="T80">
        <v>6.9628112000993356</v>
      </c>
      <c r="U80">
        <v>6.9220991546816677</v>
      </c>
      <c r="V80">
        <v>15.300044583147573</v>
      </c>
      <c r="W80">
        <v>59.53544360231831</v>
      </c>
      <c r="X80">
        <v>164.07466783622979</v>
      </c>
      <c r="Y80">
        <v>151.44091841283989</v>
      </c>
      <c r="Z80">
        <v>151.44091841283989</v>
      </c>
      <c r="AA80">
        <v>30.520720918716354</v>
      </c>
      <c r="AB80">
        <v>4.2965181101139525</v>
      </c>
      <c r="AC80">
        <v>-38.190842404447139</v>
      </c>
      <c r="AD80">
        <v>86</v>
      </c>
      <c r="AE80">
        <v>0</v>
      </c>
      <c r="AF80">
        <v>0</v>
      </c>
      <c r="AG80">
        <v>7</v>
      </c>
      <c r="AH80">
        <v>222</v>
      </c>
      <c r="AI80">
        <v>31</v>
      </c>
      <c r="AJ80">
        <v>38</v>
      </c>
      <c r="AK80">
        <v>20</v>
      </c>
      <c r="AL80">
        <v>20</v>
      </c>
      <c r="AM80">
        <v>6</v>
      </c>
    </row>
    <row r="81" spans="1:39">
      <c r="A81">
        <v>2</v>
      </c>
      <c r="B81">
        <v>51</v>
      </c>
      <c r="C81">
        <v>2020</v>
      </c>
      <c r="D81">
        <v>3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347</v>
      </c>
      <c r="R81">
        <v>2635</v>
      </c>
      <c r="S81">
        <v>2635</v>
      </c>
      <c r="T81">
        <v>8.1796734339107218</v>
      </c>
      <c r="U81">
        <v>8.1865152494832518</v>
      </c>
      <c r="V81">
        <v>14.995066413662236</v>
      </c>
      <c r="W81">
        <v>59.066793168880487</v>
      </c>
      <c r="X81">
        <v>165.17771231094071</v>
      </c>
      <c r="Y81">
        <v>152.45902846299839</v>
      </c>
      <c r="Z81">
        <v>152.45902846299839</v>
      </c>
      <c r="AA81">
        <v>31.607414016962796</v>
      </c>
      <c r="AB81">
        <v>4.9221739848472223</v>
      </c>
      <c r="AC81">
        <v>-44.825926976042098</v>
      </c>
      <c r="AD81">
        <v>84</v>
      </c>
      <c r="AE81">
        <v>0</v>
      </c>
      <c r="AF81">
        <v>0</v>
      </c>
      <c r="AG81">
        <v>7</v>
      </c>
      <c r="AH81">
        <v>241</v>
      </c>
      <c r="AI81">
        <v>29</v>
      </c>
      <c r="AJ81">
        <v>28</v>
      </c>
      <c r="AK81">
        <v>21</v>
      </c>
      <c r="AL81">
        <v>36</v>
      </c>
      <c r="AM81">
        <v>7</v>
      </c>
    </row>
    <row r="82" spans="1:39">
      <c r="A82">
        <v>2</v>
      </c>
      <c r="B82">
        <v>52</v>
      </c>
      <c r="C82">
        <v>2020</v>
      </c>
      <c r="D82">
        <v>4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327</v>
      </c>
      <c r="R82">
        <v>2607</v>
      </c>
      <c r="S82">
        <v>2607</v>
      </c>
      <c r="T82">
        <v>8.0927547029241929</v>
      </c>
      <c r="U82">
        <v>8.0809984808986872</v>
      </c>
      <c r="V82">
        <v>15.036823935558107</v>
      </c>
      <c r="W82">
        <v>59.100115074798609</v>
      </c>
      <c r="X82">
        <v>164.79991571986579</v>
      </c>
      <c r="Y82">
        <v>152.11032220943619</v>
      </c>
      <c r="Z82">
        <v>152.11032220943619</v>
      </c>
      <c r="AA82">
        <v>30.83762595066105</v>
      </c>
      <c r="AB82">
        <v>4.7069417989973052</v>
      </c>
      <c r="AC82">
        <v>-47.774302235593119</v>
      </c>
      <c r="AD82">
        <v>93</v>
      </c>
      <c r="AE82">
        <v>0</v>
      </c>
      <c r="AF82">
        <v>0</v>
      </c>
      <c r="AG82">
        <v>11</v>
      </c>
      <c r="AH82">
        <v>217</v>
      </c>
      <c r="AI82">
        <v>42</v>
      </c>
      <c r="AJ82">
        <v>33</v>
      </c>
      <c r="AK82">
        <v>20</v>
      </c>
      <c r="AL82">
        <v>23</v>
      </c>
      <c r="AM82">
        <v>9</v>
      </c>
    </row>
    <row r="83" spans="1:39">
      <c r="A83">
        <v>2</v>
      </c>
      <c r="B83">
        <v>53</v>
      </c>
      <c r="C83">
        <v>2020</v>
      </c>
      <c r="D83">
        <v>5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337</v>
      </c>
      <c r="R83">
        <v>2129</v>
      </c>
      <c r="S83">
        <v>2129</v>
      </c>
      <c r="T83">
        <v>6.608927795368472</v>
      </c>
      <c r="U83">
        <v>6.6167330032333744</v>
      </c>
      <c r="V83">
        <v>15.072334429309535</v>
      </c>
      <c r="W83">
        <v>59.183184593705981</v>
      </c>
      <c r="X83">
        <v>165.23457978786502</v>
      </c>
      <c r="Y83">
        <v>152.51151714419919</v>
      </c>
      <c r="Z83">
        <v>152.51151714419919</v>
      </c>
      <c r="AA83">
        <v>30.625842960184809</v>
      </c>
      <c r="AB83">
        <v>4.7166075775008034</v>
      </c>
      <c r="AC83">
        <v>-46.73909413330145</v>
      </c>
      <c r="AD83">
        <v>90</v>
      </c>
      <c r="AE83">
        <v>0</v>
      </c>
      <c r="AF83">
        <v>0</v>
      </c>
      <c r="AG83">
        <v>15</v>
      </c>
      <c r="AH83">
        <v>182</v>
      </c>
      <c r="AI83">
        <v>27</v>
      </c>
      <c r="AJ83">
        <v>32</v>
      </c>
      <c r="AK83">
        <v>19</v>
      </c>
      <c r="AL83">
        <v>22</v>
      </c>
      <c r="AM83">
        <v>8</v>
      </c>
    </row>
    <row r="84" spans="1:39">
      <c r="A84">
        <v>2</v>
      </c>
      <c r="B84">
        <v>54</v>
      </c>
      <c r="C84">
        <v>2020</v>
      </c>
      <c r="D84">
        <v>6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345</v>
      </c>
      <c r="R84">
        <v>2585</v>
      </c>
      <c r="S84">
        <v>2585</v>
      </c>
      <c r="T84">
        <v>8.0244614142919204</v>
      </c>
      <c r="U84">
        <v>8.000240584745244</v>
      </c>
      <c r="V84">
        <v>15.099032882011604</v>
      </c>
      <c r="W84">
        <v>59.229787234042576</v>
      </c>
      <c r="X84">
        <v>164.54151482320518</v>
      </c>
      <c r="Y84">
        <v>151.87181818181836</v>
      </c>
      <c r="Z84">
        <v>151.87181818181836</v>
      </c>
      <c r="AA84">
        <v>29.635456482893197</v>
      </c>
      <c r="AB84">
        <v>4.4811881188658491</v>
      </c>
      <c r="AC84">
        <v>-41.875942342323192</v>
      </c>
      <c r="AD84">
        <v>112</v>
      </c>
      <c r="AE84">
        <v>0</v>
      </c>
      <c r="AF84">
        <v>0</v>
      </c>
      <c r="AG84">
        <v>4</v>
      </c>
      <c r="AH84">
        <v>224</v>
      </c>
      <c r="AI84">
        <v>33</v>
      </c>
      <c r="AJ84">
        <v>35</v>
      </c>
      <c r="AK84">
        <v>38</v>
      </c>
      <c r="AL84">
        <v>25</v>
      </c>
      <c r="AM84">
        <v>5</v>
      </c>
    </row>
    <row r="85" spans="1:39">
      <c r="A85">
        <v>2</v>
      </c>
      <c r="B85">
        <v>55</v>
      </c>
      <c r="C85">
        <v>2020</v>
      </c>
      <c r="D85">
        <v>7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365</v>
      </c>
      <c r="R85">
        <v>2654</v>
      </c>
      <c r="S85">
        <v>2654</v>
      </c>
      <c r="T85">
        <v>8.2386540013658625</v>
      </c>
      <c r="U85">
        <v>8.2931837925723251</v>
      </c>
      <c r="V85">
        <v>15.055764883195179</v>
      </c>
      <c r="W85">
        <v>59.139788997739267</v>
      </c>
      <c r="X85">
        <v>166.13202663899463</v>
      </c>
      <c r="Y85">
        <v>153.33986058779178</v>
      </c>
      <c r="Z85">
        <v>153.33986058779178</v>
      </c>
      <c r="AA85">
        <v>32.194968066766634</v>
      </c>
      <c r="AB85">
        <v>4.6515807606296322</v>
      </c>
      <c r="AC85">
        <v>-46.724479294350921</v>
      </c>
      <c r="AD85">
        <v>112</v>
      </c>
      <c r="AE85">
        <v>0</v>
      </c>
      <c r="AF85">
        <v>0</v>
      </c>
      <c r="AG85">
        <v>9</v>
      </c>
      <c r="AH85">
        <v>259</v>
      </c>
      <c r="AI85">
        <v>29</v>
      </c>
      <c r="AJ85">
        <v>43</v>
      </c>
      <c r="AK85">
        <v>31</v>
      </c>
      <c r="AL85">
        <v>18</v>
      </c>
      <c r="AM85">
        <v>3</v>
      </c>
    </row>
    <row r="86" spans="1:39">
      <c r="A86">
        <v>2</v>
      </c>
      <c r="B86">
        <v>56</v>
      </c>
      <c r="C86">
        <v>2020</v>
      </c>
      <c r="D86">
        <v>8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323</v>
      </c>
      <c r="R86">
        <v>2401</v>
      </c>
      <c r="S86">
        <v>2401</v>
      </c>
      <c r="T86">
        <v>7.4532811820947389</v>
      </c>
      <c r="U86">
        <v>7.5141063592635104</v>
      </c>
      <c r="V86">
        <v>15.157017909204496</v>
      </c>
      <c r="W86">
        <v>59.344856309870899</v>
      </c>
      <c r="X86">
        <v>166.38653179448988</v>
      </c>
      <c r="Y86">
        <v>153.57476884631399</v>
      </c>
      <c r="Z86">
        <v>153.57476884631399</v>
      </c>
      <c r="AA86">
        <v>30.594936499343724</v>
      </c>
      <c r="AB86">
        <v>4.5961639010530382</v>
      </c>
      <c r="AC86">
        <v>-44.032402679954842</v>
      </c>
      <c r="AD86">
        <v>87</v>
      </c>
      <c r="AE86">
        <v>0</v>
      </c>
      <c r="AF86">
        <v>0</v>
      </c>
      <c r="AG86">
        <v>1</v>
      </c>
      <c r="AH86">
        <v>227</v>
      </c>
      <c r="AI86">
        <v>29</v>
      </c>
      <c r="AJ86">
        <v>49</v>
      </c>
      <c r="AK86">
        <v>25</v>
      </c>
      <c r="AL86">
        <v>22</v>
      </c>
      <c r="AM86">
        <v>5</v>
      </c>
    </row>
    <row r="87" spans="1:39">
      <c r="A87">
        <v>2</v>
      </c>
      <c r="B87">
        <v>57</v>
      </c>
      <c r="C87">
        <v>2020</v>
      </c>
      <c r="D87">
        <v>9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336</v>
      </c>
      <c r="R87">
        <v>2828</v>
      </c>
      <c r="S87">
        <v>2828</v>
      </c>
      <c r="T87">
        <v>8.7787918296392853</v>
      </c>
      <c r="U87">
        <v>8.8248781173654809</v>
      </c>
      <c r="V87">
        <v>14.942008486562941</v>
      </c>
      <c r="W87">
        <v>58.865275813295597</v>
      </c>
      <c r="X87">
        <v>165.90608004462459</v>
      </c>
      <c r="Y87">
        <v>153.13131188118828</v>
      </c>
      <c r="Z87">
        <v>153.13131188118828</v>
      </c>
      <c r="AA87">
        <v>30.498268193655392</v>
      </c>
      <c r="AB87">
        <v>4.545217970013244</v>
      </c>
      <c r="AC87">
        <v>-40.825943577976801</v>
      </c>
      <c r="AD87">
        <v>106</v>
      </c>
      <c r="AE87">
        <v>0</v>
      </c>
      <c r="AF87">
        <v>0</v>
      </c>
      <c r="AG87">
        <v>9</v>
      </c>
      <c r="AH87">
        <v>293</v>
      </c>
      <c r="AI87">
        <v>39</v>
      </c>
      <c r="AJ87">
        <v>52</v>
      </c>
      <c r="AK87">
        <v>23</v>
      </c>
      <c r="AL87">
        <v>33</v>
      </c>
      <c r="AM87">
        <v>6</v>
      </c>
    </row>
    <row r="88" spans="1:39">
      <c r="A88">
        <v>2</v>
      </c>
      <c r="B88">
        <v>58</v>
      </c>
      <c r="C88">
        <v>2020</v>
      </c>
      <c r="D88">
        <v>10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411</v>
      </c>
      <c r="R88">
        <v>3060</v>
      </c>
      <c r="S88">
        <v>3060</v>
      </c>
      <c r="T88">
        <v>9.4989756006705193</v>
      </c>
      <c r="U88">
        <v>9.437457905693476</v>
      </c>
      <c r="V88">
        <v>15.121568627450989</v>
      </c>
      <c r="W88">
        <v>59.237581699346407</v>
      </c>
      <c r="X88">
        <v>163.9708289960985</v>
      </c>
      <c r="Y88">
        <v>151.34507516339846</v>
      </c>
      <c r="Z88">
        <v>151.34507516339846</v>
      </c>
      <c r="AA88">
        <v>30.144241185148854</v>
      </c>
      <c r="AB88">
        <v>4.5633621257120813</v>
      </c>
      <c r="AC88">
        <v>-40.450728535586762</v>
      </c>
      <c r="AD88">
        <v>124</v>
      </c>
      <c r="AE88">
        <v>0</v>
      </c>
      <c r="AF88">
        <v>0</v>
      </c>
      <c r="AG88">
        <v>12</v>
      </c>
      <c r="AH88">
        <v>264</v>
      </c>
      <c r="AI88">
        <v>25</v>
      </c>
      <c r="AJ88">
        <v>47</v>
      </c>
      <c r="AK88">
        <v>20</v>
      </c>
      <c r="AL88">
        <v>57</v>
      </c>
      <c r="AM88">
        <v>5</v>
      </c>
    </row>
    <row r="89" spans="1:39">
      <c r="A89">
        <v>2</v>
      </c>
      <c r="B89">
        <v>59</v>
      </c>
      <c r="C89">
        <v>2020</v>
      </c>
      <c r="D89">
        <v>11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370</v>
      </c>
      <c r="R89">
        <v>3045</v>
      </c>
      <c r="S89">
        <v>3045</v>
      </c>
      <c r="T89">
        <v>9.4524119947848764</v>
      </c>
      <c r="U89">
        <v>9.4189879421415927</v>
      </c>
      <c r="V89">
        <v>14.845320197044339</v>
      </c>
      <c r="W89">
        <v>58.738916256157609</v>
      </c>
      <c r="X89">
        <v>164.45608042596848</v>
      </c>
      <c r="Y89">
        <v>151.79296223316922</v>
      </c>
      <c r="Z89">
        <v>151.79296223316922</v>
      </c>
      <c r="AA89">
        <v>30.693390559953848</v>
      </c>
      <c r="AB89">
        <v>4.7409559020210228</v>
      </c>
      <c r="AC89">
        <v>-40.101337681475513</v>
      </c>
      <c r="AD89">
        <v>111</v>
      </c>
      <c r="AE89">
        <v>0</v>
      </c>
      <c r="AF89">
        <v>0</v>
      </c>
      <c r="AG89">
        <v>7</v>
      </c>
      <c r="AH89">
        <v>282</v>
      </c>
      <c r="AI89">
        <v>36</v>
      </c>
      <c r="AJ89">
        <v>43</v>
      </c>
      <c r="AK89">
        <v>12</v>
      </c>
      <c r="AL89">
        <v>28</v>
      </c>
      <c r="AM89">
        <v>9</v>
      </c>
    </row>
    <row r="90" spans="1:39">
      <c r="A90">
        <v>2</v>
      </c>
      <c r="B90">
        <v>60</v>
      </c>
      <c r="C90">
        <v>2020</v>
      </c>
      <c r="D90">
        <v>12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338</v>
      </c>
      <c r="R90">
        <v>2722</v>
      </c>
      <c r="S90">
        <v>2722</v>
      </c>
      <c r="T90">
        <v>8.4497423480474367</v>
      </c>
      <c r="U90">
        <v>8.5081435929012752</v>
      </c>
      <c r="V90">
        <v>14.97428361498898</v>
      </c>
      <c r="W90">
        <v>58.889052167523879</v>
      </c>
      <c r="X90">
        <v>166.18035460829196</v>
      </c>
      <c r="Y90">
        <v>153.38446730345356</v>
      </c>
      <c r="Z90">
        <v>153.38446730345356</v>
      </c>
      <c r="AA90">
        <v>31.292325097715072</v>
      </c>
      <c r="AB90">
        <v>4.7681165308225451</v>
      </c>
      <c r="AC90">
        <v>-39.489102281863389</v>
      </c>
      <c r="AD90">
        <v>122</v>
      </c>
      <c r="AE90">
        <v>0</v>
      </c>
      <c r="AF90">
        <v>0</v>
      </c>
      <c r="AG90">
        <v>7</v>
      </c>
      <c r="AH90">
        <v>222</v>
      </c>
      <c r="AI90">
        <v>32</v>
      </c>
      <c r="AJ90">
        <v>50</v>
      </c>
      <c r="AK90">
        <v>15</v>
      </c>
      <c r="AL90">
        <v>40</v>
      </c>
      <c r="AM90">
        <v>12</v>
      </c>
    </row>
    <row r="91" spans="1:39">
      <c r="A91">
        <v>2</v>
      </c>
      <c r="B91">
        <v>61</v>
      </c>
      <c r="C91">
        <v>2019</v>
      </c>
      <c r="D91">
        <v>1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384</v>
      </c>
      <c r="R91">
        <v>2960</v>
      </c>
      <c r="S91">
        <v>2960</v>
      </c>
      <c r="T91">
        <v>8.978130971518695</v>
      </c>
      <c r="U91">
        <v>9.0962398227838364</v>
      </c>
      <c r="V91">
        <v>15.045945945945949</v>
      </c>
      <c r="W91">
        <v>59.06520270270272</v>
      </c>
      <c r="X91">
        <v>166.8796301718838</v>
      </c>
      <c r="Y91">
        <v>154.02989864864853</v>
      </c>
      <c r="Z91">
        <v>154.02989864864853</v>
      </c>
      <c r="AA91">
        <v>30.515205248221815</v>
      </c>
      <c r="AB91">
        <v>4.6152807254951487</v>
      </c>
      <c r="AC91">
        <v>-47.750751010825901</v>
      </c>
      <c r="AD91">
        <v>78</v>
      </c>
      <c r="AE91">
        <v>0</v>
      </c>
      <c r="AF91">
        <v>0</v>
      </c>
      <c r="AG91">
        <v>6</v>
      </c>
      <c r="AH91">
        <v>222</v>
      </c>
      <c r="AI91">
        <v>24</v>
      </c>
      <c r="AJ91">
        <v>17</v>
      </c>
      <c r="AK91">
        <v>15</v>
      </c>
      <c r="AL91">
        <v>30</v>
      </c>
      <c r="AM91">
        <v>17</v>
      </c>
    </row>
    <row r="92" spans="1:39">
      <c r="A92">
        <v>2</v>
      </c>
      <c r="B92">
        <v>62</v>
      </c>
      <c r="C92">
        <v>2019</v>
      </c>
      <c r="D92">
        <v>2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358</v>
      </c>
      <c r="R92">
        <v>2684</v>
      </c>
      <c r="S92">
        <v>2684</v>
      </c>
      <c r="T92">
        <v>8.1409809214716873</v>
      </c>
      <c r="U92">
        <v>8.1312786865778719</v>
      </c>
      <c r="V92">
        <v>15.05402384500745</v>
      </c>
      <c r="W92">
        <v>59.101341281669136</v>
      </c>
      <c r="X92">
        <v>164.51650404548101</v>
      </c>
      <c r="Y92">
        <v>151.84873323397872</v>
      </c>
      <c r="Z92">
        <v>151.84873323397872</v>
      </c>
      <c r="AA92">
        <v>29.304593959965633</v>
      </c>
      <c r="AB92">
        <v>4.3846549913549566</v>
      </c>
      <c r="AC92">
        <v>-40.352052338232511</v>
      </c>
      <c r="AD92">
        <v>71</v>
      </c>
      <c r="AE92">
        <v>0</v>
      </c>
      <c r="AF92">
        <v>0</v>
      </c>
      <c r="AG92">
        <v>16</v>
      </c>
      <c r="AH92">
        <v>137</v>
      </c>
      <c r="AI92">
        <v>25</v>
      </c>
      <c r="AJ92">
        <v>13</v>
      </c>
      <c r="AK92">
        <v>11</v>
      </c>
      <c r="AL92">
        <v>15</v>
      </c>
      <c r="AM92">
        <v>18</v>
      </c>
    </row>
    <row r="93" spans="1:39">
      <c r="A93">
        <v>2</v>
      </c>
      <c r="B93">
        <v>63</v>
      </c>
      <c r="C93">
        <v>2019</v>
      </c>
      <c r="D93">
        <v>3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360</v>
      </c>
      <c r="R93">
        <v>2460</v>
      </c>
      <c r="S93">
        <v>2460</v>
      </c>
      <c r="T93">
        <v>7.4615547938972995</v>
      </c>
      <c r="U93">
        <v>7.4202721223722383</v>
      </c>
      <c r="V93">
        <v>15.210975609756099</v>
      </c>
      <c r="W93">
        <v>59.514634146341457</v>
      </c>
      <c r="X93">
        <v>163.80149565309287</v>
      </c>
      <c r="Y93">
        <v>151.18878048780505</v>
      </c>
      <c r="Z93">
        <v>151.18878048780505</v>
      </c>
      <c r="AA93">
        <v>29.900766300247049</v>
      </c>
      <c r="AB93">
        <v>4.4887607235884799</v>
      </c>
      <c r="AC93">
        <v>-44.649867396565746</v>
      </c>
      <c r="AD93">
        <v>78</v>
      </c>
      <c r="AE93">
        <v>0</v>
      </c>
      <c r="AF93">
        <v>0</v>
      </c>
      <c r="AG93">
        <v>7</v>
      </c>
      <c r="AH93">
        <v>183</v>
      </c>
      <c r="AI93">
        <v>16</v>
      </c>
      <c r="AJ93">
        <v>15</v>
      </c>
      <c r="AK93">
        <v>13</v>
      </c>
      <c r="AL93">
        <v>28</v>
      </c>
      <c r="AM93">
        <v>5</v>
      </c>
    </row>
    <row r="94" spans="1:39">
      <c r="A94">
        <v>2</v>
      </c>
      <c r="B94">
        <v>64</v>
      </c>
      <c r="C94">
        <v>2019</v>
      </c>
      <c r="D94">
        <v>4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335</v>
      </c>
      <c r="R94">
        <v>2539</v>
      </c>
      <c r="S94">
        <v>2539</v>
      </c>
      <c r="T94">
        <v>7.7011738299614816</v>
      </c>
      <c r="U94">
        <v>7.6819497352339807</v>
      </c>
      <c r="V94">
        <v>15.074044899566752</v>
      </c>
      <c r="W94">
        <v>59.202048050413552</v>
      </c>
      <c r="X94">
        <v>164.30163981434572</v>
      </c>
      <c r="Y94">
        <v>151.6504135486415</v>
      </c>
      <c r="Z94">
        <v>151.6504135486415</v>
      </c>
      <c r="AA94">
        <v>31.357570286669208</v>
      </c>
      <c r="AB94">
        <v>4.8612634545974736</v>
      </c>
      <c r="AC94">
        <v>-46.602656445074494</v>
      </c>
      <c r="AD94">
        <v>70</v>
      </c>
      <c r="AE94">
        <v>0</v>
      </c>
      <c r="AF94">
        <v>0</v>
      </c>
      <c r="AG94">
        <v>5</v>
      </c>
      <c r="AH94">
        <v>179</v>
      </c>
      <c r="AI94">
        <v>21</v>
      </c>
      <c r="AJ94">
        <v>21</v>
      </c>
      <c r="AK94">
        <v>12</v>
      </c>
      <c r="AL94">
        <v>17</v>
      </c>
      <c r="AM94">
        <v>7</v>
      </c>
    </row>
    <row r="95" spans="1:39">
      <c r="A95">
        <v>2</v>
      </c>
      <c r="B95">
        <v>65</v>
      </c>
      <c r="C95">
        <v>2019</v>
      </c>
      <c r="D95">
        <v>5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362</v>
      </c>
      <c r="R95">
        <v>2629</v>
      </c>
      <c r="S95">
        <v>2629</v>
      </c>
      <c r="T95">
        <v>7.974157541933331</v>
      </c>
      <c r="U95">
        <v>8.026130811992255</v>
      </c>
      <c r="V95">
        <v>15.066945606694556</v>
      </c>
      <c r="W95">
        <v>59.239634842145293</v>
      </c>
      <c r="X95">
        <v>165.7863557857662</v>
      </c>
      <c r="Y95">
        <v>153.02080639026246</v>
      </c>
      <c r="Z95">
        <v>153.02080639026246</v>
      </c>
      <c r="AA95">
        <v>31.317260165713385</v>
      </c>
      <c r="AB95">
        <v>4.7383028504323059</v>
      </c>
      <c r="AC95">
        <v>-47.534132580385439</v>
      </c>
      <c r="AD95">
        <v>86</v>
      </c>
      <c r="AE95">
        <v>0</v>
      </c>
      <c r="AF95">
        <v>0</v>
      </c>
      <c r="AG95">
        <v>5</v>
      </c>
      <c r="AH95">
        <v>198</v>
      </c>
      <c r="AI95">
        <v>24</v>
      </c>
      <c r="AJ95">
        <v>21</v>
      </c>
      <c r="AK95">
        <v>22</v>
      </c>
      <c r="AL95">
        <v>19</v>
      </c>
      <c r="AM95">
        <v>2</v>
      </c>
    </row>
    <row r="96" spans="1:39">
      <c r="A96">
        <v>2</v>
      </c>
      <c r="B96">
        <v>66</v>
      </c>
      <c r="C96">
        <v>2019</v>
      </c>
      <c r="D96">
        <v>6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328</v>
      </c>
      <c r="R96">
        <v>2340</v>
      </c>
      <c r="S96">
        <v>2305</v>
      </c>
      <c r="T96">
        <v>7.0975765112681612</v>
      </c>
      <c r="U96">
        <v>6.9273956749055952</v>
      </c>
      <c r="V96">
        <v>15.107692307692304</v>
      </c>
      <c r="W96">
        <v>59.271583514099774</v>
      </c>
      <c r="X96">
        <v>163.22616699539776</v>
      </c>
      <c r="Y96">
        <v>150.65775213675235</v>
      </c>
      <c r="Z96">
        <v>150.6377787418657</v>
      </c>
      <c r="AA96">
        <v>32.330503073603154</v>
      </c>
      <c r="AB96">
        <v>4.8008490174737561</v>
      </c>
      <c r="AC96">
        <v>-45.902581991802606</v>
      </c>
      <c r="AD96">
        <v>83</v>
      </c>
      <c r="AE96">
        <v>1</v>
      </c>
      <c r="AF96">
        <v>0</v>
      </c>
      <c r="AG96">
        <v>8</v>
      </c>
      <c r="AH96">
        <v>189</v>
      </c>
      <c r="AI96">
        <v>21</v>
      </c>
      <c r="AJ96">
        <v>23</v>
      </c>
      <c r="AK96">
        <v>24</v>
      </c>
      <c r="AL96">
        <v>12</v>
      </c>
      <c r="AM96">
        <v>11</v>
      </c>
    </row>
    <row r="97" spans="1:39">
      <c r="A97">
        <v>2</v>
      </c>
      <c r="B97">
        <v>67</v>
      </c>
      <c r="C97">
        <v>2019</v>
      </c>
      <c r="D97">
        <v>7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369</v>
      </c>
      <c r="R97">
        <v>2748</v>
      </c>
      <c r="S97">
        <v>2748</v>
      </c>
      <c r="T97">
        <v>8.3351026722072259</v>
      </c>
      <c r="U97">
        <v>8.4232401562053401</v>
      </c>
      <c r="V97">
        <v>15.143013100436677</v>
      </c>
      <c r="W97">
        <v>59.29002911208152</v>
      </c>
      <c r="X97">
        <v>166.45451986355468</v>
      </c>
      <c r="Y97">
        <v>153.63752183406123</v>
      </c>
      <c r="Z97">
        <v>153.63752183406123</v>
      </c>
      <c r="AA97">
        <v>32.598547575183154</v>
      </c>
      <c r="AB97">
        <v>4.7601055759055191</v>
      </c>
      <c r="AC97">
        <v>-46.379815203201261</v>
      </c>
      <c r="AD97">
        <v>87</v>
      </c>
      <c r="AE97">
        <v>0</v>
      </c>
      <c r="AF97">
        <v>0</v>
      </c>
      <c r="AG97">
        <v>6</v>
      </c>
      <c r="AH97">
        <v>240</v>
      </c>
      <c r="AI97">
        <v>34</v>
      </c>
      <c r="AJ97">
        <v>27</v>
      </c>
      <c r="AK97">
        <v>22</v>
      </c>
      <c r="AL97">
        <v>17</v>
      </c>
      <c r="AM97">
        <v>7</v>
      </c>
    </row>
    <row r="98" spans="1:39">
      <c r="A98">
        <v>2</v>
      </c>
      <c r="B98">
        <v>68</v>
      </c>
      <c r="C98">
        <v>2019</v>
      </c>
      <c r="D98">
        <v>8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381</v>
      </c>
      <c r="R98">
        <v>3174</v>
      </c>
      <c r="S98">
        <v>3174</v>
      </c>
      <c r="T98">
        <v>9.6272255755406633</v>
      </c>
      <c r="U98">
        <v>9.569939746315562</v>
      </c>
      <c r="V98">
        <v>15.207939508506612</v>
      </c>
      <c r="W98">
        <v>59.508506616257101</v>
      </c>
      <c r="X98">
        <v>163.7326981617295</v>
      </c>
      <c r="Y98">
        <v>151.12528040327661</v>
      </c>
      <c r="Z98">
        <v>151.12528040327661</v>
      </c>
      <c r="AA98">
        <v>31.988390835361056</v>
      </c>
      <c r="AB98">
        <v>4.6772071412212322</v>
      </c>
      <c r="AC98">
        <v>-47.037502714356883</v>
      </c>
      <c r="AD98">
        <v>88</v>
      </c>
      <c r="AE98">
        <v>1</v>
      </c>
      <c r="AF98">
        <v>0</v>
      </c>
      <c r="AG98">
        <v>8</v>
      </c>
      <c r="AH98">
        <v>337</v>
      </c>
      <c r="AI98">
        <v>41</v>
      </c>
      <c r="AJ98">
        <v>108</v>
      </c>
      <c r="AK98">
        <v>21</v>
      </c>
      <c r="AL98">
        <v>26</v>
      </c>
      <c r="AM98">
        <v>12</v>
      </c>
    </row>
    <row r="99" spans="1:39">
      <c r="A99">
        <v>2</v>
      </c>
      <c r="B99">
        <v>69</v>
      </c>
      <c r="C99">
        <v>2019</v>
      </c>
      <c r="D99">
        <v>9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372</v>
      </c>
      <c r="R99">
        <v>2810</v>
      </c>
      <c r="S99">
        <v>2810</v>
      </c>
      <c r="T99">
        <v>8.5231581182322795</v>
      </c>
      <c r="U99">
        <v>8.5617730745148304</v>
      </c>
      <c r="V99">
        <v>14.938434163701068</v>
      </c>
      <c r="W99">
        <v>58.848754448398594</v>
      </c>
      <c r="X99">
        <v>165.45905159949561</v>
      </c>
      <c r="Y99">
        <v>152.71870462633436</v>
      </c>
      <c r="Z99">
        <v>152.71870462633436</v>
      </c>
      <c r="AA99">
        <v>31.043018696336855</v>
      </c>
      <c r="AB99">
        <v>4.6926428614495244</v>
      </c>
      <c r="AC99">
        <v>-43.724750429839055</v>
      </c>
      <c r="AD99">
        <v>110</v>
      </c>
      <c r="AE99">
        <v>0</v>
      </c>
      <c r="AF99">
        <v>0</v>
      </c>
      <c r="AG99">
        <v>7</v>
      </c>
      <c r="AH99">
        <v>257</v>
      </c>
      <c r="AI99">
        <v>31</v>
      </c>
      <c r="AJ99">
        <v>92</v>
      </c>
      <c r="AK99">
        <v>23</v>
      </c>
      <c r="AL99">
        <v>41</v>
      </c>
      <c r="AM99">
        <v>8</v>
      </c>
    </row>
    <row r="100" spans="1:39">
      <c r="A100">
        <v>2</v>
      </c>
      <c r="B100">
        <v>70</v>
      </c>
      <c r="C100">
        <v>2019</v>
      </c>
      <c r="D100">
        <v>10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409</v>
      </c>
      <c r="R100">
        <v>2873</v>
      </c>
      <c r="S100">
        <v>2873</v>
      </c>
      <c r="T100">
        <v>8.7142467166125765</v>
      </c>
      <c r="U100">
        <v>8.7156579057204091</v>
      </c>
      <c r="V100">
        <v>15.038983640793596</v>
      </c>
      <c r="W100">
        <v>59.050469892098839</v>
      </c>
      <c r="X100">
        <v>164.73947866696295</v>
      </c>
      <c r="Y100">
        <v>152.05453880960678</v>
      </c>
      <c r="Z100">
        <v>152.05453880960678</v>
      </c>
      <c r="AA100">
        <v>30.540866482767111</v>
      </c>
      <c r="AB100">
        <v>4.6247898839636257</v>
      </c>
      <c r="AC100">
        <v>-40.809636128031073</v>
      </c>
      <c r="AD100">
        <v>129</v>
      </c>
      <c r="AE100">
        <v>0</v>
      </c>
      <c r="AF100">
        <v>0</v>
      </c>
      <c r="AG100">
        <v>11</v>
      </c>
      <c r="AH100">
        <v>315</v>
      </c>
      <c r="AI100">
        <v>28</v>
      </c>
      <c r="AJ100">
        <v>52</v>
      </c>
      <c r="AK100">
        <v>33</v>
      </c>
      <c r="AL100">
        <v>20</v>
      </c>
      <c r="AM100">
        <v>10</v>
      </c>
    </row>
    <row r="101" spans="1:39">
      <c r="A101">
        <v>2</v>
      </c>
      <c r="B101">
        <v>71</v>
      </c>
      <c r="C101">
        <v>2019</v>
      </c>
      <c r="D101">
        <v>11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390</v>
      </c>
      <c r="R101">
        <v>3078</v>
      </c>
      <c r="S101">
        <v>3078</v>
      </c>
      <c r="T101">
        <v>9.3360429494373527</v>
      </c>
      <c r="U101">
        <v>9.3416607438730708</v>
      </c>
      <c r="V101">
        <v>14.917153996101369</v>
      </c>
      <c r="W101">
        <v>58.863547758284589</v>
      </c>
      <c r="X101">
        <v>164.81191794139639</v>
      </c>
      <c r="Y101">
        <v>152.12140025990897</v>
      </c>
      <c r="Z101">
        <v>152.12140025990897</v>
      </c>
      <c r="AA101">
        <v>30.38293140480204</v>
      </c>
      <c r="AB101">
        <v>4.7690894093293243</v>
      </c>
      <c r="AC101">
        <v>-43.723719352643279</v>
      </c>
      <c r="AD101">
        <v>125</v>
      </c>
      <c r="AE101">
        <v>0</v>
      </c>
      <c r="AF101">
        <v>0</v>
      </c>
      <c r="AG101">
        <v>10</v>
      </c>
      <c r="AH101">
        <v>280</v>
      </c>
      <c r="AI101">
        <v>74</v>
      </c>
      <c r="AJ101">
        <v>60</v>
      </c>
      <c r="AK101">
        <v>29</v>
      </c>
      <c r="AL101">
        <v>35</v>
      </c>
      <c r="AM101">
        <v>11</v>
      </c>
    </row>
    <row r="102" spans="1:39">
      <c r="A102">
        <v>2</v>
      </c>
      <c r="B102">
        <v>72</v>
      </c>
      <c r="C102">
        <v>2019</v>
      </c>
      <c r="D102">
        <v>12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378</v>
      </c>
      <c r="R102">
        <v>2674</v>
      </c>
      <c r="S102">
        <v>2674</v>
      </c>
      <c r="T102">
        <v>8.1106493979192607</v>
      </c>
      <c r="U102">
        <v>8.1044615195050049</v>
      </c>
      <c r="V102">
        <v>14.962602842183996</v>
      </c>
      <c r="W102">
        <v>58.96783844427825</v>
      </c>
      <c r="X102">
        <v>164.58714023974679</v>
      </c>
      <c r="Y102">
        <v>151.91393044128662</v>
      </c>
      <c r="Z102">
        <v>151.91393044128662</v>
      </c>
      <c r="AA102">
        <v>30.045739577982022</v>
      </c>
      <c r="AB102">
        <v>4.5433684363882048</v>
      </c>
      <c r="AC102">
        <v>-41.61004996870269</v>
      </c>
      <c r="AD102">
        <v>123</v>
      </c>
      <c r="AE102">
        <v>0</v>
      </c>
      <c r="AF102">
        <v>0</v>
      </c>
      <c r="AG102">
        <v>10</v>
      </c>
      <c r="AH102">
        <v>317</v>
      </c>
      <c r="AI102">
        <v>85</v>
      </c>
      <c r="AJ102">
        <v>63</v>
      </c>
      <c r="AK102">
        <v>27</v>
      </c>
      <c r="AL102">
        <v>37</v>
      </c>
      <c r="AM102">
        <v>13</v>
      </c>
    </row>
    <row r="103" spans="1:39">
      <c r="A103">
        <v>2</v>
      </c>
      <c r="B103">
        <v>73</v>
      </c>
      <c r="C103">
        <v>2018</v>
      </c>
      <c r="D103">
        <v>1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381</v>
      </c>
      <c r="R103">
        <v>3008</v>
      </c>
      <c r="S103">
        <v>3008</v>
      </c>
      <c r="T103">
        <v>9.0848686197523421</v>
      </c>
      <c r="U103">
        <v>9.1806791960365448</v>
      </c>
      <c r="V103">
        <v>14.85771276595745</v>
      </c>
      <c r="W103">
        <v>58.75</v>
      </c>
      <c r="X103">
        <v>167.5558208086488</v>
      </c>
      <c r="Y103">
        <v>154.65402260638319</v>
      </c>
      <c r="Z103">
        <v>154.65402260638319</v>
      </c>
      <c r="AA103">
        <v>30.724502658396244</v>
      </c>
      <c r="AB103">
        <v>4.8477484354715639</v>
      </c>
      <c r="AC103">
        <v>-49.943576167526707</v>
      </c>
      <c r="AD103">
        <v>100</v>
      </c>
      <c r="AE103">
        <v>0</v>
      </c>
      <c r="AF103">
        <v>0</v>
      </c>
      <c r="AG103">
        <v>6</v>
      </c>
      <c r="AH103">
        <v>242</v>
      </c>
      <c r="AI103">
        <v>34</v>
      </c>
      <c r="AJ103">
        <v>25</v>
      </c>
      <c r="AK103">
        <v>32</v>
      </c>
      <c r="AL103">
        <v>68</v>
      </c>
      <c r="AM103">
        <v>12</v>
      </c>
    </row>
    <row r="104" spans="1:39">
      <c r="A104">
        <v>2</v>
      </c>
      <c r="B104">
        <v>74</v>
      </c>
      <c r="C104">
        <v>2018</v>
      </c>
      <c r="D104">
        <v>2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357</v>
      </c>
      <c r="R104">
        <v>2718</v>
      </c>
      <c r="S104">
        <v>2718</v>
      </c>
      <c r="T104">
        <v>8.2090003020235596</v>
      </c>
      <c r="U104">
        <v>8.1473854878267549</v>
      </c>
      <c r="V104">
        <v>14.785871964679904</v>
      </c>
      <c r="W104">
        <v>58.635393671817511</v>
      </c>
      <c r="X104">
        <v>164.56268032147148</v>
      </c>
      <c r="Y104">
        <v>151.89135393671847</v>
      </c>
      <c r="Z104">
        <v>151.89135393671847</v>
      </c>
      <c r="AA104">
        <v>30.414260885338106</v>
      </c>
      <c r="AB104">
        <v>4.8443649371346336</v>
      </c>
      <c r="AC104">
        <v>-42.729941422952876</v>
      </c>
      <c r="AD104">
        <v>76</v>
      </c>
      <c r="AE104">
        <v>0</v>
      </c>
      <c r="AF104">
        <v>0</v>
      </c>
      <c r="AG104">
        <v>7</v>
      </c>
      <c r="AH104">
        <v>210</v>
      </c>
      <c r="AI104">
        <v>36</v>
      </c>
      <c r="AJ104">
        <v>20</v>
      </c>
      <c r="AK104">
        <v>19</v>
      </c>
      <c r="AL104">
        <v>65</v>
      </c>
      <c r="AM104">
        <v>17</v>
      </c>
    </row>
    <row r="105" spans="1:39">
      <c r="A105">
        <v>2</v>
      </c>
      <c r="B105">
        <v>75</v>
      </c>
      <c r="C105">
        <v>2018</v>
      </c>
      <c r="D105">
        <v>3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352</v>
      </c>
      <c r="R105">
        <v>2665</v>
      </c>
      <c r="S105">
        <v>2665</v>
      </c>
      <c r="T105">
        <v>8.0489278163696767</v>
      </c>
      <c r="U105">
        <v>8.0045440088715516</v>
      </c>
      <c r="V105">
        <v>14.89718574108818</v>
      </c>
      <c r="W105">
        <v>58.882926829268307</v>
      </c>
      <c r="X105">
        <v>164.89288741541483</v>
      </c>
      <c r="Y105">
        <v>152.19613508442751</v>
      </c>
      <c r="Z105">
        <v>152.19613508442751</v>
      </c>
      <c r="AA105">
        <v>31.472728897205545</v>
      </c>
      <c r="AB105">
        <v>5.074361600739409</v>
      </c>
      <c r="AC105">
        <v>-53.729017784649358</v>
      </c>
      <c r="AD105">
        <v>82</v>
      </c>
      <c r="AE105">
        <v>0</v>
      </c>
      <c r="AF105">
        <v>0</v>
      </c>
      <c r="AG105">
        <v>9</v>
      </c>
      <c r="AH105">
        <v>218</v>
      </c>
      <c r="AI105">
        <v>36</v>
      </c>
      <c r="AJ105">
        <v>11</v>
      </c>
      <c r="AK105">
        <v>10</v>
      </c>
      <c r="AL105">
        <v>51</v>
      </c>
      <c r="AM105">
        <v>8</v>
      </c>
    </row>
    <row r="106" spans="1:39">
      <c r="A106">
        <v>2</v>
      </c>
      <c r="B106">
        <v>76</v>
      </c>
      <c r="C106">
        <v>2018</v>
      </c>
      <c r="D106">
        <v>4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376</v>
      </c>
      <c r="R106">
        <v>2696</v>
      </c>
      <c r="S106">
        <v>2695</v>
      </c>
      <c r="T106">
        <v>8.1425551192993062</v>
      </c>
      <c r="U106">
        <v>8.2518938238249504</v>
      </c>
      <c r="V106">
        <v>14.693249258160236</v>
      </c>
      <c r="W106">
        <v>58.428571428571438</v>
      </c>
      <c r="X106">
        <v>168.08770908950598</v>
      </c>
      <c r="Y106">
        <v>155.14495548961429</v>
      </c>
      <c r="Z106">
        <v>155.15261595547315</v>
      </c>
      <c r="AA106">
        <v>31.371750400837236</v>
      </c>
      <c r="AB106">
        <v>5.102511295561805</v>
      </c>
      <c r="AC106">
        <v>-49.069613159237797</v>
      </c>
      <c r="AD106">
        <v>75</v>
      </c>
      <c r="AE106">
        <v>0</v>
      </c>
      <c r="AF106">
        <v>0</v>
      </c>
      <c r="AG106">
        <v>8</v>
      </c>
      <c r="AH106">
        <v>215</v>
      </c>
      <c r="AI106">
        <v>27</v>
      </c>
      <c r="AJ106">
        <v>19</v>
      </c>
      <c r="AK106">
        <v>31</v>
      </c>
      <c r="AL106">
        <v>66</v>
      </c>
      <c r="AM106">
        <v>17</v>
      </c>
    </row>
    <row r="107" spans="1:39">
      <c r="A107">
        <v>2</v>
      </c>
      <c r="B107">
        <v>77</v>
      </c>
      <c r="C107">
        <v>2018</v>
      </c>
      <c r="D107">
        <v>5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371</v>
      </c>
      <c r="R107">
        <v>3049</v>
      </c>
      <c r="S107">
        <v>3049</v>
      </c>
      <c r="T107">
        <v>9.2086982784657181</v>
      </c>
      <c r="U107">
        <v>9.2051327573205093</v>
      </c>
      <c r="V107">
        <v>14.882584453919316</v>
      </c>
      <c r="W107">
        <v>58.812725483765185</v>
      </c>
      <c r="X107">
        <v>165.74299088168789</v>
      </c>
      <c r="Y107">
        <v>152.98078058379815</v>
      </c>
      <c r="Z107">
        <v>152.98078058379815</v>
      </c>
      <c r="AA107">
        <v>31.3831623260022</v>
      </c>
      <c r="AB107">
        <v>4.7810049104587407</v>
      </c>
      <c r="AC107">
        <v>-49.567641250198513</v>
      </c>
      <c r="AD107">
        <v>88</v>
      </c>
      <c r="AE107">
        <v>0</v>
      </c>
      <c r="AF107">
        <v>0</v>
      </c>
      <c r="AG107">
        <v>7</v>
      </c>
      <c r="AH107">
        <v>252</v>
      </c>
      <c r="AI107">
        <v>28</v>
      </c>
      <c r="AJ107">
        <v>22</v>
      </c>
      <c r="AK107">
        <v>30</v>
      </c>
      <c r="AL107">
        <v>64</v>
      </c>
      <c r="AM107">
        <v>7</v>
      </c>
    </row>
    <row r="108" spans="1:39">
      <c r="A108">
        <v>2</v>
      </c>
      <c r="B108">
        <v>78</v>
      </c>
      <c r="C108">
        <v>2018</v>
      </c>
      <c r="D108">
        <v>6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355</v>
      </c>
      <c r="R108">
        <v>2540</v>
      </c>
      <c r="S108">
        <v>2539</v>
      </c>
      <c r="T108">
        <v>7.6713983690727874</v>
      </c>
      <c r="U108">
        <v>7.6486342752134817</v>
      </c>
      <c r="V108">
        <v>14.75</v>
      </c>
      <c r="W108">
        <v>58.50334777471447</v>
      </c>
      <c r="X108">
        <v>165.36934508321855</v>
      </c>
      <c r="Y108">
        <v>152.63590551181079</v>
      </c>
      <c r="Z108">
        <v>152.64600236313487</v>
      </c>
      <c r="AA108">
        <v>30.592820857780161</v>
      </c>
      <c r="AB108">
        <v>4.7761519273087991</v>
      </c>
      <c r="AC108">
        <v>-40.850517574192622</v>
      </c>
      <c r="AD108">
        <v>74</v>
      </c>
      <c r="AE108">
        <v>0</v>
      </c>
      <c r="AF108">
        <v>0</v>
      </c>
      <c r="AG108">
        <v>7</v>
      </c>
      <c r="AH108">
        <v>156</v>
      </c>
      <c r="AI108">
        <v>28</v>
      </c>
      <c r="AJ108">
        <v>19</v>
      </c>
      <c r="AK108">
        <v>12</v>
      </c>
      <c r="AL108">
        <v>54</v>
      </c>
      <c r="AM108">
        <v>12</v>
      </c>
    </row>
    <row r="109" spans="1:39">
      <c r="A109">
        <v>2</v>
      </c>
      <c r="B109">
        <v>79</v>
      </c>
      <c r="C109">
        <v>2018</v>
      </c>
      <c r="D109">
        <v>7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351</v>
      </c>
      <c r="R109">
        <v>2905</v>
      </c>
      <c r="S109">
        <v>2905</v>
      </c>
      <c r="T109">
        <v>8.7737843551797017</v>
      </c>
      <c r="U109">
        <v>8.7646528952061313</v>
      </c>
      <c r="V109">
        <v>14.93253012048193</v>
      </c>
      <c r="W109">
        <v>58.86540447504305</v>
      </c>
      <c r="X109">
        <v>165.63462330983157</v>
      </c>
      <c r="Y109">
        <v>152.88075731497403</v>
      </c>
      <c r="Z109">
        <v>152.88075731497403</v>
      </c>
      <c r="AA109">
        <v>31.049034864804568</v>
      </c>
      <c r="AB109">
        <v>4.7265454320339924</v>
      </c>
      <c r="AC109">
        <v>-44.490497345111677</v>
      </c>
      <c r="AD109">
        <v>92</v>
      </c>
      <c r="AE109">
        <v>0</v>
      </c>
      <c r="AF109">
        <v>0</v>
      </c>
      <c r="AG109">
        <v>9</v>
      </c>
      <c r="AH109">
        <v>227</v>
      </c>
      <c r="AI109">
        <v>22</v>
      </c>
      <c r="AJ109">
        <v>30</v>
      </c>
      <c r="AK109">
        <v>28</v>
      </c>
      <c r="AL109">
        <v>68</v>
      </c>
      <c r="AM109">
        <v>7</v>
      </c>
    </row>
    <row r="110" spans="1:39">
      <c r="A110">
        <v>2</v>
      </c>
      <c r="B110">
        <v>80</v>
      </c>
      <c r="C110">
        <v>2018</v>
      </c>
      <c r="D110">
        <v>8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370</v>
      </c>
      <c r="R110">
        <v>3199</v>
      </c>
      <c r="S110">
        <v>3199</v>
      </c>
      <c r="T110">
        <v>9.6617336152219853</v>
      </c>
      <c r="U110">
        <v>9.6028193805613515</v>
      </c>
      <c r="V110">
        <v>14.74085651766177</v>
      </c>
      <c r="W110">
        <v>58.550484526414486</v>
      </c>
      <c r="X110">
        <v>164.79614939256837</v>
      </c>
      <c r="Y110">
        <v>152.10684588934043</v>
      </c>
      <c r="Z110">
        <v>152.10684588934043</v>
      </c>
      <c r="AA110">
        <v>31.088868575747124</v>
      </c>
      <c r="AB110">
        <v>4.9810392835396202</v>
      </c>
      <c r="AC110">
        <v>-44.49047663753543</v>
      </c>
      <c r="AD110">
        <v>102</v>
      </c>
      <c r="AE110">
        <v>0</v>
      </c>
      <c r="AF110">
        <v>0</v>
      </c>
      <c r="AG110">
        <v>4</v>
      </c>
      <c r="AH110">
        <v>201</v>
      </c>
      <c r="AI110">
        <v>29</v>
      </c>
      <c r="AJ110">
        <v>32</v>
      </c>
      <c r="AK110">
        <v>24</v>
      </c>
      <c r="AL110">
        <v>72</v>
      </c>
      <c r="AM110">
        <v>4</v>
      </c>
    </row>
    <row r="111" spans="1:39">
      <c r="A111">
        <v>2</v>
      </c>
      <c r="B111">
        <v>81</v>
      </c>
      <c r="C111">
        <v>2018</v>
      </c>
      <c r="D111">
        <v>9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336</v>
      </c>
      <c r="R111">
        <v>2513</v>
      </c>
      <c r="S111">
        <v>2513</v>
      </c>
      <c r="T111">
        <v>7.589852008456659</v>
      </c>
      <c r="U111">
        <v>7.6136738331066898</v>
      </c>
      <c r="V111">
        <v>14.818941504178271</v>
      </c>
      <c r="W111">
        <v>58.649423000397931</v>
      </c>
      <c r="X111">
        <v>166.32759919275725</v>
      </c>
      <c r="Y111">
        <v>153.52037405491453</v>
      </c>
      <c r="Z111">
        <v>153.52037405491453</v>
      </c>
      <c r="AA111">
        <v>29.353234072528025</v>
      </c>
      <c r="AB111">
        <v>4.7519506817594719</v>
      </c>
      <c r="AC111">
        <v>-38.485878025048791</v>
      </c>
      <c r="AD111">
        <v>79</v>
      </c>
      <c r="AE111">
        <v>0</v>
      </c>
      <c r="AF111">
        <v>0</v>
      </c>
      <c r="AG111">
        <v>7</v>
      </c>
      <c r="AH111">
        <v>140</v>
      </c>
      <c r="AI111">
        <v>22</v>
      </c>
      <c r="AJ111">
        <v>43</v>
      </c>
      <c r="AK111">
        <v>17</v>
      </c>
      <c r="AL111">
        <v>51</v>
      </c>
      <c r="AM111">
        <v>5</v>
      </c>
    </row>
    <row r="112" spans="1:39">
      <c r="A112">
        <v>2</v>
      </c>
      <c r="B112">
        <v>82</v>
      </c>
      <c r="C112">
        <v>2018</v>
      </c>
      <c r="D112">
        <v>10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401</v>
      </c>
      <c r="R112">
        <v>2754</v>
      </c>
      <c r="S112">
        <v>2754</v>
      </c>
      <c r="T112">
        <v>8.3177287828450641</v>
      </c>
      <c r="U112">
        <v>8.2934852049935071</v>
      </c>
      <c r="V112">
        <v>14.698257080610022</v>
      </c>
      <c r="W112">
        <v>58.507988380537405</v>
      </c>
      <c r="X112">
        <v>165.32391376357162</v>
      </c>
      <c r="Y112">
        <v>152.59397240377638</v>
      </c>
      <c r="Z112">
        <v>152.59397240377638</v>
      </c>
      <c r="AA112">
        <v>31.458454348794632</v>
      </c>
      <c r="AB112">
        <v>4.9709513567621801</v>
      </c>
      <c r="AC112">
        <v>-44.04623563513718</v>
      </c>
      <c r="AD112">
        <v>99</v>
      </c>
      <c r="AE112">
        <v>0</v>
      </c>
      <c r="AF112">
        <v>0</v>
      </c>
      <c r="AG112">
        <v>15</v>
      </c>
      <c r="AH112">
        <v>248</v>
      </c>
      <c r="AI112">
        <v>40</v>
      </c>
      <c r="AJ112">
        <v>46</v>
      </c>
      <c r="AK112">
        <v>20</v>
      </c>
      <c r="AL112">
        <v>62</v>
      </c>
      <c r="AM112">
        <v>9</v>
      </c>
    </row>
    <row r="113" spans="1:39">
      <c r="A113">
        <v>2</v>
      </c>
      <c r="B113">
        <v>83</v>
      </c>
      <c r="C113">
        <v>2018</v>
      </c>
      <c r="D113">
        <v>11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403</v>
      </c>
      <c r="R113">
        <v>2838</v>
      </c>
      <c r="S113">
        <v>2838</v>
      </c>
      <c r="T113">
        <v>8.5714285714285694</v>
      </c>
      <c r="U113">
        <v>8.5619336418246093</v>
      </c>
      <c r="V113">
        <v>14.785412262156452</v>
      </c>
      <c r="W113">
        <v>58.623678646934465</v>
      </c>
      <c r="X113">
        <v>165.62351830940099</v>
      </c>
      <c r="Y113">
        <v>152.87050739957712</v>
      </c>
      <c r="Z113">
        <v>152.87050739957712</v>
      </c>
      <c r="AA113">
        <v>30.164733885046871</v>
      </c>
      <c r="AB113">
        <v>4.7391465258887644</v>
      </c>
      <c r="AC113">
        <v>-40.05205132063157</v>
      </c>
      <c r="AD113">
        <v>67</v>
      </c>
      <c r="AE113">
        <v>0</v>
      </c>
      <c r="AF113">
        <v>0</v>
      </c>
      <c r="AG113">
        <v>10</v>
      </c>
      <c r="AH113">
        <v>225</v>
      </c>
      <c r="AI113">
        <v>26</v>
      </c>
      <c r="AJ113">
        <v>47</v>
      </c>
      <c r="AK113">
        <v>11</v>
      </c>
      <c r="AL113">
        <v>40</v>
      </c>
      <c r="AM113">
        <v>6</v>
      </c>
    </row>
    <row r="114" spans="1:39">
      <c r="A114">
        <v>2</v>
      </c>
      <c r="B114">
        <v>84</v>
      </c>
      <c r="C114">
        <v>2018</v>
      </c>
      <c r="D114">
        <v>12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332</v>
      </c>
      <c r="R114">
        <v>2225</v>
      </c>
      <c r="S114">
        <v>2225</v>
      </c>
      <c r="T114">
        <v>6.7200241618846235</v>
      </c>
      <c r="U114">
        <v>6.7251654952139237</v>
      </c>
      <c r="V114">
        <v>14.889887640449436</v>
      </c>
      <c r="W114">
        <v>58.832359550561812</v>
      </c>
      <c r="X114">
        <v>165.93404506555322</v>
      </c>
      <c r="Y114">
        <v>153.15712359550565</v>
      </c>
      <c r="Z114">
        <v>153.15712359550565</v>
      </c>
      <c r="AA114">
        <v>31.518043696712351</v>
      </c>
      <c r="AB114">
        <v>4.6200574008963953</v>
      </c>
      <c r="AC114">
        <v>-43.019530624472438</v>
      </c>
      <c r="AD114">
        <v>54</v>
      </c>
      <c r="AE114">
        <v>0</v>
      </c>
      <c r="AF114">
        <v>0</v>
      </c>
      <c r="AG114">
        <v>6</v>
      </c>
      <c r="AH114">
        <v>207</v>
      </c>
      <c r="AI114">
        <v>16</v>
      </c>
      <c r="AJ114">
        <v>19</v>
      </c>
      <c r="AK114">
        <v>23</v>
      </c>
      <c r="AL114">
        <v>38</v>
      </c>
      <c r="AM114">
        <v>3</v>
      </c>
    </row>
    <row r="115" spans="1:39">
      <c r="A115">
        <v>2</v>
      </c>
      <c r="B115">
        <v>85</v>
      </c>
      <c r="C115">
        <v>2017</v>
      </c>
      <c r="D115">
        <v>1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408</v>
      </c>
      <c r="R115">
        <v>2754</v>
      </c>
      <c r="S115">
        <v>2754</v>
      </c>
      <c r="T115">
        <v>8.4610894343912229</v>
      </c>
      <c r="U115">
        <v>8.5755288349468142</v>
      </c>
      <c r="V115">
        <v>14.815904139433547</v>
      </c>
      <c r="W115">
        <v>58.732752360203371</v>
      </c>
      <c r="X115">
        <v>166.75156238812676</v>
      </c>
      <c r="Y115">
        <v>153.91169208424071</v>
      </c>
      <c r="Z115">
        <v>153.91169208424071</v>
      </c>
      <c r="AA115">
        <v>29.821819588536908</v>
      </c>
      <c r="AB115">
        <v>4.8329128258631791</v>
      </c>
      <c r="AC115">
        <v>-47.555812982743525</v>
      </c>
      <c r="AD115">
        <v>88</v>
      </c>
      <c r="AE115">
        <v>0</v>
      </c>
      <c r="AF115">
        <v>0</v>
      </c>
      <c r="AG115">
        <v>6</v>
      </c>
      <c r="AH115">
        <v>196</v>
      </c>
      <c r="AI115">
        <v>30</v>
      </c>
      <c r="AJ115">
        <v>38</v>
      </c>
      <c r="AK115">
        <v>14</v>
      </c>
      <c r="AL115">
        <v>96</v>
      </c>
      <c r="AM115">
        <v>12</v>
      </c>
    </row>
    <row r="116" spans="1:39">
      <c r="A116">
        <v>2</v>
      </c>
      <c r="B116">
        <v>86</v>
      </c>
      <c r="C116">
        <v>2017</v>
      </c>
      <c r="D116">
        <v>2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361</v>
      </c>
      <c r="R116">
        <v>2223</v>
      </c>
      <c r="S116">
        <v>2223</v>
      </c>
      <c r="T116">
        <v>6.829702909459586</v>
      </c>
      <c r="U116">
        <v>6.8404377081884276</v>
      </c>
      <c r="V116">
        <v>14.875843454790822</v>
      </c>
      <c r="W116">
        <v>58.9037336932074</v>
      </c>
      <c r="X116">
        <v>164.78488217098004</v>
      </c>
      <c r="Y116">
        <v>152.09644624381477</v>
      </c>
      <c r="Z116">
        <v>152.09644624381477</v>
      </c>
      <c r="AA116">
        <v>29.106939361511223</v>
      </c>
      <c r="AB116">
        <v>4.7138256757415151</v>
      </c>
      <c r="AC116">
        <v>-44.413587052555975</v>
      </c>
      <c r="AD116">
        <v>79</v>
      </c>
      <c r="AE116">
        <v>0</v>
      </c>
      <c r="AF116">
        <v>0</v>
      </c>
      <c r="AG116">
        <v>10</v>
      </c>
      <c r="AH116">
        <v>153</v>
      </c>
      <c r="AI116">
        <v>18</v>
      </c>
      <c r="AJ116">
        <v>26</v>
      </c>
      <c r="AK116">
        <v>26</v>
      </c>
      <c r="AL116">
        <v>70</v>
      </c>
      <c r="AM116">
        <v>7</v>
      </c>
    </row>
    <row r="117" spans="1:39">
      <c r="A117">
        <v>2</v>
      </c>
      <c r="B117">
        <v>87</v>
      </c>
      <c r="C117">
        <v>2017</v>
      </c>
      <c r="D117">
        <v>3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403</v>
      </c>
      <c r="R117">
        <v>2612</v>
      </c>
      <c r="S117">
        <v>2612</v>
      </c>
      <c r="T117">
        <v>8.0248241113398251</v>
      </c>
      <c r="U117">
        <v>8.0391142041194144</v>
      </c>
      <c r="V117">
        <v>14.88667687595712</v>
      </c>
      <c r="W117">
        <v>58.851837672281754</v>
      </c>
      <c r="X117">
        <v>164.81926071685129</v>
      </c>
      <c r="Y117">
        <v>152.12817764165371</v>
      </c>
      <c r="Z117">
        <v>152.12817764165371</v>
      </c>
      <c r="AA117">
        <v>30.076321918922361</v>
      </c>
      <c r="AB117">
        <v>4.7493717316096564</v>
      </c>
      <c r="AC117">
        <v>-47.888600973992595</v>
      </c>
      <c r="AD117">
        <v>89</v>
      </c>
      <c r="AE117">
        <v>0</v>
      </c>
      <c r="AF117">
        <v>0</v>
      </c>
      <c r="AG117">
        <v>9</v>
      </c>
      <c r="AH117">
        <v>223</v>
      </c>
      <c r="AI117">
        <v>30</v>
      </c>
      <c r="AJ117">
        <v>30</v>
      </c>
      <c r="AK117">
        <v>26</v>
      </c>
      <c r="AL117">
        <v>59</v>
      </c>
      <c r="AM117">
        <v>10</v>
      </c>
    </row>
    <row r="118" spans="1:39">
      <c r="A118">
        <v>2</v>
      </c>
      <c r="B118">
        <v>88</v>
      </c>
      <c r="C118">
        <v>2017</v>
      </c>
      <c r="D118">
        <v>4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364</v>
      </c>
      <c r="R118">
        <v>2539</v>
      </c>
      <c r="S118">
        <v>2539</v>
      </c>
      <c r="T118">
        <v>7.8005468677993184</v>
      </c>
      <c r="U118">
        <v>7.753728429663898</v>
      </c>
      <c r="V118">
        <v>14.857818038597872</v>
      </c>
      <c r="W118">
        <v>58.831035840882222</v>
      </c>
      <c r="X118">
        <v>163.53880546892108</v>
      </c>
      <c r="Y118">
        <v>150.94631744781449</v>
      </c>
      <c r="Z118">
        <v>150.94631744781449</v>
      </c>
      <c r="AA118">
        <v>29.149262038343561</v>
      </c>
      <c r="AB118">
        <v>4.7274063883060071</v>
      </c>
      <c r="AC118">
        <v>-47.89336687280484</v>
      </c>
      <c r="AD118">
        <v>86</v>
      </c>
      <c r="AE118">
        <v>1</v>
      </c>
      <c r="AF118">
        <v>0</v>
      </c>
      <c r="AG118">
        <v>9</v>
      </c>
      <c r="AH118">
        <v>219</v>
      </c>
      <c r="AI118">
        <v>58</v>
      </c>
      <c r="AJ118">
        <v>32</v>
      </c>
      <c r="AK118">
        <v>22</v>
      </c>
      <c r="AL118">
        <v>84</v>
      </c>
      <c r="AM118">
        <v>12</v>
      </c>
    </row>
    <row r="119" spans="1:39">
      <c r="A119">
        <v>2</v>
      </c>
      <c r="B119">
        <v>89</v>
      </c>
      <c r="C119">
        <v>2017</v>
      </c>
      <c r="D119">
        <v>5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410</v>
      </c>
      <c r="R119">
        <v>2791</v>
      </c>
      <c r="S119">
        <v>2791</v>
      </c>
      <c r="T119">
        <v>8.5747642016651806</v>
      </c>
      <c r="U119">
        <v>8.5607154234399925</v>
      </c>
      <c r="V119">
        <v>14.806162665711216</v>
      </c>
      <c r="W119">
        <v>58.699749193837349</v>
      </c>
      <c r="X119">
        <v>164.25672520363196</v>
      </c>
      <c r="Y119">
        <v>151.60895736295197</v>
      </c>
      <c r="Z119">
        <v>151.60895736295197</v>
      </c>
      <c r="AA119">
        <v>29.657912833610698</v>
      </c>
      <c r="AB119">
        <v>5.0142894994882621</v>
      </c>
      <c r="AC119">
        <v>-47.094894536316062</v>
      </c>
      <c r="AD119">
        <v>92</v>
      </c>
      <c r="AE119">
        <v>0</v>
      </c>
      <c r="AF119">
        <v>0</v>
      </c>
      <c r="AG119">
        <v>7</v>
      </c>
      <c r="AH119">
        <v>177</v>
      </c>
      <c r="AI119">
        <v>26</v>
      </c>
      <c r="AJ119">
        <v>32</v>
      </c>
      <c r="AK119">
        <v>30</v>
      </c>
      <c r="AL119">
        <v>124</v>
      </c>
      <c r="AM119">
        <v>11</v>
      </c>
    </row>
    <row r="120" spans="1:39">
      <c r="A120">
        <v>2</v>
      </c>
      <c r="B120">
        <v>90</v>
      </c>
      <c r="C120">
        <v>2017</v>
      </c>
      <c r="D120">
        <v>6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389</v>
      </c>
      <c r="R120">
        <v>2586</v>
      </c>
      <c r="S120">
        <v>2586</v>
      </c>
      <c r="T120">
        <v>7.9449445451473153</v>
      </c>
      <c r="U120">
        <v>7.9271396224931054</v>
      </c>
      <c r="V120">
        <v>14.813225058004637</v>
      </c>
      <c r="W120">
        <v>58.744006187161638</v>
      </c>
      <c r="X120">
        <v>164.15757319812749</v>
      </c>
      <c r="Y120">
        <v>151.51744006187172</v>
      </c>
      <c r="Z120">
        <v>151.51744006187172</v>
      </c>
      <c r="AA120">
        <v>29.427981771733162</v>
      </c>
      <c r="AB120">
        <v>4.997390351297482</v>
      </c>
      <c r="AC120">
        <v>-44.697482726482178</v>
      </c>
      <c r="AD120">
        <v>70</v>
      </c>
      <c r="AE120">
        <v>0</v>
      </c>
      <c r="AF120">
        <v>0</v>
      </c>
      <c r="AG120">
        <v>2</v>
      </c>
      <c r="AH120">
        <v>179</v>
      </c>
      <c r="AI120">
        <v>25</v>
      </c>
      <c r="AJ120">
        <v>19</v>
      </c>
      <c r="AK120">
        <v>21</v>
      </c>
      <c r="AL120">
        <v>108</v>
      </c>
      <c r="AM120">
        <v>8</v>
      </c>
    </row>
    <row r="121" spans="1:39">
      <c r="A121">
        <v>2</v>
      </c>
      <c r="B121">
        <v>91</v>
      </c>
      <c r="C121">
        <v>2017</v>
      </c>
      <c r="D121">
        <v>7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379</v>
      </c>
      <c r="R121">
        <v>2646</v>
      </c>
      <c r="S121">
        <v>2646</v>
      </c>
      <c r="T121">
        <v>8.1292820055915698</v>
      </c>
      <c r="U121">
        <v>8.0788344592564698</v>
      </c>
      <c r="V121">
        <v>15.003401360544219</v>
      </c>
      <c r="W121">
        <v>59.024943310657619</v>
      </c>
      <c r="X121">
        <v>163.50528895800556</v>
      </c>
      <c r="Y121">
        <v>150.91538170823901</v>
      </c>
      <c r="Z121">
        <v>150.91538170823901</v>
      </c>
      <c r="AA121">
        <v>30.689024335259528</v>
      </c>
      <c r="AB121">
        <v>4.6619815217141882</v>
      </c>
      <c r="AC121">
        <v>-44.72950260181841</v>
      </c>
      <c r="AD121">
        <v>94</v>
      </c>
      <c r="AE121">
        <v>0</v>
      </c>
      <c r="AF121">
        <v>0</v>
      </c>
      <c r="AG121">
        <v>8</v>
      </c>
      <c r="AH121">
        <v>186</v>
      </c>
      <c r="AI121">
        <v>22</v>
      </c>
      <c r="AJ121">
        <v>40</v>
      </c>
      <c r="AK121">
        <v>19</v>
      </c>
      <c r="AL121">
        <v>141</v>
      </c>
      <c r="AM121">
        <v>5</v>
      </c>
    </row>
    <row r="122" spans="1:39">
      <c r="A122">
        <v>2</v>
      </c>
      <c r="B122">
        <v>92</v>
      </c>
      <c r="C122">
        <v>2017</v>
      </c>
      <c r="D122">
        <v>8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399</v>
      </c>
      <c r="R122">
        <v>2977</v>
      </c>
      <c r="S122">
        <v>2977</v>
      </c>
      <c r="T122">
        <v>9.1462103290423684</v>
      </c>
      <c r="U122">
        <v>9.0755391327158375</v>
      </c>
      <c r="V122">
        <v>14.811219348337252</v>
      </c>
      <c r="W122">
        <v>58.717500839771603</v>
      </c>
      <c r="X122">
        <v>163.25501652066356</v>
      </c>
      <c r="Y122">
        <v>150.68438024857247</v>
      </c>
      <c r="Z122">
        <v>150.68438024857247</v>
      </c>
      <c r="AA122">
        <v>29.888286929160031</v>
      </c>
      <c r="AB122">
        <v>4.9571702124667185</v>
      </c>
      <c r="AC122">
        <v>-43.527945343763527</v>
      </c>
      <c r="AD122">
        <v>100</v>
      </c>
      <c r="AE122">
        <v>0</v>
      </c>
      <c r="AF122">
        <v>0</v>
      </c>
      <c r="AG122">
        <v>11</v>
      </c>
      <c r="AH122">
        <v>232</v>
      </c>
      <c r="AI122">
        <v>31</v>
      </c>
      <c r="AJ122">
        <v>30</v>
      </c>
      <c r="AK122">
        <v>34</v>
      </c>
      <c r="AL122">
        <v>149</v>
      </c>
      <c r="AM122">
        <v>10</v>
      </c>
    </row>
    <row r="123" spans="1:39">
      <c r="A123">
        <v>2</v>
      </c>
      <c r="B123">
        <v>93</v>
      </c>
      <c r="C123">
        <v>2017</v>
      </c>
      <c r="D123">
        <v>9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377</v>
      </c>
      <c r="R123">
        <v>2810</v>
      </c>
      <c r="S123">
        <v>2810</v>
      </c>
      <c r="T123">
        <v>8.6331377308058617</v>
      </c>
      <c r="U123">
        <v>8.562491738012934</v>
      </c>
      <c r="V123">
        <v>14.38967971530249</v>
      </c>
      <c r="W123">
        <v>57.950177935943053</v>
      </c>
      <c r="X123">
        <v>163.17994471069471</v>
      </c>
      <c r="Y123">
        <v>150.6150889679713</v>
      </c>
      <c r="Z123">
        <v>150.6150889679713</v>
      </c>
      <c r="AA123">
        <v>30.177684835037621</v>
      </c>
      <c r="AB123">
        <v>5.4842065351928211</v>
      </c>
      <c r="AC123">
        <v>-31.609595536028607</v>
      </c>
      <c r="AD123">
        <v>81</v>
      </c>
      <c r="AE123">
        <v>0</v>
      </c>
      <c r="AF123">
        <v>0</v>
      </c>
      <c r="AG123">
        <v>14</v>
      </c>
      <c r="AH123">
        <v>201</v>
      </c>
      <c r="AI123">
        <v>28</v>
      </c>
      <c r="AJ123">
        <v>26</v>
      </c>
      <c r="AK123">
        <v>27</v>
      </c>
      <c r="AL123">
        <v>73</v>
      </c>
      <c r="AM123">
        <v>7</v>
      </c>
    </row>
    <row r="124" spans="1:39">
      <c r="A124">
        <v>2</v>
      </c>
      <c r="B124">
        <v>94</v>
      </c>
      <c r="C124">
        <v>2017</v>
      </c>
      <c r="D124">
        <v>10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425</v>
      </c>
      <c r="R124">
        <v>2941</v>
      </c>
      <c r="S124">
        <v>2941</v>
      </c>
      <c r="T124">
        <v>9.0356078527758168</v>
      </c>
      <c r="U124">
        <v>9.0330815727756324</v>
      </c>
      <c r="V124">
        <v>14.60081604896294</v>
      </c>
      <c r="W124">
        <v>58.330499829989797</v>
      </c>
      <c r="X124">
        <v>164.48028268478339</v>
      </c>
      <c r="Y124">
        <v>151.81530091805504</v>
      </c>
      <c r="Z124">
        <v>151.81530091805504</v>
      </c>
      <c r="AA124">
        <v>31.410359554408245</v>
      </c>
      <c r="AB124">
        <v>5.1063745377557721</v>
      </c>
      <c r="AC124">
        <v>-44.39634798158788</v>
      </c>
      <c r="AD124">
        <v>85</v>
      </c>
      <c r="AE124">
        <v>0</v>
      </c>
      <c r="AF124">
        <v>0</v>
      </c>
      <c r="AG124">
        <v>10</v>
      </c>
      <c r="AH124">
        <v>205</v>
      </c>
      <c r="AI124">
        <v>35</v>
      </c>
      <c r="AJ124">
        <v>36</v>
      </c>
      <c r="AK124">
        <v>35</v>
      </c>
      <c r="AL124">
        <v>60</v>
      </c>
      <c r="AM124">
        <v>15</v>
      </c>
    </row>
    <row r="125" spans="1:39">
      <c r="A125">
        <v>2</v>
      </c>
      <c r="B125">
        <v>95</v>
      </c>
      <c r="C125">
        <v>2017</v>
      </c>
      <c r="D125">
        <v>11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425</v>
      </c>
      <c r="R125">
        <v>3091</v>
      </c>
      <c r="S125">
        <v>3091</v>
      </c>
      <c r="T125">
        <v>9.4964515038864477</v>
      </c>
      <c r="U125">
        <v>9.5611527852673248</v>
      </c>
      <c r="V125">
        <v>14.613393723714005</v>
      </c>
      <c r="W125">
        <v>58.3348430928502</v>
      </c>
      <c r="X125">
        <v>165.6472343254961</v>
      </c>
      <c r="Y125">
        <v>152.89239728243291</v>
      </c>
      <c r="Z125">
        <v>152.89239728243291</v>
      </c>
      <c r="AA125">
        <v>30.13694233358401</v>
      </c>
      <c r="AB125">
        <v>5.096875724822711</v>
      </c>
      <c r="AC125">
        <v>-41.807730454890688</v>
      </c>
      <c r="AD125">
        <v>81</v>
      </c>
      <c r="AE125">
        <v>0</v>
      </c>
      <c r="AF125">
        <v>0</v>
      </c>
      <c r="AG125">
        <v>10</v>
      </c>
      <c r="AH125">
        <v>198</v>
      </c>
      <c r="AI125">
        <v>34</v>
      </c>
      <c r="AJ125">
        <v>39</v>
      </c>
      <c r="AK125">
        <v>30</v>
      </c>
      <c r="AL125">
        <v>71</v>
      </c>
      <c r="AM125">
        <v>12</v>
      </c>
    </row>
    <row r="126" spans="1:39">
      <c r="A126">
        <v>2</v>
      </c>
      <c r="B126">
        <v>96</v>
      </c>
      <c r="C126">
        <v>2017</v>
      </c>
      <c r="D126">
        <v>12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363</v>
      </c>
      <c r="R126">
        <v>2579</v>
      </c>
      <c r="S126">
        <v>2579</v>
      </c>
      <c r="T126">
        <v>7.9234385080954883</v>
      </c>
      <c r="U126">
        <v>7.9922360891201629</v>
      </c>
      <c r="V126">
        <v>14.88871655680496</v>
      </c>
      <c r="W126">
        <v>58.754943776657619</v>
      </c>
      <c r="X126">
        <v>165.95483060320976</v>
      </c>
      <c r="Y126">
        <v>153.17630864676212</v>
      </c>
      <c r="Z126">
        <v>153.17630864676212</v>
      </c>
      <c r="AA126">
        <v>30.170131022526988</v>
      </c>
      <c r="AB126">
        <v>4.7754186914341341</v>
      </c>
      <c r="AC126">
        <v>-46.791568965673342</v>
      </c>
      <c r="AD126">
        <v>77</v>
      </c>
      <c r="AE126">
        <v>0</v>
      </c>
      <c r="AF126">
        <v>0</v>
      </c>
      <c r="AG126">
        <v>9</v>
      </c>
      <c r="AH126">
        <v>230</v>
      </c>
      <c r="AI126">
        <v>32</v>
      </c>
      <c r="AJ126">
        <v>27</v>
      </c>
      <c r="AK126">
        <v>26</v>
      </c>
      <c r="AL126">
        <v>75</v>
      </c>
      <c r="AM126">
        <v>7</v>
      </c>
    </row>
    <row r="127" spans="1:39">
      <c r="A127">
        <v>2</v>
      </c>
      <c r="B127">
        <v>97</v>
      </c>
      <c r="C127">
        <v>2016</v>
      </c>
      <c r="D127">
        <v>1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403</v>
      </c>
      <c r="R127">
        <v>2714</v>
      </c>
      <c r="S127">
        <v>2714</v>
      </c>
      <c r="T127">
        <v>8.1511292647765483</v>
      </c>
      <c r="U127">
        <v>8.1157173234555717</v>
      </c>
      <c r="V127">
        <v>15.14075165806927</v>
      </c>
      <c r="W127">
        <v>59.30692704495209</v>
      </c>
      <c r="X127">
        <v>162.73405982063235</v>
      </c>
      <c r="Y127">
        <v>150.20353721444363</v>
      </c>
      <c r="Z127">
        <v>150.20353721444363</v>
      </c>
      <c r="AA127">
        <v>29.360564805113714</v>
      </c>
      <c r="AB127">
        <v>4.4535318704025473</v>
      </c>
      <c r="AC127">
        <v>-40.260239602696558</v>
      </c>
      <c r="AD127">
        <v>99</v>
      </c>
      <c r="AE127">
        <v>0</v>
      </c>
      <c r="AF127">
        <v>0</v>
      </c>
      <c r="AG127">
        <v>2</v>
      </c>
      <c r="AH127">
        <v>125</v>
      </c>
      <c r="AI127">
        <v>19</v>
      </c>
      <c r="AJ127">
        <v>27</v>
      </c>
      <c r="AK127">
        <v>21</v>
      </c>
      <c r="AL127">
        <v>33</v>
      </c>
      <c r="AM127">
        <v>13</v>
      </c>
    </row>
    <row r="128" spans="1:39">
      <c r="A128">
        <v>2</v>
      </c>
      <c r="B128">
        <v>98</v>
      </c>
      <c r="C128">
        <v>2016</v>
      </c>
      <c r="D128">
        <v>2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377</v>
      </c>
      <c r="R128">
        <v>2366</v>
      </c>
      <c r="S128">
        <v>2364</v>
      </c>
      <c r="T128">
        <v>7.1059586737145617</v>
      </c>
      <c r="U128">
        <v>7.1092249869052182</v>
      </c>
      <c r="V128">
        <v>15.027895181741332</v>
      </c>
      <c r="W128">
        <v>59.173011844331633</v>
      </c>
      <c r="X128">
        <v>163.56184443941729</v>
      </c>
      <c r="Y128">
        <v>150.96758241758201</v>
      </c>
      <c r="Z128">
        <v>151.05596446700463</v>
      </c>
      <c r="AA128">
        <v>29.341959914657224</v>
      </c>
      <c r="AB128">
        <v>4.3044186046891992</v>
      </c>
      <c r="AC128">
        <v>-46.973272443817194</v>
      </c>
      <c r="AD128">
        <v>80</v>
      </c>
      <c r="AE128">
        <v>0</v>
      </c>
      <c r="AF128">
        <v>0</v>
      </c>
      <c r="AG128">
        <v>12</v>
      </c>
      <c r="AH128">
        <v>189</v>
      </c>
      <c r="AI128">
        <v>22</v>
      </c>
      <c r="AJ128">
        <v>25</v>
      </c>
      <c r="AK128">
        <v>30</v>
      </c>
      <c r="AL128">
        <v>36</v>
      </c>
      <c r="AM128">
        <v>8</v>
      </c>
    </row>
    <row r="129" spans="1:39">
      <c r="A129">
        <v>2</v>
      </c>
      <c r="B129">
        <v>99</v>
      </c>
      <c r="C129">
        <v>2016</v>
      </c>
      <c r="D129">
        <v>3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369</v>
      </c>
      <c r="R129">
        <v>2494</v>
      </c>
      <c r="S129">
        <v>2494</v>
      </c>
      <c r="T129">
        <v>7.4903892359442557</v>
      </c>
      <c r="U129">
        <v>7.38952167818469</v>
      </c>
      <c r="V129">
        <v>15.113873295910182</v>
      </c>
      <c r="W129">
        <v>59.290296712109082</v>
      </c>
      <c r="X129">
        <v>161.2431482361568</v>
      </c>
      <c r="Y129">
        <v>148.82742582197264</v>
      </c>
      <c r="Z129">
        <v>148.82742582197264</v>
      </c>
      <c r="AA129">
        <v>28.418434923372047</v>
      </c>
      <c r="AB129">
        <v>4.5001035887762404</v>
      </c>
      <c r="AC129">
        <v>-40.420533704165749</v>
      </c>
      <c r="AD129">
        <v>86</v>
      </c>
      <c r="AE129">
        <v>0</v>
      </c>
      <c r="AF129">
        <v>0</v>
      </c>
      <c r="AG129">
        <v>14</v>
      </c>
      <c r="AH129">
        <v>207</v>
      </c>
      <c r="AI129">
        <v>23</v>
      </c>
      <c r="AJ129">
        <v>43</v>
      </c>
      <c r="AK129">
        <v>38</v>
      </c>
      <c r="AL129">
        <v>58</v>
      </c>
      <c r="AM129">
        <v>8</v>
      </c>
    </row>
    <row r="130" spans="1:39">
      <c r="A130">
        <v>2</v>
      </c>
      <c r="B130">
        <v>100</v>
      </c>
      <c r="C130">
        <v>2016</v>
      </c>
      <c r="D130">
        <v>4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419</v>
      </c>
      <c r="R130">
        <v>2770</v>
      </c>
      <c r="S130">
        <v>2769</v>
      </c>
      <c r="T130">
        <v>8.3193176357520393</v>
      </c>
      <c r="U130">
        <v>8.369354642515356</v>
      </c>
      <c r="V130">
        <v>15.022382671480148</v>
      </c>
      <c r="W130">
        <v>59.112676056338024</v>
      </c>
      <c r="X130">
        <v>164.476768972625</v>
      </c>
      <c r="Y130">
        <v>151.81205776173277</v>
      </c>
      <c r="Z130">
        <v>151.82109064644263</v>
      </c>
      <c r="AA130">
        <v>29.874732135871724</v>
      </c>
      <c r="AB130">
        <v>4.780363600605968</v>
      </c>
      <c r="AC130">
        <v>-44.449176123935779</v>
      </c>
      <c r="AD130">
        <v>87</v>
      </c>
      <c r="AE130">
        <v>0</v>
      </c>
      <c r="AF130">
        <v>0</v>
      </c>
      <c r="AG130">
        <v>11</v>
      </c>
      <c r="AH130">
        <v>275</v>
      </c>
      <c r="AI130">
        <v>47</v>
      </c>
      <c r="AJ130">
        <v>41</v>
      </c>
      <c r="AK130">
        <v>26</v>
      </c>
      <c r="AL130">
        <v>54</v>
      </c>
      <c r="AM130">
        <v>12</v>
      </c>
    </row>
    <row r="131" spans="1:39">
      <c r="A131">
        <v>2</v>
      </c>
      <c r="B131">
        <v>101</v>
      </c>
      <c r="C131">
        <v>2016</v>
      </c>
      <c r="D131">
        <v>5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398</v>
      </c>
      <c r="R131">
        <v>2820</v>
      </c>
      <c r="S131">
        <v>2816</v>
      </c>
      <c r="T131">
        <v>8.4694858241230175</v>
      </c>
      <c r="U131">
        <v>8.3429978783591299</v>
      </c>
      <c r="V131">
        <v>15.001063829787237</v>
      </c>
      <c r="W131">
        <v>59.072798295454554</v>
      </c>
      <c r="X131">
        <v>161.20486695404284</v>
      </c>
      <c r="Y131">
        <v>148.79209219858163</v>
      </c>
      <c r="Z131">
        <v>148.81700994318189</v>
      </c>
      <c r="AA131">
        <v>30.605940470010712</v>
      </c>
      <c r="AB131">
        <v>4.8724525814192239</v>
      </c>
      <c r="AC131">
        <v>-46.016607159037022</v>
      </c>
      <c r="AD131">
        <v>84</v>
      </c>
      <c r="AE131">
        <v>0</v>
      </c>
      <c r="AF131">
        <v>0</v>
      </c>
      <c r="AG131">
        <v>9</v>
      </c>
      <c r="AH131">
        <v>284</v>
      </c>
      <c r="AI131">
        <v>24</v>
      </c>
      <c r="AJ131">
        <v>37</v>
      </c>
      <c r="AK131">
        <v>38</v>
      </c>
      <c r="AL131">
        <v>44</v>
      </c>
      <c r="AM131">
        <v>6</v>
      </c>
    </row>
    <row r="132" spans="1:39">
      <c r="A132">
        <v>2</v>
      </c>
      <c r="B132">
        <v>102</v>
      </c>
      <c r="C132">
        <v>2016</v>
      </c>
      <c r="D132">
        <v>6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417</v>
      </c>
      <c r="R132">
        <v>3021</v>
      </c>
      <c r="S132">
        <v>3012</v>
      </c>
      <c r="T132">
        <v>9.0731619413743374</v>
      </c>
      <c r="U132">
        <v>8.9732209781447114</v>
      </c>
      <c r="V132">
        <v>14.924528301886795</v>
      </c>
      <c r="W132">
        <v>59.032204515272213</v>
      </c>
      <c r="X132">
        <v>162.14379445004465</v>
      </c>
      <c r="Y132">
        <v>149.65872227739123</v>
      </c>
      <c r="Z132">
        <v>149.64302788844589</v>
      </c>
      <c r="AA132">
        <v>29.830514513566246</v>
      </c>
      <c r="AB132">
        <v>4.7694480653371585</v>
      </c>
      <c r="AC132">
        <v>-41.778801921099991</v>
      </c>
      <c r="AD132">
        <v>88</v>
      </c>
      <c r="AE132">
        <v>0</v>
      </c>
      <c r="AF132">
        <v>0</v>
      </c>
      <c r="AG132">
        <v>7</v>
      </c>
      <c r="AH132">
        <v>273</v>
      </c>
      <c r="AI132">
        <v>49</v>
      </c>
      <c r="AJ132">
        <v>36</v>
      </c>
      <c r="AK132">
        <v>32</v>
      </c>
      <c r="AL132">
        <v>60</v>
      </c>
      <c r="AM132">
        <v>10</v>
      </c>
    </row>
    <row r="133" spans="1:39">
      <c r="A133">
        <v>2</v>
      </c>
      <c r="B133">
        <v>103</v>
      </c>
      <c r="C133">
        <v>2016</v>
      </c>
      <c r="D133">
        <v>7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375</v>
      </c>
      <c r="R133">
        <v>2763</v>
      </c>
      <c r="S133">
        <v>2759</v>
      </c>
      <c r="T133">
        <v>8.2982940893801089</v>
      </c>
      <c r="U133">
        <v>8.2380605689947384</v>
      </c>
      <c r="V133">
        <v>14.907709011943545</v>
      </c>
      <c r="W133">
        <v>58.937296121783248</v>
      </c>
      <c r="X133">
        <v>162.47484069202636</v>
      </c>
      <c r="Y133">
        <v>149.96427795874047</v>
      </c>
      <c r="Z133">
        <v>149.98104385646971</v>
      </c>
      <c r="AA133">
        <v>30.375005096488263</v>
      </c>
      <c r="AB133">
        <v>5.0303951895074883</v>
      </c>
      <c r="AC133">
        <v>-43.489783979098881</v>
      </c>
      <c r="AD133">
        <v>81</v>
      </c>
      <c r="AE133">
        <v>0</v>
      </c>
      <c r="AF133">
        <v>0</v>
      </c>
      <c r="AG133">
        <v>13</v>
      </c>
      <c r="AH133">
        <v>327</v>
      </c>
      <c r="AI133">
        <v>26</v>
      </c>
      <c r="AJ133">
        <v>37</v>
      </c>
      <c r="AK133">
        <v>40</v>
      </c>
      <c r="AL133">
        <v>75</v>
      </c>
      <c r="AM133">
        <v>8</v>
      </c>
    </row>
    <row r="134" spans="1:39">
      <c r="A134">
        <v>2</v>
      </c>
      <c r="B134">
        <v>104</v>
      </c>
      <c r="C134">
        <v>2016</v>
      </c>
      <c r="D134">
        <v>8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418</v>
      </c>
      <c r="R134">
        <v>2940</v>
      </c>
      <c r="S134">
        <v>2940</v>
      </c>
      <c r="T134">
        <v>8.8298894762133582</v>
      </c>
      <c r="U134">
        <v>8.9836231303251388</v>
      </c>
      <c r="V134">
        <v>14.753061224489796</v>
      </c>
      <c r="W134">
        <v>58.615646258503425</v>
      </c>
      <c r="X134">
        <v>166.28979002218429</v>
      </c>
      <c r="Y134">
        <v>153.48547619047628</v>
      </c>
      <c r="Z134">
        <v>153.48547619047628</v>
      </c>
      <c r="AA134">
        <v>30.926132917359059</v>
      </c>
      <c r="AB134">
        <v>5.0933356574807247</v>
      </c>
      <c r="AC134">
        <v>-48.067884571717443</v>
      </c>
      <c r="AD134">
        <v>105</v>
      </c>
      <c r="AE134">
        <v>0</v>
      </c>
      <c r="AF134">
        <v>0</v>
      </c>
      <c r="AG134">
        <v>18</v>
      </c>
      <c r="AH134">
        <v>289</v>
      </c>
      <c r="AI134">
        <v>25</v>
      </c>
      <c r="AJ134">
        <v>39</v>
      </c>
      <c r="AK134">
        <v>40</v>
      </c>
      <c r="AL134">
        <v>77</v>
      </c>
      <c r="AM134">
        <v>6</v>
      </c>
    </row>
    <row r="135" spans="1:39">
      <c r="A135">
        <v>2</v>
      </c>
      <c r="B135">
        <v>105</v>
      </c>
      <c r="C135">
        <v>2016</v>
      </c>
      <c r="D135">
        <v>9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398</v>
      </c>
      <c r="R135">
        <v>2827</v>
      </c>
      <c r="S135">
        <v>2814</v>
      </c>
      <c r="T135">
        <v>8.4905093704949568</v>
      </c>
      <c r="U135">
        <v>8.4576743893438984</v>
      </c>
      <c r="V135">
        <v>14.905199858507252</v>
      </c>
      <c r="W135">
        <v>58.937455579246638</v>
      </c>
      <c r="X135">
        <v>163.47149315856495</v>
      </c>
      <c r="Y135">
        <v>150.88418818535547</v>
      </c>
      <c r="Z135">
        <v>150.9697583511016</v>
      </c>
      <c r="AA135">
        <v>30.824615393484567</v>
      </c>
      <c r="AB135">
        <v>4.7074693095027458</v>
      </c>
      <c r="AC135">
        <v>-45.632134365382512</v>
      </c>
      <c r="AD135">
        <v>102</v>
      </c>
      <c r="AE135">
        <v>1</v>
      </c>
      <c r="AF135">
        <v>0</v>
      </c>
      <c r="AG135">
        <v>18</v>
      </c>
      <c r="AH135">
        <v>235</v>
      </c>
      <c r="AI135">
        <v>37</v>
      </c>
      <c r="AJ135">
        <v>31</v>
      </c>
      <c r="AK135">
        <v>37</v>
      </c>
      <c r="AL135">
        <v>65</v>
      </c>
      <c r="AM135">
        <v>7</v>
      </c>
    </row>
    <row r="136" spans="1:39">
      <c r="A136">
        <v>2</v>
      </c>
      <c r="B136">
        <v>106</v>
      </c>
      <c r="C136">
        <v>2016</v>
      </c>
      <c r="D136">
        <v>10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413</v>
      </c>
      <c r="R136">
        <v>2766</v>
      </c>
      <c r="S136">
        <v>2766</v>
      </c>
      <c r="T136">
        <v>8.3073041806823618</v>
      </c>
      <c r="U136">
        <v>8.360011618556948</v>
      </c>
      <c r="V136">
        <v>14.659436008676796</v>
      </c>
      <c r="W136">
        <v>58.460231381055678</v>
      </c>
      <c r="X136">
        <v>164.48113565983485</v>
      </c>
      <c r="Y136">
        <v>151.81608821402725</v>
      </c>
      <c r="Z136">
        <v>151.81608821402725</v>
      </c>
      <c r="AA136">
        <v>29.824684257523479</v>
      </c>
      <c r="AB136">
        <v>5.000763696265194</v>
      </c>
      <c r="AC136">
        <v>-41.02211737618213</v>
      </c>
      <c r="AD136">
        <v>94</v>
      </c>
      <c r="AE136">
        <v>0</v>
      </c>
      <c r="AF136">
        <v>0</v>
      </c>
      <c r="AG136">
        <v>8</v>
      </c>
      <c r="AH136">
        <v>212</v>
      </c>
      <c r="AI136">
        <v>30</v>
      </c>
      <c r="AJ136">
        <v>36</v>
      </c>
      <c r="AK136">
        <v>35</v>
      </c>
      <c r="AL136">
        <v>59</v>
      </c>
      <c r="AM136">
        <v>5</v>
      </c>
    </row>
    <row r="137" spans="1:39">
      <c r="A137">
        <v>2</v>
      </c>
      <c r="B137">
        <v>107</v>
      </c>
      <c r="C137">
        <v>2016</v>
      </c>
      <c r="D137">
        <v>11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446</v>
      </c>
      <c r="R137">
        <v>3084</v>
      </c>
      <c r="S137">
        <v>3079</v>
      </c>
      <c r="T137">
        <v>9.2623738587217677</v>
      </c>
      <c r="U137">
        <v>9.3300297292514163</v>
      </c>
      <c r="V137">
        <v>14.370622568093379</v>
      </c>
      <c r="W137">
        <v>57.891198441052303</v>
      </c>
      <c r="X137">
        <v>164.89682884295689</v>
      </c>
      <c r="Y137">
        <v>152.1997730220497</v>
      </c>
      <c r="Z137">
        <v>152.20763234816533</v>
      </c>
      <c r="AA137">
        <v>30.019053441911801</v>
      </c>
      <c r="AB137">
        <v>5.5440762893817954</v>
      </c>
      <c r="AC137">
        <v>-42.581615694376893</v>
      </c>
      <c r="AD137">
        <v>99</v>
      </c>
      <c r="AE137">
        <v>2</v>
      </c>
      <c r="AF137">
        <v>0</v>
      </c>
      <c r="AG137">
        <v>10</v>
      </c>
      <c r="AH137">
        <v>209</v>
      </c>
      <c r="AI137">
        <v>40</v>
      </c>
      <c r="AJ137">
        <v>56</v>
      </c>
      <c r="AK137">
        <v>22</v>
      </c>
      <c r="AL137">
        <v>68</v>
      </c>
      <c r="AM137">
        <v>13</v>
      </c>
    </row>
    <row r="138" spans="1:39">
      <c r="A138">
        <v>2</v>
      </c>
      <c r="B138">
        <v>108</v>
      </c>
      <c r="C138">
        <v>2016</v>
      </c>
      <c r="D138">
        <v>12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366</v>
      </c>
      <c r="R138">
        <v>2731</v>
      </c>
      <c r="S138">
        <v>2731</v>
      </c>
      <c r="T138">
        <v>8.202186448822685</v>
      </c>
      <c r="U138">
        <v>8.3305630759631981</v>
      </c>
      <c r="V138">
        <v>14.678872207982426</v>
      </c>
      <c r="W138">
        <v>58.432442328817281</v>
      </c>
      <c r="X138">
        <v>166.00227792691979</v>
      </c>
      <c r="Y138">
        <v>153.22010252654724</v>
      </c>
      <c r="Z138">
        <v>153.22010252654724</v>
      </c>
      <c r="AA138">
        <v>29.671469567989178</v>
      </c>
      <c r="AB138">
        <v>5.0921312495495137</v>
      </c>
      <c r="AC138">
        <v>-45.011713954825311</v>
      </c>
      <c r="AD138">
        <v>98</v>
      </c>
      <c r="AE138">
        <v>1</v>
      </c>
      <c r="AF138">
        <v>0</v>
      </c>
      <c r="AG138">
        <v>26</v>
      </c>
      <c r="AH138">
        <v>223</v>
      </c>
      <c r="AI138">
        <v>25</v>
      </c>
      <c r="AJ138">
        <v>63</v>
      </c>
      <c r="AK138">
        <v>30</v>
      </c>
      <c r="AL138">
        <v>109</v>
      </c>
      <c r="AM138">
        <v>8</v>
      </c>
    </row>
    <row r="139" spans="1:39">
      <c r="A139">
        <v>2</v>
      </c>
      <c r="B139">
        <v>109</v>
      </c>
      <c r="C139">
        <v>2015</v>
      </c>
      <c r="D139">
        <v>1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630</v>
      </c>
      <c r="R139">
        <v>3980</v>
      </c>
      <c r="S139">
        <v>3978</v>
      </c>
      <c r="T139">
        <v>8.1607545622308777</v>
      </c>
      <c r="U139">
        <v>8.2842046481081528</v>
      </c>
      <c r="V139">
        <v>15.07185929648241</v>
      </c>
      <c r="W139">
        <v>59.116641528406248</v>
      </c>
      <c r="X139">
        <v>152.68531171567437</v>
      </c>
      <c r="Y139">
        <v>140.92854271356779</v>
      </c>
      <c r="Z139">
        <v>140.94198089492204</v>
      </c>
      <c r="AA139">
        <v>32.267242825741249</v>
      </c>
      <c r="AB139">
        <v>4.2644448380153124</v>
      </c>
      <c r="AC139">
        <v>-34.555589687021609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108</v>
      </c>
      <c r="AM139">
        <v>33</v>
      </c>
    </row>
    <row r="140" spans="1:39">
      <c r="A140">
        <v>2</v>
      </c>
      <c r="B140">
        <v>110</v>
      </c>
      <c r="C140">
        <v>2015</v>
      </c>
      <c r="D140">
        <v>2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503</v>
      </c>
      <c r="R140">
        <v>3187</v>
      </c>
      <c r="S140">
        <v>3185</v>
      </c>
      <c r="T140">
        <v>6.5347549723190479</v>
      </c>
      <c r="U140">
        <v>6.6207980246534861</v>
      </c>
      <c r="V140">
        <v>15.350486350800121</v>
      </c>
      <c r="W140">
        <v>59.680062794348522</v>
      </c>
      <c r="X140">
        <v>152.40333410275565</v>
      </c>
      <c r="Y140">
        <v>140.66827737684363</v>
      </c>
      <c r="Z140">
        <v>140.68740973312424</v>
      </c>
      <c r="AA140">
        <v>31.257695743799744</v>
      </c>
      <c r="AB140">
        <v>4.2211616095070967</v>
      </c>
      <c r="AC140">
        <v>-35.741121207025827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88</v>
      </c>
      <c r="AM140">
        <v>26</v>
      </c>
    </row>
    <row r="141" spans="1:39">
      <c r="A141">
        <v>2</v>
      </c>
      <c r="B141">
        <v>111</v>
      </c>
      <c r="C141">
        <v>2015</v>
      </c>
      <c r="D141">
        <v>3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572</v>
      </c>
      <c r="R141">
        <v>3652</v>
      </c>
      <c r="S141">
        <v>3652</v>
      </c>
      <c r="T141">
        <v>7.4882099651425058</v>
      </c>
      <c r="U141">
        <v>7.6634469313419329</v>
      </c>
      <c r="V141">
        <v>15.275739320920048</v>
      </c>
      <c r="W141">
        <v>59.586527929901415</v>
      </c>
      <c r="X141">
        <v>153.86718745364533</v>
      </c>
      <c r="Y141">
        <v>142.0194140197153</v>
      </c>
      <c r="Z141">
        <v>142.0194140197153</v>
      </c>
      <c r="AA141">
        <v>30.457841482313722</v>
      </c>
      <c r="AB141">
        <v>4.3785690237906403</v>
      </c>
      <c r="AC141">
        <v>-34.294197910827847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92</v>
      </c>
      <c r="AM141">
        <v>35</v>
      </c>
    </row>
    <row r="142" spans="1:39">
      <c r="A142">
        <v>2</v>
      </c>
      <c r="B142">
        <v>112</v>
      </c>
      <c r="C142">
        <v>2015</v>
      </c>
      <c r="D142">
        <v>4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573</v>
      </c>
      <c r="R142">
        <v>3944</v>
      </c>
      <c r="S142">
        <v>3944</v>
      </c>
      <c r="T142">
        <v>8.0869386918187391</v>
      </c>
      <c r="U142">
        <v>8.0967197801884296</v>
      </c>
      <c r="V142">
        <v>15.242900608519269</v>
      </c>
      <c r="W142">
        <v>59.419117647058819</v>
      </c>
      <c r="X142">
        <v>150.53061385947143</v>
      </c>
      <c r="Y142">
        <v>138.93975659229187</v>
      </c>
      <c r="Z142">
        <v>138.93975659229187</v>
      </c>
      <c r="AA142">
        <v>30.318477913368351</v>
      </c>
      <c r="AB142">
        <v>4.1537453018706092</v>
      </c>
      <c r="AC142">
        <v>-31.851310452270777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98</v>
      </c>
      <c r="AM142">
        <v>47</v>
      </c>
    </row>
    <row r="143" spans="1:39">
      <c r="A143">
        <v>2</v>
      </c>
      <c r="B143">
        <v>113</v>
      </c>
      <c r="C143">
        <v>2015</v>
      </c>
      <c r="D143">
        <v>5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545</v>
      </c>
      <c r="R143">
        <v>3733</v>
      </c>
      <c r="S143">
        <v>3732</v>
      </c>
      <c r="T143">
        <v>7.6542956735698144</v>
      </c>
      <c r="U143">
        <v>7.607825593091107</v>
      </c>
      <c r="V143">
        <v>15.199839271363514</v>
      </c>
      <c r="W143">
        <v>59.427116827438361</v>
      </c>
      <c r="X143">
        <v>149.46700956216313</v>
      </c>
      <c r="Y143">
        <v>137.95804982587731</v>
      </c>
      <c r="Z143">
        <v>137.96637191854228</v>
      </c>
      <c r="AA143">
        <v>30.664750553266252</v>
      </c>
      <c r="AB143">
        <v>4.4016334715492809</v>
      </c>
      <c r="AC143">
        <v>-30.582874696918282</v>
      </c>
      <c r="AD143">
        <v>1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87</v>
      </c>
      <c r="AM143">
        <v>35</v>
      </c>
    </row>
    <row r="144" spans="1:39">
      <c r="A144">
        <v>2</v>
      </c>
      <c r="B144">
        <v>114</v>
      </c>
      <c r="C144">
        <v>2015</v>
      </c>
      <c r="D144">
        <v>6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573</v>
      </c>
      <c r="R144">
        <v>4069</v>
      </c>
      <c r="S144">
        <v>4069</v>
      </c>
      <c r="T144">
        <v>8.3432437974164486</v>
      </c>
      <c r="U144">
        <v>8.394850389622702</v>
      </c>
      <c r="V144">
        <v>15.275497665274022</v>
      </c>
      <c r="W144">
        <v>59.556647825018416</v>
      </c>
      <c r="X144">
        <v>151.278740747032</v>
      </c>
      <c r="Y144">
        <v>139.63027770951064</v>
      </c>
      <c r="Z144">
        <v>139.63027770951064</v>
      </c>
      <c r="AA144">
        <v>30.71749997261934</v>
      </c>
      <c r="AB144">
        <v>4.3453800766901258</v>
      </c>
      <c r="AC144">
        <v>-35.83038762490235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111</v>
      </c>
      <c r="AM144">
        <v>9</v>
      </c>
    </row>
    <row r="145" spans="1:39">
      <c r="A145">
        <v>2</v>
      </c>
      <c r="B145">
        <v>115</v>
      </c>
      <c r="C145">
        <v>2015</v>
      </c>
      <c r="D145">
        <v>7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569</v>
      </c>
      <c r="R145">
        <v>4021</v>
      </c>
      <c r="S145">
        <v>4017</v>
      </c>
      <c r="T145">
        <v>8.2448226368669282</v>
      </c>
      <c r="U145">
        <v>8.2409874415812823</v>
      </c>
      <c r="V145">
        <v>15.270082069137031</v>
      </c>
      <c r="W145">
        <v>59.583271097834221</v>
      </c>
      <c r="X145">
        <v>150.38121907655477</v>
      </c>
      <c r="Y145">
        <v>138.80186520766</v>
      </c>
      <c r="Z145">
        <v>138.84548170276344</v>
      </c>
      <c r="AA145">
        <v>30.819773228081356</v>
      </c>
      <c r="AB145">
        <v>4.281726629177018</v>
      </c>
      <c r="AC145">
        <v>-33.259960019413271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120</v>
      </c>
      <c r="AM145">
        <v>16</v>
      </c>
    </row>
    <row r="146" spans="1:39">
      <c r="A146">
        <v>2</v>
      </c>
      <c r="B146">
        <v>116</v>
      </c>
      <c r="C146">
        <v>2015</v>
      </c>
      <c r="D146">
        <v>8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619</v>
      </c>
      <c r="R146">
        <v>3887</v>
      </c>
      <c r="S146">
        <v>3885</v>
      </c>
      <c r="T146">
        <v>7.970063563666189</v>
      </c>
      <c r="U146">
        <v>7.9650631091784323</v>
      </c>
      <c r="V146">
        <v>15.117571391818879</v>
      </c>
      <c r="W146">
        <v>59.273616473616485</v>
      </c>
      <c r="X146">
        <v>150.31957791354372</v>
      </c>
      <c r="Y146">
        <v>138.74497041420116</v>
      </c>
      <c r="Z146">
        <v>138.75624195624189</v>
      </c>
      <c r="AA146">
        <v>31.851534459046249</v>
      </c>
      <c r="AB146">
        <v>4.3617663079579652</v>
      </c>
      <c r="AC146">
        <v>-29.796530188989195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90</v>
      </c>
      <c r="AM146">
        <v>19</v>
      </c>
    </row>
    <row r="147" spans="1:39">
      <c r="A147">
        <v>2</v>
      </c>
      <c r="B147">
        <v>117</v>
      </c>
      <c r="C147">
        <v>2015</v>
      </c>
      <c r="D147">
        <v>9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610</v>
      </c>
      <c r="R147">
        <v>4429</v>
      </c>
      <c r="S147">
        <v>4429</v>
      </c>
      <c r="T147">
        <v>9.0814025015378306</v>
      </c>
      <c r="U147">
        <v>9.0730335476576016</v>
      </c>
      <c r="V147">
        <v>15.110860239331677</v>
      </c>
      <c r="W147">
        <v>59.196658387897962</v>
      </c>
      <c r="X147">
        <v>150.21021451494087</v>
      </c>
      <c r="Y147">
        <v>138.64402799729029</v>
      </c>
      <c r="Z147">
        <v>138.64402799729029</v>
      </c>
      <c r="AA147">
        <v>30.965296034229031</v>
      </c>
      <c r="AB147">
        <v>4.3776797565156791</v>
      </c>
      <c r="AC147">
        <v>-32.059900356723304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107</v>
      </c>
      <c r="AM147">
        <v>14</v>
      </c>
    </row>
    <row r="148" spans="1:39">
      <c r="A148">
        <v>2</v>
      </c>
      <c r="B148">
        <v>118</v>
      </c>
      <c r="C148">
        <v>2015</v>
      </c>
      <c r="D148">
        <v>10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715</v>
      </c>
      <c r="R148">
        <v>5217</v>
      </c>
      <c r="S148">
        <v>5217</v>
      </c>
      <c r="T148">
        <v>10.697149887225752</v>
      </c>
      <c r="U148">
        <v>10.48814624528926</v>
      </c>
      <c r="V148">
        <v>14.735480161012079</v>
      </c>
      <c r="W148">
        <v>58.507571401188414</v>
      </c>
      <c r="X148">
        <v>147.41121564615705</v>
      </c>
      <c r="Y148">
        <v>136.06055204140284</v>
      </c>
      <c r="Z148">
        <v>136.06055204140284</v>
      </c>
      <c r="AA148">
        <v>31.641004850738675</v>
      </c>
      <c r="AB148">
        <v>4.7287948825003525</v>
      </c>
      <c r="AC148">
        <v>-33.114474540602551</v>
      </c>
      <c r="AD148">
        <v>2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96</v>
      </c>
      <c r="AM148">
        <v>32</v>
      </c>
    </row>
    <row r="149" spans="1:39">
      <c r="A149">
        <v>2</v>
      </c>
      <c r="B149">
        <v>119</v>
      </c>
      <c r="C149">
        <v>2015</v>
      </c>
      <c r="D149">
        <v>11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698</v>
      </c>
      <c r="R149">
        <v>4588</v>
      </c>
      <c r="S149">
        <v>4585</v>
      </c>
      <c r="T149">
        <v>9.4074225958581099</v>
      </c>
      <c r="U149">
        <v>9.1680762360447616</v>
      </c>
      <c r="V149">
        <v>14.851351351351351</v>
      </c>
      <c r="W149">
        <v>58.737840785169027</v>
      </c>
      <c r="X149">
        <v>146.60471379008411</v>
      </c>
      <c r="Y149">
        <v>135.31615082824752</v>
      </c>
      <c r="Z149">
        <v>135.32972737186475</v>
      </c>
      <c r="AA149">
        <v>29.392809854385504</v>
      </c>
      <c r="AB149">
        <v>4.4060255317742687</v>
      </c>
      <c r="AC149">
        <v>-20.021868458125486</v>
      </c>
      <c r="AD149">
        <v>5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119</v>
      </c>
      <c r="AM149">
        <v>35</v>
      </c>
    </row>
    <row r="150" spans="1:39">
      <c r="A150">
        <v>2</v>
      </c>
      <c r="B150">
        <v>120</v>
      </c>
      <c r="C150">
        <v>2015</v>
      </c>
      <c r="D150">
        <v>12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589</v>
      </c>
      <c r="R150">
        <v>4063</v>
      </c>
      <c r="S150">
        <v>4062</v>
      </c>
      <c r="T150">
        <v>8.3309411523477515</v>
      </c>
      <c r="U150">
        <v>8.3968480532428398</v>
      </c>
      <c r="V150">
        <v>14.822544917548612</v>
      </c>
      <c r="W150">
        <v>58.705071393402257</v>
      </c>
      <c r="X150">
        <v>151.57141756234219</v>
      </c>
      <c r="Y150">
        <v>139.90041841004219</v>
      </c>
      <c r="Z150">
        <v>139.90418513047791</v>
      </c>
      <c r="AA150">
        <v>30.142198398369555</v>
      </c>
      <c r="AB150">
        <v>4.6318071528354334</v>
      </c>
      <c r="AC150">
        <v>-29.559742478510259</v>
      </c>
      <c r="AD150">
        <v>11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113</v>
      </c>
      <c r="AM150">
        <v>25</v>
      </c>
    </row>
    <row r="151" spans="1:39">
      <c r="A151">
        <v>3</v>
      </c>
      <c r="B151">
        <v>1</v>
      </c>
      <c r="C151">
        <v>2024</v>
      </c>
      <c r="D151">
        <v>99</v>
      </c>
      <c r="E151">
        <v>1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79</v>
      </c>
      <c r="R151">
        <v>404</v>
      </c>
      <c r="S151">
        <v>404</v>
      </c>
      <c r="T151">
        <v>1.3603151621266709</v>
      </c>
      <c r="U151">
        <v>1.3964846955918249</v>
      </c>
      <c r="V151">
        <v>5.7821782178217829</v>
      </c>
      <c r="W151">
        <v>59.198019801980202</v>
      </c>
      <c r="X151">
        <v>169.97575705566223</v>
      </c>
      <c r="Y151">
        <v>156.88762376237636</v>
      </c>
      <c r="Z151">
        <v>156.88762376237636</v>
      </c>
      <c r="AA151">
        <v>30.011739374685781</v>
      </c>
      <c r="AB151">
        <v>4.4510979888718794</v>
      </c>
      <c r="AC151">
        <v>-25.942042496083445</v>
      </c>
      <c r="AD151">
        <v>10</v>
      </c>
      <c r="AE151">
        <v>0</v>
      </c>
      <c r="AF151">
        <v>0</v>
      </c>
      <c r="AG151">
        <v>0</v>
      </c>
      <c r="AH151">
        <v>38</v>
      </c>
      <c r="AI151">
        <v>5</v>
      </c>
      <c r="AJ151">
        <v>6</v>
      </c>
      <c r="AK151">
        <v>3</v>
      </c>
      <c r="AL151">
        <v>8</v>
      </c>
      <c r="AM151">
        <v>3</v>
      </c>
    </row>
    <row r="152" spans="1:39">
      <c r="A152">
        <v>3</v>
      </c>
      <c r="B152">
        <v>2</v>
      </c>
      <c r="C152">
        <v>2024</v>
      </c>
      <c r="D152">
        <v>99</v>
      </c>
      <c r="E152">
        <v>2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91</v>
      </c>
      <c r="R152">
        <v>717</v>
      </c>
      <c r="S152">
        <v>709</v>
      </c>
      <c r="T152">
        <v>2.4142227011010471</v>
      </c>
      <c r="U152">
        <v>2.489637508331084</v>
      </c>
      <c r="V152">
        <v>7.2789400278940013</v>
      </c>
      <c r="W152">
        <v>58.055007052186191</v>
      </c>
      <c r="X152">
        <v>172.61189710951044</v>
      </c>
      <c r="Y152">
        <v>157.59804741980463</v>
      </c>
      <c r="Z152">
        <v>159.37630465444283</v>
      </c>
      <c r="AA152">
        <v>29.938548767139576</v>
      </c>
      <c r="AB152">
        <v>4.6649149194678659</v>
      </c>
      <c r="AC152">
        <v>-32.868654679800358</v>
      </c>
      <c r="AD152">
        <v>17</v>
      </c>
      <c r="AE152">
        <v>0</v>
      </c>
      <c r="AF152">
        <v>0</v>
      </c>
      <c r="AG152">
        <v>2</v>
      </c>
      <c r="AH152">
        <v>124</v>
      </c>
      <c r="AI152">
        <v>176</v>
      </c>
      <c r="AJ152">
        <v>10</v>
      </c>
      <c r="AK152">
        <v>5</v>
      </c>
      <c r="AL152">
        <v>4</v>
      </c>
      <c r="AM152">
        <v>1</v>
      </c>
    </row>
    <row r="153" spans="1:39">
      <c r="A153">
        <v>3</v>
      </c>
      <c r="B153">
        <v>3</v>
      </c>
      <c r="C153">
        <v>2024</v>
      </c>
      <c r="D153">
        <v>99</v>
      </c>
      <c r="E153">
        <v>3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102</v>
      </c>
      <c r="R153">
        <v>604</v>
      </c>
      <c r="S153">
        <v>603</v>
      </c>
      <c r="T153">
        <v>2.0337385097141318</v>
      </c>
      <c r="U153">
        <v>2.0821398079857234</v>
      </c>
      <c r="V153">
        <v>6.4072847682119196</v>
      </c>
      <c r="W153">
        <v>58.781094527363187</v>
      </c>
      <c r="X153">
        <v>169.78736914610437</v>
      </c>
      <c r="Y153">
        <v>156.46125827814575</v>
      </c>
      <c r="Z153">
        <v>156.72072968490886</v>
      </c>
      <c r="AA153">
        <v>30.776523188415563</v>
      </c>
      <c r="AB153">
        <v>4.5865736131100476</v>
      </c>
      <c r="AC153">
        <v>-34.467333846890746</v>
      </c>
      <c r="AD153">
        <v>26</v>
      </c>
      <c r="AE153">
        <v>0</v>
      </c>
      <c r="AF153">
        <v>0</v>
      </c>
      <c r="AG153">
        <v>9</v>
      </c>
      <c r="AH153">
        <v>55</v>
      </c>
      <c r="AI153">
        <v>11</v>
      </c>
      <c r="AJ153">
        <v>11</v>
      </c>
      <c r="AK153">
        <v>6</v>
      </c>
      <c r="AL153">
        <v>3</v>
      </c>
      <c r="AM153">
        <v>0</v>
      </c>
    </row>
    <row r="154" spans="1:39">
      <c r="A154">
        <v>3</v>
      </c>
      <c r="B154">
        <v>4</v>
      </c>
      <c r="C154">
        <v>2024</v>
      </c>
      <c r="D154">
        <v>99</v>
      </c>
      <c r="E154">
        <v>4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95</v>
      </c>
      <c r="R154">
        <v>650</v>
      </c>
      <c r="S154">
        <v>650</v>
      </c>
      <c r="T154">
        <v>2.1886258796592482</v>
      </c>
      <c r="U154">
        <v>2.1692589879316326</v>
      </c>
      <c r="V154">
        <v>5.9353846153846144</v>
      </c>
      <c r="W154">
        <v>59.341538461538448</v>
      </c>
      <c r="X154">
        <v>164.10817568130685</v>
      </c>
      <c r="Y154">
        <v>151.4718461538462</v>
      </c>
      <c r="Z154">
        <v>151.4718461538462</v>
      </c>
      <c r="AA154">
        <v>30.258244262059808</v>
      </c>
      <c r="AB154">
        <v>4.2967211938582901</v>
      </c>
      <c r="AC154">
        <v>-31.765241656179352</v>
      </c>
      <c r="AD154">
        <v>24</v>
      </c>
      <c r="AE154">
        <v>0</v>
      </c>
      <c r="AF154">
        <v>0</v>
      </c>
      <c r="AG154">
        <v>2</v>
      </c>
      <c r="AH154">
        <v>31</v>
      </c>
      <c r="AI154">
        <v>9</v>
      </c>
      <c r="AJ154">
        <v>8</v>
      </c>
      <c r="AK154">
        <v>4</v>
      </c>
      <c r="AL154">
        <v>9</v>
      </c>
      <c r="AM154">
        <v>4</v>
      </c>
    </row>
    <row r="155" spans="1:39">
      <c r="A155">
        <v>3</v>
      </c>
      <c r="B155">
        <v>5</v>
      </c>
      <c r="C155">
        <v>2024</v>
      </c>
      <c r="D155">
        <v>99</v>
      </c>
      <c r="E155">
        <v>5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91</v>
      </c>
      <c r="R155">
        <v>479</v>
      </c>
      <c r="S155">
        <v>478</v>
      </c>
      <c r="T155">
        <v>1.6128489174719689</v>
      </c>
      <c r="U155">
        <v>1.6266660791301519</v>
      </c>
      <c r="V155">
        <v>5.9039665970772441</v>
      </c>
      <c r="W155">
        <v>59.125523012552307</v>
      </c>
      <c r="X155">
        <v>167.25504787194348</v>
      </c>
      <c r="Y155">
        <v>154.13340292275578</v>
      </c>
      <c r="Z155">
        <v>154.4558577405858</v>
      </c>
      <c r="AA155">
        <v>30.561728418555443</v>
      </c>
      <c r="AB155">
        <v>4.6704063909006033</v>
      </c>
      <c r="AC155">
        <v>-34.795054147387525</v>
      </c>
      <c r="AD155">
        <v>14</v>
      </c>
      <c r="AE155">
        <v>0</v>
      </c>
      <c r="AF155">
        <v>0</v>
      </c>
      <c r="AG155">
        <v>2</v>
      </c>
      <c r="AH155">
        <v>29</v>
      </c>
      <c r="AI155">
        <v>4</v>
      </c>
      <c r="AJ155">
        <v>9</v>
      </c>
      <c r="AK155">
        <v>1</v>
      </c>
      <c r="AL155">
        <v>5</v>
      </c>
      <c r="AM155">
        <v>0</v>
      </c>
    </row>
    <row r="156" spans="1:39">
      <c r="A156">
        <v>3</v>
      </c>
      <c r="B156">
        <v>6</v>
      </c>
      <c r="C156">
        <v>2024</v>
      </c>
      <c r="D156">
        <v>99</v>
      </c>
      <c r="E156">
        <v>6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121</v>
      </c>
      <c r="R156">
        <v>786</v>
      </c>
      <c r="S156">
        <v>782</v>
      </c>
      <c r="T156">
        <v>2.6465537560187218</v>
      </c>
      <c r="U156">
        <v>2.6277864378211944</v>
      </c>
      <c r="V156">
        <v>5.6488549618320612</v>
      </c>
      <c r="W156">
        <v>59.034526854219955</v>
      </c>
      <c r="X156">
        <v>164.80182720909525</v>
      </c>
      <c r="Y156">
        <v>151.74045801526719</v>
      </c>
      <c r="Z156">
        <v>152.51662404092076</v>
      </c>
      <c r="AA156">
        <v>32.160806870743961</v>
      </c>
      <c r="AB156">
        <v>3.6737243162192623</v>
      </c>
      <c r="AC156">
        <v>-56.665013827327989</v>
      </c>
      <c r="AD156">
        <v>19</v>
      </c>
      <c r="AE156">
        <v>0</v>
      </c>
      <c r="AF156">
        <v>0</v>
      </c>
      <c r="AG156">
        <v>3</v>
      </c>
      <c r="AH156">
        <v>34</v>
      </c>
      <c r="AI156">
        <v>4</v>
      </c>
      <c r="AJ156">
        <v>20</v>
      </c>
      <c r="AK156">
        <v>5</v>
      </c>
      <c r="AL156">
        <v>5</v>
      </c>
      <c r="AM156">
        <v>1</v>
      </c>
    </row>
    <row r="157" spans="1:39">
      <c r="A157">
        <v>3</v>
      </c>
      <c r="B157">
        <v>7</v>
      </c>
      <c r="C157">
        <v>2024</v>
      </c>
      <c r="D157">
        <v>99</v>
      </c>
      <c r="E157">
        <v>7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97</v>
      </c>
      <c r="R157">
        <v>591</v>
      </c>
      <c r="S157">
        <v>588</v>
      </c>
      <c r="T157">
        <v>1.9899659921209472</v>
      </c>
      <c r="U157">
        <v>1.9265586701110984</v>
      </c>
      <c r="V157">
        <v>5.7901861252115054</v>
      </c>
      <c r="W157">
        <v>59.052721088435355</v>
      </c>
      <c r="X157">
        <v>161.1973022568574</v>
      </c>
      <c r="Y157">
        <v>147.95465313028751</v>
      </c>
      <c r="Z157">
        <v>148.70952380952372</v>
      </c>
      <c r="AA157">
        <v>30.655358385320568</v>
      </c>
      <c r="AB157">
        <v>4.8084685864314078</v>
      </c>
      <c r="AC157">
        <v>-28.538547057750954</v>
      </c>
      <c r="AD157">
        <v>17</v>
      </c>
      <c r="AE157">
        <v>0</v>
      </c>
      <c r="AF157">
        <v>0</v>
      </c>
      <c r="AG157">
        <v>1</v>
      </c>
      <c r="AH157">
        <v>55</v>
      </c>
      <c r="AI157">
        <v>14</v>
      </c>
      <c r="AJ157">
        <v>36</v>
      </c>
      <c r="AK157">
        <v>5</v>
      </c>
      <c r="AL157">
        <v>11</v>
      </c>
      <c r="AM157">
        <v>3</v>
      </c>
    </row>
    <row r="158" spans="1:39">
      <c r="A158">
        <v>3</v>
      </c>
      <c r="B158">
        <v>8</v>
      </c>
      <c r="C158">
        <v>2024</v>
      </c>
      <c r="D158">
        <v>99</v>
      </c>
      <c r="E158">
        <v>8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95</v>
      </c>
      <c r="R158">
        <v>608</v>
      </c>
      <c r="S158">
        <v>606</v>
      </c>
      <c r="T158">
        <v>2.0472069766658816</v>
      </c>
      <c r="U158">
        <v>2.0647208191727859</v>
      </c>
      <c r="V158">
        <v>5.7039473684210513</v>
      </c>
      <c r="W158">
        <v>59.301980198019798</v>
      </c>
      <c r="X158">
        <v>167.49925158236863</v>
      </c>
      <c r="Y158">
        <v>154.13157894736852</v>
      </c>
      <c r="Z158">
        <v>154.64026402640272</v>
      </c>
      <c r="AA158">
        <v>31.165938756022303</v>
      </c>
      <c r="AB158">
        <v>4.6857937156347811</v>
      </c>
      <c r="AC158">
        <v>-36.140682014120159</v>
      </c>
      <c r="AD158">
        <v>26</v>
      </c>
      <c r="AE158">
        <v>0</v>
      </c>
      <c r="AF158">
        <v>0</v>
      </c>
      <c r="AG158">
        <v>3</v>
      </c>
      <c r="AH158">
        <v>39</v>
      </c>
      <c r="AI158">
        <v>10</v>
      </c>
      <c r="AJ158">
        <v>3</v>
      </c>
      <c r="AK158">
        <v>3</v>
      </c>
      <c r="AL158">
        <v>3</v>
      </c>
      <c r="AM158">
        <v>3</v>
      </c>
    </row>
    <row r="159" spans="1:39">
      <c r="A159">
        <v>3</v>
      </c>
      <c r="B159">
        <v>9</v>
      </c>
      <c r="C159">
        <v>2024</v>
      </c>
      <c r="D159">
        <v>99</v>
      </c>
      <c r="E159">
        <v>9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105</v>
      </c>
      <c r="R159">
        <v>628</v>
      </c>
      <c r="S159">
        <v>628</v>
      </c>
      <c r="T159">
        <v>2.1145493114246277</v>
      </c>
      <c r="U159">
        <v>2.1684746266848047</v>
      </c>
      <c r="V159">
        <v>6.2786624203821644</v>
      </c>
      <c r="W159">
        <v>59.014331210191081</v>
      </c>
      <c r="X159">
        <v>169.79577119749345</v>
      </c>
      <c r="Y159">
        <v>156.72149681528643</v>
      </c>
      <c r="Z159">
        <v>156.72149681528643</v>
      </c>
      <c r="AA159">
        <v>28.548321416878025</v>
      </c>
      <c r="AB159">
        <v>4.4185608479156242</v>
      </c>
      <c r="AC159">
        <v>-32.566791039919408</v>
      </c>
      <c r="AD159">
        <v>12</v>
      </c>
      <c r="AE159">
        <v>0</v>
      </c>
      <c r="AF159">
        <v>0</v>
      </c>
      <c r="AG159">
        <v>2</v>
      </c>
      <c r="AH159">
        <v>17</v>
      </c>
      <c r="AI159">
        <v>3</v>
      </c>
      <c r="AJ159">
        <v>10</v>
      </c>
      <c r="AK159">
        <v>0</v>
      </c>
      <c r="AL159">
        <v>8</v>
      </c>
      <c r="AM159">
        <v>0</v>
      </c>
    </row>
    <row r="160" spans="1:39">
      <c r="A160">
        <v>3</v>
      </c>
      <c r="B160">
        <v>10</v>
      </c>
      <c r="C160">
        <v>2024</v>
      </c>
      <c r="D160">
        <v>99</v>
      </c>
      <c r="E160">
        <v>10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103</v>
      </c>
      <c r="R160">
        <v>554</v>
      </c>
      <c r="S160">
        <v>553</v>
      </c>
      <c r="T160">
        <v>1.8653826728172671</v>
      </c>
      <c r="U160">
        <v>1.9065266126500289</v>
      </c>
      <c r="V160">
        <v>6.1967509025270759</v>
      </c>
      <c r="W160">
        <v>58.82459312839061</v>
      </c>
      <c r="X160">
        <v>169.62385252922692</v>
      </c>
      <c r="Y160">
        <v>156.19494584837548</v>
      </c>
      <c r="Z160">
        <v>156.47739602169989</v>
      </c>
      <c r="AA160">
        <v>28.512409894521557</v>
      </c>
      <c r="AB160">
        <v>4.860064506201291</v>
      </c>
      <c r="AC160">
        <v>-42.774137579949475</v>
      </c>
      <c r="AD160">
        <v>12</v>
      </c>
      <c r="AE160">
        <v>0</v>
      </c>
      <c r="AF160">
        <v>0</v>
      </c>
      <c r="AG160">
        <v>4</v>
      </c>
      <c r="AH160">
        <v>53</v>
      </c>
      <c r="AI160">
        <v>7</v>
      </c>
      <c r="AJ160">
        <v>5</v>
      </c>
      <c r="AK160">
        <v>4</v>
      </c>
      <c r="AL160">
        <v>3</v>
      </c>
      <c r="AM160">
        <v>2</v>
      </c>
    </row>
    <row r="161" spans="1:39">
      <c r="A161">
        <v>3</v>
      </c>
      <c r="B161">
        <v>11</v>
      </c>
      <c r="C161">
        <v>2024</v>
      </c>
      <c r="D161">
        <v>99</v>
      </c>
      <c r="E161">
        <v>11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104</v>
      </c>
      <c r="R161">
        <v>563</v>
      </c>
      <c r="S161">
        <v>562</v>
      </c>
      <c r="T161">
        <v>1.8956867234587025</v>
      </c>
      <c r="U161">
        <v>1.9071104770612888</v>
      </c>
      <c r="V161">
        <v>5.6554174067495548</v>
      </c>
      <c r="W161">
        <v>59.341637010676173</v>
      </c>
      <c r="X161">
        <v>166.82145063302329</v>
      </c>
      <c r="Y161">
        <v>153.74511545293063</v>
      </c>
      <c r="Z161">
        <v>154.01868327402138</v>
      </c>
      <c r="AA161">
        <v>30.377677051329993</v>
      </c>
      <c r="AB161">
        <v>4.6055060838269997</v>
      </c>
      <c r="AC161">
        <v>-46.979386508098997</v>
      </c>
      <c r="AD161">
        <v>18</v>
      </c>
      <c r="AE161">
        <v>0</v>
      </c>
      <c r="AF161">
        <v>0</v>
      </c>
      <c r="AG161">
        <v>5</v>
      </c>
      <c r="AH161">
        <v>32</v>
      </c>
      <c r="AI161">
        <v>11</v>
      </c>
      <c r="AJ161">
        <v>1</v>
      </c>
      <c r="AK161">
        <v>3</v>
      </c>
      <c r="AL161">
        <v>6</v>
      </c>
      <c r="AM161">
        <v>3</v>
      </c>
    </row>
    <row r="162" spans="1:39">
      <c r="A162">
        <v>3</v>
      </c>
      <c r="B162">
        <v>12</v>
      </c>
      <c r="C162">
        <v>2024</v>
      </c>
      <c r="D162">
        <v>99</v>
      </c>
      <c r="E162">
        <v>12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108</v>
      </c>
      <c r="R162">
        <v>728</v>
      </c>
      <c r="S162">
        <v>726</v>
      </c>
      <c r="T162">
        <v>2.4512609852183576</v>
      </c>
      <c r="U162">
        <v>2.3875427570518157</v>
      </c>
      <c r="V162">
        <v>5.6359890109890118</v>
      </c>
      <c r="W162">
        <v>59.358126721763085</v>
      </c>
      <c r="X162">
        <v>161.74844927553477</v>
      </c>
      <c r="Y162">
        <v>148.85164835164835</v>
      </c>
      <c r="Z162">
        <v>149.26170798898076</v>
      </c>
      <c r="AA162">
        <v>32.779321731404337</v>
      </c>
      <c r="AB162">
        <v>4.6269790721164412</v>
      </c>
      <c r="AC162">
        <v>-44.28327868305665</v>
      </c>
      <c r="AD162">
        <v>24</v>
      </c>
      <c r="AE162">
        <v>0</v>
      </c>
      <c r="AF162">
        <v>0</v>
      </c>
      <c r="AG162">
        <v>0</v>
      </c>
      <c r="AH162">
        <v>33</v>
      </c>
      <c r="AI162">
        <v>9</v>
      </c>
      <c r="AJ162">
        <v>14</v>
      </c>
      <c r="AK162">
        <v>2</v>
      </c>
      <c r="AL162">
        <v>6</v>
      </c>
      <c r="AM162">
        <v>1</v>
      </c>
    </row>
    <row r="163" spans="1:39">
      <c r="A163">
        <v>3</v>
      </c>
      <c r="B163">
        <v>13</v>
      </c>
      <c r="C163">
        <v>2024</v>
      </c>
      <c r="D163">
        <v>99</v>
      </c>
      <c r="E163">
        <v>13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42</v>
      </c>
      <c r="R163">
        <v>192</v>
      </c>
      <c r="S163">
        <v>192</v>
      </c>
      <c r="T163">
        <v>0.64648641368396242</v>
      </c>
      <c r="U163">
        <v>0.68287900236299859</v>
      </c>
      <c r="V163">
        <v>5.2291666666666679</v>
      </c>
      <c r="W163">
        <v>59.21875</v>
      </c>
      <c r="X163">
        <v>174.89391477067531</v>
      </c>
      <c r="Y163">
        <v>161.42708333333337</v>
      </c>
      <c r="Z163">
        <v>161.42708333333337</v>
      </c>
      <c r="AA163">
        <v>33.571647509364887</v>
      </c>
      <c r="AB163">
        <v>4.5016273099291553</v>
      </c>
      <c r="AC163">
        <v>-46.489712361867277</v>
      </c>
      <c r="AD163">
        <v>9</v>
      </c>
      <c r="AE163">
        <v>0</v>
      </c>
      <c r="AF163">
        <v>0</v>
      </c>
      <c r="AG163">
        <v>0</v>
      </c>
      <c r="AH163">
        <v>13</v>
      </c>
      <c r="AI163">
        <v>1</v>
      </c>
      <c r="AJ163">
        <v>4</v>
      </c>
      <c r="AK163">
        <v>1</v>
      </c>
      <c r="AL163">
        <v>1</v>
      </c>
      <c r="AM163">
        <v>1</v>
      </c>
    </row>
    <row r="164" spans="1:39">
      <c r="A164">
        <v>3</v>
      </c>
      <c r="B164">
        <v>14</v>
      </c>
      <c r="C164">
        <v>2024</v>
      </c>
      <c r="D164">
        <v>99</v>
      </c>
      <c r="E164">
        <v>14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112</v>
      </c>
      <c r="R164">
        <v>775</v>
      </c>
      <c r="S164">
        <v>775</v>
      </c>
      <c r="T164">
        <v>2.60951547190141</v>
      </c>
      <c r="U164">
        <v>2.6131457623010874</v>
      </c>
      <c r="V164">
        <v>5.7870967741935502</v>
      </c>
      <c r="W164">
        <v>59.249032258064496</v>
      </c>
      <c r="X164">
        <v>165.80365568098409</v>
      </c>
      <c r="Y164">
        <v>153.03677419354841</v>
      </c>
      <c r="Z164">
        <v>153.03677419354841</v>
      </c>
      <c r="AA164">
        <v>28.984283214616724</v>
      </c>
      <c r="AB164">
        <v>4.5173410355227528</v>
      </c>
      <c r="AC164">
        <v>-34.613905868350201</v>
      </c>
      <c r="AD164">
        <v>33</v>
      </c>
      <c r="AE164">
        <v>0</v>
      </c>
      <c r="AF164">
        <v>0</v>
      </c>
      <c r="AG164">
        <v>3</v>
      </c>
      <c r="AH164">
        <v>40</v>
      </c>
      <c r="AI164">
        <v>5</v>
      </c>
      <c r="AJ164">
        <v>4</v>
      </c>
      <c r="AK164">
        <v>7</v>
      </c>
      <c r="AL164">
        <v>10</v>
      </c>
      <c r="AM164">
        <v>1</v>
      </c>
    </row>
    <row r="165" spans="1:39">
      <c r="A165">
        <v>3</v>
      </c>
      <c r="B165">
        <v>15</v>
      </c>
      <c r="C165">
        <v>2024</v>
      </c>
      <c r="D165">
        <v>99</v>
      </c>
      <c r="E165">
        <v>15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110</v>
      </c>
      <c r="R165">
        <v>723</v>
      </c>
      <c r="S165">
        <v>721</v>
      </c>
      <c r="T165">
        <v>2.4344254015286717</v>
      </c>
      <c r="U165">
        <v>2.4821287916760726</v>
      </c>
      <c r="V165">
        <v>6.0110650069156248</v>
      </c>
      <c r="W165">
        <v>58.621359223300949</v>
      </c>
      <c r="X165">
        <v>169.38406692950548</v>
      </c>
      <c r="Y165">
        <v>155.81881051175628</v>
      </c>
      <c r="Z165">
        <v>156.25104022191371</v>
      </c>
      <c r="AA165">
        <v>31.592695694545004</v>
      </c>
      <c r="AB165">
        <v>4.8969450506770178</v>
      </c>
      <c r="AC165">
        <v>-43.976419147169878</v>
      </c>
      <c r="AD165">
        <v>15</v>
      </c>
      <c r="AE165">
        <v>0</v>
      </c>
      <c r="AF165">
        <v>0</v>
      </c>
      <c r="AG165">
        <v>2</v>
      </c>
      <c r="AH165">
        <v>35</v>
      </c>
      <c r="AI165">
        <v>8</v>
      </c>
      <c r="AJ165">
        <v>17</v>
      </c>
      <c r="AK165">
        <v>6</v>
      </c>
      <c r="AL165">
        <v>13</v>
      </c>
      <c r="AM165">
        <v>3</v>
      </c>
    </row>
    <row r="166" spans="1:39">
      <c r="A166">
        <v>3</v>
      </c>
      <c r="B166">
        <v>16</v>
      </c>
      <c r="C166">
        <v>2024</v>
      </c>
      <c r="D166">
        <v>99</v>
      </c>
      <c r="E166">
        <v>16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107</v>
      </c>
      <c r="R166">
        <v>573</v>
      </c>
      <c r="S166">
        <v>572</v>
      </c>
      <c r="T166">
        <v>1.9293578908380753</v>
      </c>
      <c r="U166">
        <v>1.9024241389376984</v>
      </c>
      <c r="V166">
        <v>5.8010471204188478</v>
      </c>
      <c r="W166">
        <v>59.206293706293692</v>
      </c>
      <c r="X166">
        <v>163.46612363130319</v>
      </c>
      <c r="Y166">
        <v>150.69075043630022</v>
      </c>
      <c r="Z166">
        <v>150.95419580419579</v>
      </c>
      <c r="AA166">
        <v>28.915364800673633</v>
      </c>
      <c r="AB166">
        <v>4.4221425807684547</v>
      </c>
      <c r="AC166">
        <v>-43.360422875399131</v>
      </c>
      <c r="AD166">
        <v>17</v>
      </c>
      <c r="AE166">
        <v>0</v>
      </c>
      <c r="AF166">
        <v>0</v>
      </c>
      <c r="AG166">
        <v>2</v>
      </c>
      <c r="AH166">
        <v>33</v>
      </c>
      <c r="AI166">
        <v>5</v>
      </c>
      <c r="AJ166">
        <v>10</v>
      </c>
      <c r="AK166">
        <v>4</v>
      </c>
      <c r="AL166">
        <v>8</v>
      </c>
      <c r="AM166">
        <v>0</v>
      </c>
    </row>
    <row r="167" spans="1:39">
      <c r="A167">
        <v>3</v>
      </c>
      <c r="B167">
        <v>17</v>
      </c>
      <c r="C167">
        <v>2024</v>
      </c>
      <c r="D167">
        <v>99</v>
      </c>
      <c r="E167">
        <v>17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94</v>
      </c>
      <c r="R167">
        <v>570</v>
      </c>
      <c r="S167">
        <v>569</v>
      </c>
      <c r="T167">
        <v>1.9192565406242641</v>
      </c>
      <c r="U167">
        <v>1.9085205646960319</v>
      </c>
      <c r="V167">
        <v>5.4877192982456142</v>
      </c>
      <c r="W167">
        <v>59.321616871704755</v>
      </c>
      <c r="X167">
        <v>164.88738096595765</v>
      </c>
      <c r="Y167">
        <v>151.96929824561403</v>
      </c>
      <c r="Z167">
        <v>152.23637961335669</v>
      </c>
      <c r="AA167">
        <v>28.263896902018175</v>
      </c>
      <c r="AB167">
        <v>4.7005485437807133</v>
      </c>
      <c r="AC167">
        <v>-31.050690522687361</v>
      </c>
      <c r="AD167">
        <v>15</v>
      </c>
      <c r="AE167">
        <v>0</v>
      </c>
      <c r="AF167">
        <v>0</v>
      </c>
      <c r="AG167">
        <v>2</v>
      </c>
      <c r="AH167">
        <v>35</v>
      </c>
      <c r="AI167">
        <v>6</v>
      </c>
      <c r="AJ167">
        <v>11</v>
      </c>
      <c r="AK167">
        <v>6</v>
      </c>
      <c r="AL167">
        <v>8</v>
      </c>
      <c r="AM167">
        <v>0</v>
      </c>
    </row>
    <row r="168" spans="1:39">
      <c r="A168">
        <v>3</v>
      </c>
      <c r="B168">
        <v>18</v>
      </c>
      <c r="C168">
        <v>2024</v>
      </c>
      <c r="D168">
        <v>99</v>
      </c>
      <c r="E168">
        <v>18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90</v>
      </c>
      <c r="R168">
        <v>543</v>
      </c>
      <c r="S168">
        <v>543</v>
      </c>
      <c r="T168">
        <v>1.8283443886999564</v>
      </c>
      <c r="U168">
        <v>1.8384634451305153</v>
      </c>
      <c r="V168">
        <v>5.59852670349908</v>
      </c>
      <c r="W168">
        <v>59.377532228360941</v>
      </c>
      <c r="X168">
        <v>166.48968752307002</v>
      </c>
      <c r="Y168">
        <v>153.66998158379363</v>
      </c>
      <c r="Z168">
        <v>153.66998158379363</v>
      </c>
      <c r="AA168">
        <v>31.159656021070624</v>
      </c>
      <c r="AB168">
        <v>4.478638862958233</v>
      </c>
      <c r="AC168">
        <v>-32.612774896684989</v>
      </c>
      <c r="AD168">
        <v>26</v>
      </c>
      <c r="AE168">
        <v>0</v>
      </c>
      <c r="AF168">
        <v>0</v>
      </c>
      <c r="AG168">
        <v>1</v>
      </c>
      <c r="AH168">
        <v>36</v>
      </c>
      <c r="AI168">
        <v>5</v>
      </c>
      <c r="AJ168">
        <v>2</v>
      </c>
      <c r="AK168">
        <v>6</v>
      </c>
      <c r="AL168">
        <v>7</v>
      </c>
      <c r="AM168">
        <v>2</v>
      </c>
    </row>
    <row r="169" spans="1:39">
      <c r="A169">
        <v>3</v>
      </c>
      <c r="B169">
        <v>19</v>
      </c>
      <c r="C169">
        <v>2024</v>
      </c>
      <c r="D169">
        <v>99</v>
      </c>
      <c r="E169">
        <v>19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78</v>
      </c>
      <c r="R169">
        <v>631</v>
      </c>
      <c r="S169">
        <v>631</v>
      </c>
      <c r="T169">
        <v>2.1246506616384386</v>
      </c>
      <c r="U169">
        <v>2.0642823700488564</v>
      </c>
      <c r="V169">
        <v>5.478605388272582</v>
      </c>
      <c r="W169">
        <v>59.218700475435824</v>
      </c>
      <c r="X169">
        <v>160.86883362837017</v>
      </c>
      <c r="Y169">
        <v>148.48193343898564</v>
      </c>
      <c r="Z169">
        <v>148.48193343898564</v>
      </c>
      <c r="AA169">
        <v>30.305442284810663</v>
      </c>
      <c r="AB169">
        <v>4.3473983210956959</v>
      </c>
      <c r="AC169">
        <v>-40.962119748024257</v>
      </c>
      <c r="AD169">
        <v>17</v>
      </c>
      <c r="AE169">
        <v>0</v>
      </c>
      <c r="AF169">
        <v>0</v>
      </c>
      <c r="AG169">
        <v>2</v>
      </c>
      <c r="AH169">
        <v>44</v>
      </c>
      <c r="AI169">
        <v>6</v>
      </c>
      <c r="AJ169">
        <v>9</v>
      </c>
      <c r="AK169">
        <v>3</v>
      </c>
      <c r="AL169">
        <v>2</v>
      </c>
      <c r="AM169">
        <v>0</v>
      </c>
    </row>
    <row r="170" spans="1:39">
      <c r="A170">
        <v>3</v>
      </c>
      <c r="B170">
        <v>20</v>
      </c>
      <c r="C170">
        <v>2024</v>
      </c>
      <c r="D170">
        <v>99</v>
      </c>
      <c r="E170">
        <v>20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Q170">
        <v>94</v>
      </c>
      <c r="R170">
        <v>567</v>
      </c>
      <c r="S170">
        <v>566</v>
      </c>
      <c r="T170">
        <v>1.909155190410452</v>
      </c>
      <c r="U170">
        <v>1.9101597915714219</v>
      </c>
      <c r="V170">
        <v>5.8924162257495603</v>
      </c>
      <c r="W170">
        <v>59.042402826855117</v>
      </c>
      <c r="X170">
        <v>165.92260113386851</v>
      </c>
      <c r="Y170">
        <v>152.90458553791885</v>
      </c>
      <c r="Z170">
        <v>153.17473498233221</v>
      </c>
      <c r="AA170">
        <v>30.673089594677176</v>
      </c>
      <c r="AB170">
        <v>4.6743761194710816</v>
      </c>
      <c r="AC170">
        <v>-45.672480992752753</v>
      </c>
      <c r="AD170">
        <v>25</v>
      </c>
      <c r="AE170">
        <v>0</v>
      </c>
      <c r="AF170">
        <v>0</v>
      </c>
      <c r="AG170">
        <v>1</v>
      </c>
      <c r="AH170">
        <v>31</v>
      </c>
      <c r="AI170">
        <v>2</v>
      </c>
      <c r="AJ170">
        <v>4</v>
      </c>
      <c r="AK170">
        <v>6</v>
      </c>
      <c r="AL170">
        <v>5</v>
      </c>
      <c r="AM170">
        <v>2</v>
      </c>
    </row>
    <row r="171" spans="1:39">
      <c r="A171">
        <v>3</v>
      </c>
      <c r="B171">
        <v>21</v>
      </c>
      <c r="C171">
        <v>2024</v>
      </c>
      <c r="D171">
        <v>99</v>
      </c>
      <c r="E171">
        <v>21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103</v>
      </c>
      <c r="R171">
        <v>595</v>
      </c>
      <c r="S171">
        <v>595</v>
      </c>
      <c r="T171">
        <v>2.0034344590726962</v>
      </c>
      <c r="U171">
        <v>2.0723903739486325</v>
      </c>
      <c r="V171">
        <v>5.9310924369747884</v>
      </c>
      <c r="W171">
        <v>58.793277310924395</v>
      </c>
      <c r="X171">
        <v>171.27215783388115</v>
      </c>
      <c r="Y171">
        <v>158.08420168067238</v>
      </c>
      <c r="Z171">
        <v>158.08420168067238</v>
      </c>
      <c r="AA171">
        <v>30.021193956062358</v>
      </c>
      <c r="AB171">
        <v>4.7285247595936681</v>
      </c>
      <c r="AC171">
        <v>-43.226027138360358</v>
      </c>
      <c r="AD171">
        <v>13</v>
      </c>
      <c r="AE171">
        <v>0</v>
      </c>
      <c r="AF171">
        <v>0</v>
      </c>
      <c r="AG171">
        <v>2</v>
      </c>
      <c r="AH171">
        <v>37</v>
      </c>
      <c r="AI171">
        <v>10</v>
      </c>
      <c r="AJ171">
        <v>8</v>
      </c>
      <c r="AK171">
        <v>6</v>
      </c>
      <c r="AL171">
        <v>0</v>
      </c>
      <c r="AM171">
        <v>2</v>
      </c>
    </row>
    <row r="172" spans="1:39">
      <c r="A172">
        <v>3</v>
      </c>
      <c r="B172">
        <v>22</v>
      </c>
      <c r="C172">
        <v>2024</v>
      </c>
      <c r="D172">
        <v>99</v>
      </c>
      <c r="E172">
        <v>22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86</v>
      </c>
      <c r="R172">
        <v>674</v>
      </c>
      <c r="S172">
        <v>673</v>
      </c>
      <c r="T172">
        <v>2.2694366813697431</v>
      </c>
      <c r="U172">
        <v>2.1777349365735943</v>
      </c>
      <c r="V172">
        <v>5.0890207715133515</v>
      </c>
      <c r="W172">
        <v>59.540861812778608</v>
      </c>
      <c r="X172">
        <v>159.06671253267152</v>
      </c>
      <c r="Y172">
        <v>146.64896142433216</v>
      </c>
      <c r="Z172">
        <v>146.86686478454661</v>
      </c>
      <c r="AA172">
        <v>31.11434720364478</v>
      </c>
      <c r="AB172">
        <v>4.4673366817884563</v>
      </c>
      <c r="AC172">
        <v>-47.552240219368898</v>
      </c>
      <c r="AD172">
        <v>18</v>
      </c>
      <c r="AE172">
        <v>0</v>
      </c>
      <c r="AF172">
        <v>0</v>
      </c>
      <c r="AG172">
        <v>2</v>
      </c>
      <c r="AH172">
        <v>41</v>
      </c>
      <c r="AI172">
        <v>7</v>
      </c>
      <c r="AJ172">
        <v>11</v>
      </c>
      <c r="AK172">
        <v>3</v>
      </c>
      <c r="AL172">
        <v>5</v>
      </c>
      <c r="AM172">
        <v>4</v>
      </c>
    </row>
    <row r="173" spans="1:39">
      <c r="A173">
        <v>3</v>
      </c>
      <c r="B173">
        <v>23</v>
      </c>
      <c r="C173">
        <v>2024</v>
      </c>
      <c r="D173">
        <v>99</v>
      </c>
      <c r="E173">
        <v>23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107</v>
      </c>
      <c r="R173">
        <v>529</v>
      </c>
      <c r="S173">
        <v>529</v>
      </c>
      <c r="T173">
        <v>1.7812047543688345</v>
      </c>
      <c r="U173">
        <v>1.8204649984301753</v>
      </c>
      <c r="V173">
        <v>6.1833648393194691</v>
      </c>
      <c r="W173">
        <v>58.550094517958442</v>
      </c>
      <c r="X173">
        <v>169.22278179766403</v>
      </c>
      <c r="Y173">
        <v>156.19262759924379</v>
      </c>
      <c r="Z173">
        <v>156.19262759924379</v>
      </c>
      <c r="AA173">
        <v>31.430052601249422</v>
      </c>
      <c r="AB173">
        <v>4.8252883192060851</v>
      </c>
      <c r="AC173">
        <v>-40.16153575292644</v>
      </c>
      <c r="AD173">
        <v>12</v>
      </c>
      <c r="AE173">
        <v>0</v>
      </c>
      <c r="AF173">
        <v>0</v>
      </c>
      <c r="AG173">
        <v>2</v>
      </c>
      <c r="AH173">
        <v>30</v>
      </c>
      <c r="AI173">
        <v>10</v>
      </c>
      <c r="AJ173">
        <v>8</v>
      </c>
      <c r="AK173">
        <v>1</v>
      </c>
      <c r="AL173">
        <v>8</v>
      </c>
      <c r="AM173">
        <v>1</v>
      </c>
    </row>
    <row r="174" spans="1:39">
      <c r="A174">
        <v>3</v>
      </c>
      <c r="B174">
        <v>24</v>
      </c>
      <c r="C174">
        <v>2024</v>
      </c>
      <c r="D174">
        <v>99</v>
      </c>
      <c r="E174">
        <v>24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85</v>
      </c>
      <c r="R174">
        <v>419</v>
      </c>
      <c r="S174">
        <v>418</v>
      </c>
      <c r="T174">
        <v>1.4108219131957302</v>
      </c>
      <c r="U174">
        <v>1.3928933786470872</v>
      </c>
      <c r="V174">
        <v>5.4677804295942716</v>
      </c>
      <c r="W174">
        <v>59.191387559808597</v>
      </c>
      <c r="X174">
        <v>163.92949213548201</v>
      </c>
      <c r="Y174">
        <v>150.88210023866347</v>
      </c>
      <c r="Z174">
        <v>151.24306220095701</v>
      </c>
      <c r="AA174">
        <v>29.387706348111351</v>
      </c>
      <c r="AB174">
        <v>4.5260249560104118</v>
      </c>
      <c r="AC174">
        <v>-34.538393646035736</v>
      </c>
      <c r="AD174">
        <v>18</v>
      </c>
      <c r="AE174">
        <v>0</v>
      </c>
      <c r="AF174">
        <v>0</v>
      </c>
      <c r="AG174">
        <v>1</v>
      </c>
      <c r="AH174">
        <v>24</v>
      </c>
      <c r="AI174">
        <v>5</v>
      </c>
      <c r="AJ174">
        <v>11</v>
      </c>
      <c r="AK174">
        <v>2</v>
      </c>
      <c r="AL174">
        <v>3</v>
      </c>
      <c r="AM174">
        <v>1</v>
      </c>
    </row>
    <row r="175" spans="1:39">
      <c r="A175">
        <v>3</v>
      </c>
      <c r="B175">
        <v>25</v>
      </c>
      <c r="C175">
        <v>2024</v>
      </c>
      <c r="D175">
        <v>99</v>
      </c>
      <c r="E175">
        <v>25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98</v>
      </c>
      <c r="R175">
        <v>637</v>
      </c>
      <c r="S175">
        <v>637</v>
      </c>
      <c r="T175">
        <v>2.1448533620660633</v>
      </c>
      <c r="U175">
        <v>2.1462018518416519</v>
      </c>
      <c r="V175">
        <v>6.3359497645211924</v>
      </c>
      <c r="W175">
        <v>58.563579277864982</v>
      </c>
      <c r="X175">
        <v>165.67741189316789</v>
      </c>
      <c r="Y175">
        <v>152.92025117739411</v>
      </c>
      <c r="Z175">
        <v>152.92025117739411</v>
      </c>
      <c r="AA175">
        <v>33.329345755308957</v>
      </c>
      <c r="AB175">
        <v>4.9338918629835087</v>
      </c>
      <c r="AC175">
        <v>-36.906738430315357</v>
      </c>
      <c r="AD175">
        <v>16</v>
      </c>
      <c r="AE175">
        <v>0</v>
      </c>
      <c r="AF175">
        <v>0</v>
      </c>
      <c r="AG175">
        <v>1</v>
      </c>
      <c r="AH175">
        <v>44</v>
      </c>
      <c r="AI175">
        <v>5</v>
      </c>
      <c r="AJ175">
        <v>7</v>
      </c>
      <c r="AK175">
        <v>3</v>
      </c>
      <c r="AL175">
        <v>8</v>
      </c>
      <c r="AM175">
        <v>1</v>
      </c>
    </row>
    <row r="176" spans="1:39">
      <c r="A176">
        <v>3</v>
      </c>
      <c r="B176">
        <v>26</v>
      </c>
      <c r="C176">
        <v>2024</v>
      </c>
      <c r="D176">
        <v>99</v>
      </c>
      <c r="E176">
        <v>26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114</v>
      </c>
      <c r="R176">
        <v>599</v>
      </c>
      <c r="S176">
        <v>598</v>
      </c>
      <c r="T176">
        <v>2.0169029260244451</v>
      </c>
      <c r="U176">
        <v>2.0022186847627905</v>
      </c>
      <c r="V176">
        <v>5.0634390651085139</v>
      </c>
      <c r="W176">
        <v>59.6989966555184</v>
      </c>
      <c r="X176">
        <v>164.64475823736575</v>
      </c>
      <c r="Y176">
        <v>151.71151919866443</v>
      </c>
      <c r="Z176">
        <v>151.96521739130429</v>
      </c>
      <c r="AA176">
        <v>31.121742728158377</v>
      </c>
      <c r="AB176">
        <v>4.5788921339011681</v>
      </c>
      <c r="AC176">
        <v>-42.619456706924929</v>
      </c>
      <c r="AD176">
        <v>15</v>
      </c>
      <c r="AE176">
        <v>0</v>
      </c>
      <c r="AF176">
        <v>0</v>
      </c>
      <c r="AG176">
        <v>2</v>
      </c>
      <c r="AH176">
        <v>41</v>
      </c>
      <c r="AI176">
        <v>7</v>
      </c>
      <c r="AJ176">
        <v>4</v>
      </c>
      <c r="AK176">
        <v>2</v>
      </c>
      <c r="AL176">
        <v>4</v>
      </c>
      <c r="AM176">
        <v>1</v>
      </c>
    </row>
    <row r="177" spans="1:39">
      <c r="A177">
        <v>3</v>
      </c>
      <c r="B177">
        <v>27</v>
      </c>
      <c r="C177">
        <v>2024</v>
      </c>
      <c r="D177">
        <v>99</v>
      </c>
      <c r="E177">
        <v>27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98</v>
      </c>
      <c r="R177">
        <v>617</v>
      </c>
      <c r="S177">
        <v>616</v>
      </c>
      <c r="T177">
        <v>2.0775110273073167</v>
      </c>
      <c r="U177">
        <v>2.0930657838930555</v>
      </c>
      <c r="V177">
        <v>5.6207455429497566</v>
      </c>
      <c r="W177">
        <v>59.224025974025984</v>
      </c>
      <c r="X177">
        <v>167.02810053187861</v>
      </c>
      <c r="Y177">
        <v>153.96839546191271</v>
      </c>
      <c r="Z177">
        <v>154.21834415584436</v>
      </c>
      <c r="AA177">
        <v>30.442727862753078</v>
      </c>
      <c r="AB177">
        <v>4.7216488864714847</v>
      </c>
      <c r="AC177">
        <v>-43.017747346240633</v>
      </c>
      <c r="AD177">
        <v>8</v>
      </c>
      <c r="AE177">
        <v>0</v>
      </c>
      <c r="AF177">
        <v>0</v>
      </c>
      <c r="AG177">
        <v>0</v>
      </c>
      <c r="AH177">
        <v>44</v>
      </c>
      <c r="AI177">
        <v>9</v>
      </c>
      <c r="AJ177">
        <v>21</v>
      </c>
      <c r="AK177">
        <v>4</v>
      </c>
      <c r="AL177">
        <v>4</v>
      </c>
      <c r="AM177">
        <v>1</v>
      </c>
    </row>
    <row r="178" spans="1:39">
      <c r="A178">
        <v>3</v>
      </c>
      <c r="B178">
        <v>28</v>
      </c>
      <c r="C178">
        <v>2024</v>
      </c>
      <c r="D178">
        <v>99</v>
      </c>
      <c r="E178">
        <v>28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92</v>
      </c>
      <c r="R178">
        <v>512</v>
      </c>
      <c r="S178">
        <v>512</v>
      </c>
      <c r="T178">
        <v>1.7239637698238996</v>
      </c>
      <c r="U178">
        <v>1.7174338608309605</v>
      </c>
      <c r="V178">
        <v>5.923828125</v>
      </c>
      <c r="W178">
        <v>59.193359375</v>
      </c>
      <c r="X178">
        <v>164.94616738894902</v>
      </c>
      <c r="Y178">
        <v>152.24531250000004</v>
      </c>
      <c r="Z178">
        <v>152.24531250000004</v>
      </c>
      <c r="AA178">
        <v>29.911930911257446</v>
      </c>
      <c r="AB178">
        <v>4.5859537205579839</v>
      </c>
      <c r="AC178">
        <v>-25.239373630812945</v>
      </c>
      <c r="AD178">
        <v>18</v>
      </c>
      <c r="AE178">
        <v>0</v>
      </c>
      <c r="AF178">
        <v>0</v>
      </c>
      <c r="AG178">
        <v>3</v>
      </c>
      <c r="AH178">
        <v>36</v>
      </c>
      <c r="AI178">
        <v>5</v>
      </c>
      <c r="AJ178">
        <v>19</v>
      </c>
      <c r="AK178">
        <v>0</v>
      </c>
      <c r="AL178">
        <v>4</v>
      </c>
      <c r="AM178">
        <v>2</v>
      </c>
    </row>
    <row r="179" spans="1:39">
      <c r="A179">
        <v>3</v>
      </c>
      <c r="B179">
        <v>29</v>
      </c>
      <c r="C179">
        <v>2024</v>
      </c>
      <c r="D179">
        <v>99</v>
      </c>
      <c r="E179">
        <v>29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78</v>
      </c>
      <c r="R179">
        <v>506</v>
      </c>
      <c r="S179">
        <v>505</v>
      </c>
      <c r="T179">
        <v>1.7037610693962757</v>
      </c>
      <c r="U179">
        <v>1.66547653801453</v>
      </c>
      <c r="V179">
        <v>6.0158102766798418</v>
      </c>
      <c r="W179">
        <v>59.136633663366318</v>
      </c>
      <c r="X179">
        <v>162.21463778107989</v>
      </c>
      <c r="Y179">
        <v>149.39011857707499</v>
      </c>
      <c r="Z179">
        <v>149.68594059405936</v>
      </c>
      <c r="AA179">
        <v>30.205899042845367</v>
      </c>
      <c r="AB179">
        <v>4.3907130337799112</v>
      </c>
      <c r="AC179">
        <v>-39.628212387517806</v>
      </c>
      <c r="AD179">
        <v>13</v>
      </c>
      <c r="AE179">
        <v>0</v>
      </c>
      <c r="AF179">
        <v>0</v>
      </c>
      <c r="AG179">
        <v>1</v>
      </c>
      <c r="AH179">
        <v>22</v>
      </c>
      <c r="AI179">
        <v>1</v>
      </c>
      <c r="AJ179">
        <v>16</v>
      </c>
      <c r="AK179">
        <v>1</v>
      </c>
      <c r="AL179">
        <v>4</v>
      </c>
      <c r="AM179">
        <v>1</v>
      </c>
    </row>
    <row r="180" spans="1:39">
      <c r="A180">
        <v>3</v>
      </c>
      <c r="B180">
        <v>30</v>
      </c>
      <c r="C180">
        <v>2024</v>
      </c>
      <c r="D180">
        <v>99</v>
      </c>
      <c r="E180">
        <v>30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100</v>
      </c>
      <c r="R180">
        <v>566</v>
      </c>
      <c r="S180">
        <v>563</v>
      </c>
      <c r="T180">
        <v>1.9057880736725143</v>
      </c>
      <c r="U180">
        <v>1.8610909451442872</v>
      </c>
      <c r="V180">
        <v>6.0954063604240307</v>
      </c>
      <c r="W180">
        <v>58.685612788632334</v>
      </c>
      <c r="X180">
        <v>162.86728252089324</v>
      </c>
      <c r="Y180">
        <v>149.23992932862197</v>
      </c>
      <c r="Z180">
        <v>150.03516873889882</v>
      </c>
      <c r="AA180">
        <v>30.029312016948825</v>
      </c>
      <c r="AB180">
        <v>4.5965763503847743</v>
      </c>
      <c r="AC180">
        <v>-47.173359108221518</v>
      </c>
      <c r="AD180">
        <v>17</v>
      </c>
      <c r="AE180">
        <v>0</v>
      </c>
      <c r="AF180">
        <v>0</v>
      </c>
      <c r="AG180">
        <v>4</v>
      </c>
      <c r="AH180">
        <v>46</v>
      </c>
      <c r="AI180">
        <v>9</v>
      </c>
      <c r="AJ180">
        <v>14</v>
      </c>
      <c r="AK180">
        <v>5</v>
      </c>
      <c r="AL180">
        <v>6</v>
      </c>
      <c r="AM180">
        <v>2</v>
      </c>
    </row>
    <row r="181" spans="1:39">
      <c r="A181">
        <v>3</v>
      </c>
      <c r="B181">
        <v>31</v>
      </c>
      <c r="C181">
        <v>2024</v>
      </c>
      <c r="D181">
        <v>99</v>
      </c>
      <c r="E181">
        <v>31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83</v>
      </c>
      <c r="R181">
        <v>361</v>
      </c>
      <c r="S181">
        <v>361</v>
      </c>
      <c r="T181">
        <v>1.2155291423953669</v>
      </c>
      <c r="U181">
        <v>1.2246963629653704</v>
      </c>
      <c r="V181">
        <v>6.0193905817174516</v>
      </c>
      <c r="W181">
        <v>58.734072022160653</v>
      </c>
      <c r="X181">
        <v>166.82202741271846</v>
      </c>
      <c r="Y181">
        <v>153.97673130193903</v>
      </c>
      <c r="Z181">
        <v>153.97673130193903</v>
      </c>
      <c r="AA181">
        <v>31.697228683484568</v>
      </c>
      <c r="AB181">
        <v>4.5697035897155933</v>
      </c>
      <c r="AC181">
        <v>-45.411454368285511</v>
      </c>
      <c r="AD181">
        <v>5</v>
      </c>
      <c r="AE181">
        <v>0</v>
      </c>
      <c r="AF181">
        <v>0</v>
      </c>
      <c r="AG181">
        <v>0</v>
      </c>
      <c r="AH181">
        <v>13</v>
      </c>
      <c r="AI181">
        <v>1</v>
      </c>
      <c r="AJ181">
        <v>9</v>
      </c>
      <c r="AK181">
        <v>1</v>
      </c>
      <c r="AL181">
        <v>5</v>
      </c>
      <c r="AM181">
        <v>4</v>
      </c>
    </row>
    <row r="182" spans="1:39">
      <c r="A182">
        <v>3</v>
      </c>
      <c r="B182">
        <v>32</v>
      </c>
      <c r="C182">
        <v>2024</v>
      </c>
      <c r="D182">
        <v>99</v>
      </c>
      <c r="E182">
        <v>32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83</v>
      </c>
      <c r="R182">
        <v>476</v>
      </c>
      <c r="S182">
        <v>476</v>
      </c>
      <c r="T182">
        <v>1.6027475672581564</v>
      </c>
      <c r="U182">
        <v>1.6204374576560596</v>
      </c>
      <c r="V182">
        <v>6.6827731092436995</v>
      </c>
      <c r="W182">
        <v>57.94537815126052</v>
      </c>
      <c r="X182">
        <v>167.40078479929355</v>
      </c>
      <c r="Y182">
        <v>154.51092436974787</v>
      </c>
      <c r="Z182">
        <v>154.51092436974787</v>
      </c>
      <c r="AA182">
        <v>32.290585275972461</v>
      </c>
      <c r="AB182">
        <v>4.8278298254379211</v>
      </c>
      <c r="AC182">
        <v>-44.385136538870512</v>
      </c>
      <c r="AD182">
        <v>20</v>
      </c>
      <c r="AE182">
        <v>0</v>
      </c>
      <c r="AF182">
        <v>0</v>
      </c>
      <c r="AG182">
        <v>0</v>
      </c>
      <c r="AH182">
        <v>25</v>
      </c>
      <c r="AI182">
        <v>9</v>
      </c>
      <c r="AJ182">
        <v>13</v>
      </c>
      <c r="AK182">
        <v>3</v>
      </c>
      <c r="AL182">
        <v>2</v>
      </c>
      <c r="AM182">
        <v>2</v>
      </c>
    </row>
    <row r="183" spans="1:39">
      <c r="A183">
        <v>3</v>
      </c>
      <c r="B183">
        <v>33</v>
      </c>
      <c r="C183">
        <v>2024</v>
      </c>
      <c r="D183">
        <v>99</v>
      </c>
      <c r="E183">
        <v>33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106</v>
      </c>
      <c r="R183">
        <v>631</v>
      </c>
      <c r="S183">
        <v>631</v>
      </c>
      <c r="T183">
        <v>2.1246506616384386</v>
      </c>
      <c r="U183">
        <v>2.1557265531619563</v>
      </c>
      <c r="V183">
        <v>6.39619651347068</v>
      </c>
      <c r="W183">
        <v>58.564183835182249</v>
      </c>
      <c r="X183">
        <v>167.99504818745478</v>
      </c>
      <c r="Y183">
        <v>155.05942947702059</v>
      </c>
      <c r="Z183">
        <v>155.05942947702059</v>
      </c>
      <c r="AA183">
        <v>31.482504924398381</v>
      </c>
      <c r="AB183">
        <v>4.6549992815990882</v>
      </c>
      <c r="AC183">
        <v>-34.620389594872158</v>
      </c>
      <c r="AD183">
        <v>20</v>
      </c>
      <c r="AE183">
        <v>0</v>
      </c>
      <c r="AF183">
        <v>0</v>
      </c>
      <c r="AG183">
        <v>2</v>
      </c>
      <c r="AH183">
        <v>49</v>
      </c>
      <c r="AI183">
        <v>10</v>
      </c>
      <c r="AJ183">
        <v>27</v>
      </c>
      <c r="AK183">
        <v>5</v>
      </c>
      <c r="AL183">
        <v>7</v>
      </c>
      <c r="AM183">
        <v>2</v>
      </c>
    </row>
    <row r="184" spans="1:39">
      <c r="A184">
        <v>3</v>
      </c>
      <c r="B184">
        <v>34</v>
      </c>
      <c r="C184">
        <v>2024</v>
      </c>
      <c r="D184">
        <v>99</v>
      </c>
      <c r="E184">
        <v>34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87</v>
      </c>
      <c r="R184">
        <v>539</v>
      </c>
      <c r="S184">
        <v>538</v>
      </c>
      <c r="T184">
        <v>1.8148759217482071</v>
      </c>
      <c r="U184">
        <v>1.7597849616357004</v>
      </c>
      <c r="V184">
        <v>5.6493506493506498</v>
      </c>
      <c r="W184">
        <v>59.085501858736045</v>
      </c>
      <c r="X184">
        <v>160.92237742137124</v>
      </c>
      <c r="Y184">
        <v>148.18515769944341</v>
      </c>
      <c r="Z184">
        <v>148.46059479553895</v>
      </c>
      <c r="AA184">
        <v>30.920664900060903</v>
      </c>
      <c r="AB184">
        <v>4.5890744088862085</v>
      </c>
      <c r="AC184">
        <v>-37.45326321336907</v>
      </c>
      <c r="AD184">
        <v>18</v>
      </c>
      <c r="AE184">
        <v>0</v>
      </c>
      <c r="AF184">
        <v>0</v>
      </c>
      <c r="AG184">
        <v>0</v>
      </c>
      <c r="AH184">
        <v>38</v>
      </c>
      <c r="AI184">
        <v>6</v>
      </c>
      <c r="AJ184">
        <v>11</v>
      </c>
      <c r="AK184">
        <v>5</v>
      </c>
      <c r="AL184">
        <v>7</v>
      </c>
      <c r="AM184">
        <v>0</v>
      </c>
    </row>
    <row r="185" spans="1:39">
      <c r="A185">
        <v>3</v>
      </c>
      <c r="B185">
        <v>35</v>
      </c>
      <c r="C185">
        <v>2024</v>
      </c>
      <c r="D185">
        <v>99</v>
      </c>
      <c r="E185">
        <v>35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109</v>
      </c>
      <c r="R185">
        <v>608</v>
      </c>
      <c r="S185">
        <v>608</v>
      </c>
      <c r="T185">
        <v>2.0472069766658816</v>
      </c>
      <c r="U185">
        <v>2.0635729197076289</v>
      </c>
      <c r="V185">
        <v>6.4210526315789487</v>
      </c>
      <c r="W185">
        <v>58.702302631578959</v>
      </c>
      <c r="X185">
        <v>166.89695358385146</v>
      </c>
      <c r="Y185">
        <v>154.04588815789478</v>
      </c>
      <c r="Z185">
        <v>154.04588815789478</v>
      </c>
      <c r="AA185">
        <v>29.982236235338995</v>
      </c>
      <c r="AB185">
        <v>4.8766219933791399</v>
      </c>
      <c r="AC185">
        <v>-34.418060461825007</v>
      </c>
      <c r="AD185">
        <v>18</v>
      </c>
      <c r="AE185">
        <v>0</v>
      </c>
      <c r="AF185">
        <v>0</v>
      </c>
      <c r="AG185">
        <v>1</v>
      </c>
      <c r="AH185">
        <v>55</v>
      </c>
      <c r="AI185">
        <v>9</v>
      </c>
      <c r="AJ185">
        <v>16</v>
      </c>
      <c r="AK185">
        <v>5</v>
      </c>
      <c r="AL185">
        <v>6</v>
      </c>
      <c r="AM185">
        <v>1</v>
      </c>
    </row>
    <row r="186" spans="1:39">
      <c r="A186">
        <v>3</v>
      </c>
      <c r="B186">
        <v>36</v>
      </c>
      <c r="C186">
        <v>2024</v>
      </c>
      <c r="D186">
        <v>99</v>
      </c>
      <c r="E186">
        <v>36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99</v>
      </c>
      <c r="R186">
        <v>635</v>
      </c>
      <c r="S186">
        <v>634</v>
      </c>
      <c r="T186">
        <v>2.1381191285901875</v>
      </c>
      <c r="U186">
        <v>2.1261103063084876</v>
      </c>
      <c r="V186">
        <v>6.4299212598425193</v>
      </c>
      <c r="W186">
        <v>58.561514195583598</v>
      </c>
      <c r="X186">
        <v>164.92590918009563</v>
      </c>
      <c r="Y186">
        <v>151.96582677165344</v>
      </c>
      <c r="Z186">
        <v>152.20552050473171</v>
      </c>
      <c r="AA186">
        <v>30.389177331109178</v>
      </c>
      <c r="AB186">
        <v>4.6499043350920397</v>
      </c>
      <c r="AC186">
        <v>-36.48701423919475</v>
      </c>
      <c r="AD186">
        <v>17</v>
      </c>
      <c r="AE186">
        <v>0</v>
      </c>
      <c r="AF186">
        <v>0</v>
      </c>
      <c r="AG186">
        <v>3</v>
      </c>
      <c r="AH186">
        <v>42</v>
      </c>
      <c r="AI186">
        <v>3</v>
      </c>
      <c r="AJ186">
        <v>24</v>
      </c>
      <c r="AK186">
        <v>5</v>
      </c>
      <c r="AL186">
        <v>10</v>
      </c>
      <c r="AM186">
        <v>1</v>
      </c>
    </row>
    <row r="187" spans="1:39">
      <c r="A187">
        <v>3</v>
      </c>
      <c r="B187">
        <v>37</v>
      </c>
      <c r="C187">
        <v>2024</v>
      </c>
      <c r="D187">
        <v>99</v>
      </c>
      <c r="E187">
        <v>37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84</v>
      </c>
      <c r="R187">
        <v>523</v>
      </c>
      <c r="S187">
        <v>522</v>
      </c>
      <c r="T187">
        <v>1.7610020539412101</v>
      </c>
      <c r="U187">
        <v>1.746137957245703</v>
      </c>
      <c r="V187">
        <v>6.1357552581261938</v>
      </c>
      <c r="W187">
        <v>58.66666666666665</v>
      </c>
      <c r="X187">
        <v>164.39140801567743</v>
      </c>
      <c r="Y187">
        <v>151.53422562141498</v>
      </c>
      <c r="Z187">
        <v>151.82452107279701</v>
      </c>
      <c r="AA187">
        <v>30.228693016330968</v>
      </c>
      <c r="AB187">
        <v>4.4802675070654381</v>
      </c>
      <c r="AC187">
        <v>-37.142405793069393</v>
      </c>
      <c r="AD187">
        <v>12</v>
      </c>
      <c r="AE187">
        <v>0</v>
      </c>
      <c r="AF187">
        <v>0</v>
      </c>
      <c r="AG187">
        <v>2</v>
      </c>
      <c r="AH187">
        <v>23</v>
      </c>
      <c r="AI187">
        <v>1</v>
      </c>
      <c r="AJ187">
        <v>21</v>
      </c>
      <c r="AK187">
        <v>3</v>
      </c>
      <c r="AL187">
        <v>3</v>
      </c>
      <c r="AM187">
        <v>0</v>
      </c>
    </row>
    <row r="188" spans="1:39">
      <c r="A188">
        <v>3</v>
      </c>
      <c r="B188">
        <v>38</v>
      </c>
      <c r="C188">
        <v>2024</v>
      </c>
      <c r="D188">
        <v>99</v>
      </c>
      <c r="E188">
        <v>38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107</v>
      </c>
      <c r="R188">
        <v>538</v>
      </c>
      <c r="S188">
        <v>538</v>
      </c>
      <c r="T188">
        <v>1.8115088050102697</v>
      </c>
      <c r="U188">
        <v>1.822716732121908</v>
      </c>
      <c r="V188">
        <v>5.9832713754646836</v>
      </c>
      <c r="W188">
        <v>58.230483271375469</v>
      </c>
      <c r="X188">
        <v>166.59772762971875</v>
      </c>
      <c r="Y188">
        <v>153.76970260223055</v>
      </c>
      <c r="Z188">
        <v>153.76970260223055</v>
      </c>
      <c r="AA188">
        <v>30.762480652520203</v>
      </c>
      <c r="AB188">
        <v>5.0773606545392687</v>
      </c>
      <c r="AC188">
        <v>-47.752553351264808</v>
      </c>
      <c r="AD188">
        <v>16</v>
      </c>
      <c r="AE188">
        <v>0</v>
      </c>
      <c r="AF188">
        <v>0</v>
      </c>
      <c r="AG188">
        <v>3</v>
      </c>
      <c r="AH188">
        <v>33</v>
      </c>
      <c r="AI188">
        <v>3</v>
      </c>
      <c r="AJ188">
        <v>11</v>
      </c>
      <c r="AK188">
        <v>10</v>
      </c>
      <c r="AL188">
        <v>3</v>
      </c>
      <c r="AM188">
        <v>2</v>
      </c>
    </row>
    <row r="189" spans="1:39">
      <c r="A189">
        <v>3</v>
      </c>
      <c r="B189">
        <v>39</v>
      </c>
      <c r="C189">
        <v>2024</v>
      </c>
      <c r="D189">
        <v>99</v>
      </c>
      <c r="E189">
        <v>39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107</v>
      </c>
      <c r="R189">
        <v>551</v>
      </c>
      <c r="S189">
        <v>551</v>
      </c>
      <c r="T189">
        <v>1.8552813226034548</v>
      </c>
      <c r="U189">
        <v>1.8701265223162904</v>
      </c>
      <c r="V189">
        <v>7.2540834845735009</v>
      </c>
      <c r="W189">
        <v>57.811252268602544</v>
      </c>
      <c r="X189">
        <v>166.89816407870637</v>
      </c>
      <c r="Y189">
        <v>154.04700544464623</v>
      </c>
      <c r="Z189">
        <v>154.04700544464623</v>
      </c>
      <c r="AA189">
        <v>32.735854582447466</v>
      </c>
      <c r="AB189">
        <v>4.6578720198237491</v>
      </c>
      <c r="AC189">
        <v>-38.43226236289749</v>
      </c>
      <c r="AD189">
        <v>20</v>
      </c>
      <c r="AE189">
        <v>0</v>
      </c>
      <c r="AF189">
        <v>0</v>
      </c>
      <c r="AG189">
        <v>0</v>
      </c>
      <c r="AH189">
        <v>35</v>
      </c>
      <c r="AI189">
        <v>7</v>
      </c>
      <c r="AJ189">
        <v>11</v>
      </c>
      <c r="AK189">
        <v>0</v>
      </c>
      <c r="AL189">
        <v>4</v>
      </c>
      <c r="AM189">
        <v>1</v>
      </c>
    </row>
    <row r="190" spans="1:39">
      <c r="A190">
        <v>3</v>
      </c>
      <c r="B190">
        <v>40</v>
      </c>
      <c r="C190">
        <v>2024</v>
      </c>
      <c r="D190">
        <v>99</v>
      </c>
      <c r="E190">
        <v>40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95</v>
      </c>
      <c r="R190">
        <v>504</v>
      </c>
      <c r="S190">
        <v>504</v>
      </c>
      <c r="T190">
        <v>1.6970268359204004</v>
      </c>
      <c r="U190">
        <v>1.6567934827512127</v>
      </c>
      <c r="V190">
        <v>6.5079365079365079</v>
      </c>
      <c r="W190">
        <v>58.648809523809554</v>
      </c>
      <c r="X190">
        <v>161.64787872534339</v>
      </c>
      <c r="Y190">
        <v>149.20099206349201</v>
      </c>
      <c r="Z190">
        <v>149.20099206349201</v>
      </c>
      <c r="AA190">
        <v>30.308178001617421</v>
      </c>
      <c r="AB190">
        <v>4.7381513217546569</v>
      </c>
      <c r="AC190">
        <v>-34.794891951878839</v>
      </c>
      <c r="AD190">
        <v>10</v>
      </c>
      <c r="AE190">
        <v>0</v>
      </c>
      <c r="AF190">
        <v>0</v>
      </c>
      <c r="AG190">
        <v>2</v>
      </c>
      <c r="AH190">
        <v>32</v>
      </c>
      <c r="AI190">
        <v>6</v>
      </c>
      <c r="AJ190">
        <v>19</v>
      </c>
      <c r="AK190">
        <v>2</v>
      </c>
      <c r="AL190">
        <v>2</v>
      </c>
      <c r="AM190">
        <v>2</v>
      </c>
    </row>
    <row r="191" spans="1:39">
      <c r="A191">
        <v>3</v>
      </c>
      <c r="B191">
        <v>41</v>
      </c>
      <c r="C191">
        <v>2024</v>
      </c>
      <c r="D191">
        <v>99</v>
      </c>
      <c r="E191">
        <v>41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114</v>
      </c>
      <c r="R191">
        <v>656</v>
      </c>
      <c r="S191">
        <v>655</v>
      </c>
      <c r="T191">
        <v>2.2088285800868719</v>
      </c>
      <c r="U191">
        <v>2.1585621512649475</v>
      </c>
      <c r="V191">
        <v>6.2698170731707314</v>
      </c>
      <c r="W191">
        <v>59.022900763358784</v>
      </c>
      <c r="X191">
        <v>162.00800015854981</v>
      </c>
      <c r="Y191">
        <v>149.34634146341466</v>
      </c>
      <c r="Z191">
        <v>149.57435114503812</v>
      </c>
      <c r="AA191">
        <v>31.04602171412094</v>
      </c>
      <c r="AB191">
        <v>4.4062163735579887</v>
      </c>
      <c r="AC191">
        <v>-27.958284578191233</v>
      </c>
      <c r="AD191">
        <v>16</v>
      </c>
      <c r="AE191">
        <v>0</v>
      </c>
      <c r="AF191">
        <v>0</v>
      </c>
      <c r="AG191">
        <v>1</v>
      </c>
      <c r="AH191">
        <v>46</v>
      </c>
      <c r="AI191">
        <v>5</v>
      </c>
      <c r="AJ191">
        <v>17</v>
      </c>
      <c r="AK191">
        <v>3</v>
      </c>
      <c r="AL191">
        <v>1</v>
      </c>
      <c r="AM191">
        <v>1</v>
      </c>
    </row>
    <row r="192" spans="1:39">
      <c r="A192">
        <v>3</v>
      </c>
      <c r="B192">
        <v>42</v>
      </c>
      <c r="C192">
        <v>2024</v>
      </c>
      <c r="D192">
        <v>99</v>
      </c>
      <c r="E192">
        <v>42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114</v>
      </c>
      <c r="R192">
        <v>581</v>
      </c>
      <c r="S192">
        <v>580</v>
      </c>
      <c r="T192">
        <v>1.9562948247415737</v>
      </c>
      <c r="U192">
        <v>1.958036673294812</v>
      </c>
      <c r="V192">
        <v>6.2977624784853683</v>
      </c>
      <c r="W192">
        <v>58.701724137931009</v>
      </c>
      <c r="X192">
        <v>166.02693081566289</v>
      </c>
      <c r="Y192">
        <v>152.96024096385531</v>
      </c>
      <c r="Z192">
        <v>153.22396551724125</v>
      </c>
      <c r="AA192">
        <v>30.006938188477427</v>
      </c>
      <c r="AB192">
        <v>4.808648508221796</v>
      </c>
      <c r="AC192">
        <v>-29.110051459174912</v>
      </c>
      <c r="AD192">
        <v>21</v>
      </c>
      <c r="AE192">
        <v>0</v>
      </c>
      <c r="AF192">
        <v>0</v>
      </c>
      <c r="AG192">
        <v>4</v>
      </c>
      <c r="AH192">
        <v>35</v>
      </c>
      <c r="AI192">
        <v>2</v>
      </c>
      <c r="AJ192">
        <v>13</v>
      </c>
      <c r="AK192">
        <v>3</v>
      </c>
      <c r="AL192">
        <v>6</v>
      </c>
      <c r="AM192">
        <v>0</v>
      </c>
    </row>
    <row r="193" spans="1:39">
      <c r="A193">
        <v>3</v>
      </c>
      <c r="B193">
        <v>43</v>
      </c>
      <c r="C193">
        <v>2024</v>
      </c>
      <c r="D193">
        <v>99</v>
      </c>
      <c r="E193">
        <v>43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93</v>
      </c>
      <c r="R193">
        <v>467</v>
      </c>
      <c r="S193">
        <v>467</v>
      </c>
      <c r="T193">
        <v>1.572443516616721</v>
      </c>
      <c r="U193">
        <v>1.5743077626425936</v>
      </c>
      <c r="V193">
        <v>6.417558886509636</v>
      </c>
      <c r="W193">
        <v>58.676659528907919</v>
      </c>
      <c r="X193">
        <v>165.76961356344282</v>
      </c>
      <c r="Y193">
        <v>153.00535331905797</v>
      </c>
      <c r="Z193">
        <v>153.00535331905797</v>
      </c>
      <c r="AA193">
        <v>29.337948056763143</v>
      </c>
      <c r="AB193">
        <v>4.5240673530716364</v>
      </c>
      <c r="AC193">
        <v>-28.197517834719655</v>
      </c>
      <c r="AD193">
        <v>9</v>
      </c>
      <c r="AE193">
        <v>0</v>
      </c>
      <c r="AF193">
        <v>0</v>
      </c>
      <c r="AG193">
        <v>4</v>
      </c>
      <c r="AH193">
        <v>34</v>
      </c>
      <c r="AI193">
        <v>3</v>
      </c>
      <c r="AJ193">
        <v>11</v>
      </c>
      <c r="AK193">
        <v>2</v>
      </c>
      <c r="AL193">
        <v>3</v>
      </c>
      <c r="AM193">
        <v>1</v>
      </c>
    </row>
    <row r="194" spans="1:39">
      <c r="A194">
        <v>3</v>
      </c>
      <c r="B194">
        <v>44</v>
      </c>
      <c r="C194">
        <v>2024</v>
      </c>
      <c r="D194">
        <v>99</v>
      </c>
      <c r="E194">
        <v>44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100</v>
      </c>
      <c r="R194">
        <v>518</v>
      </c>
      <c r="S194">
        <v>518</v>
      </c>
      <c r="T194">
        <v>1.7441664702515227</v>
      </c>
      <c r="U194">
        <v>1.720736550462961</v>
      </c>
      <c r="V194">
        <v>6.391891891891893</v>
      </c>
      <c r="W194">
        <v>58.654440154440152</v>
      </c>
      <c r="X194">
        <v>163.34911757446977</v>
      </c>
      <c r="Y194">
        <v>150.77123552123547</v>
      </c>
      <c r="Z194">
        <v>150.77123552123547</v>
      </c>
      <c r="AA194">
        <v>28.82574867205296</v>
      </c>
      <c r="AB194">
        <v>4.8869744111328748</v>
      </c>
      <c r="AC194">
        <v>-34.961480093570657</v>
      </c>
      <c r="AD194">
        <v>13</v>
      </c>
      <c r="AE194">
        <v>0</v>
      </c>
      <c r="AF194">
        <v>0</v>
      </c>
      <c r="AG194">
        <v>2</v>
      </c>
      <c r="AH194">
        <v>30</v>
      </c>
      <c r="AI194">
        <v>3</v>
      </c>
      <c r="AJ194">
        <v>9</v>
      </c>
      <c r="AK194">
        <v>5</v>
      </c>
      <c r="AL194">
        <v>9</v>
      </c>
      <c r="AM194">
        <v>2</v>
      </c>
    </row>
    <row r="195" spans="1:39">
      <c r="A195">
        <v>3</v>
      </c>
      <c r="B195">
        <v>45</v>
      </c>
      <c r="C195">
        <v>2024</v>
      </c>
      <c r="D195">
        <v>99</v>
      </c>
      <c r="E195">
        <v>45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106</v>
      </c>
      <c r="R195">
        <v>547</v>
      </c>
      <c r="S195">
        <v>546</v>
      </c>
      <c r="T195">
        <v>1.8418128556517064</v>
      </c>
      <c r="U195">
        <v>1.8886096866410729</v>
      </c>
      <c r="V195">
        <v>7.0146252285191952</v>
      </c>
      <c r="W195">
        <v>58.305860805860817</v>
      </c>
      <c r="X195">
        <v>169.94915633584961</v>
      </c>
      <c r="Y195">
        <v>156.70712979890311</v>
      </c>
      <c r="Z195">
        <v>156.99413919413925</v>
      </c>
      <c r="AA195">
        <v>29.916843885485569</v>
      </c>
      <c r="AB195">
        <v>4.6429120514631563</v>
      </c>
      <c r="AC195">
        <v>-35.590700186615798</v>
      </c>
      <c r="AD195">
        <v>9</v>
      </c>
      <c r="AE195">
        <v>0</v>
      </c>
      <c r="AF195">
        <v>0</v>
      </c>
      <c r="AG195">
        <v>1</v>
      </c>
      <c r="AH195">
        <v>35</v>
      </c>
      <c r="AI195">
        <v>4</v>
      </c>
      <c r="AJ195">
        <v>14</v>
      </c>
      <c r="AK195">
        <v>4</v>
      </c>
      <c r="AL195">
        <v>6</v>
      </c>
      <c r="AM195">
        <v>1</v>
      </c>
    </row>
    <row r="196" spans="1:39">
      <c r="A196">
        <v>3</v>
      </c>
      <c r="B196">
        <v>46</v>
      </c>
      <c r="C196">
        <v>2024</v>
      </c>
      <c r="D196">
        <v>99</v>
      </c>
      <c r="E196">
        <v>46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101</v>
      </c>
      <c r="R196">
        <v>483</v>
      </c>
      <c r="S196">
        <v>483</v>
      </c>
      <c r="T196">
        <v>1.626317384423718</v>
      </c>
      <c r="U196">
        <v>1.6730954177660027</v>
      </c>
      <c r="V196">
        <v>7.0579710144927503</v>
      </c>
      <c r="W196">
        <v>58.132505175983439</v>
      </c>
      <c r="X196">
        <v>170.33572673499191</v>
      </c>
      <c r="Y196">
        <v>157.21987577639749</v>
      </c>
      <c r="Z196">
        <v>157.21987577639749</v>
      </c>
      <c r="AA196">
        <v>30.800292044827795</v>
      </c>
      <c r="AB196">
        <v>4.8071547067050089</v>
      </c>
      <c r="AC196">
        <v>-35.640617338007203</v>
      </c>
      <c r="AD196">
        <v>17</v>
      </c>
      <c r="AE196">
        <v>0</v>
      </c>
      <c r="AF196">
        <v>0</v>
      </c>
      <c r="AG196">
        <v>1</v>
      </c>
      <c r="AH196">
        <v>26</v>
      </c>
      <c r="AI196">
        <v>3</v>
      </c>
      <c r="AJ196">
        <v>10</v>
      </c>
      <c r="AK196">
        <v>1</v>
      </c>
      <c r="AL196">
        <v>4.93</v>
      </c>
      <c r="AM196">
        <v>2</v>
      </c>
    </row>
    <row r="197" spans="1:39">
      <c r="A197">
        <v>3</v>
      </c>
      <c r="B197">
        <v>47</v>
      </c>
      <c r="C197">
        <v>2024</v>
      </c>
      <c r="D197">
        <v>99</v>
      </c>
      <c r="E197">
        <v>47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117</v>
      </c>
      <c r="R197">
        <v>552</v>
      </c>
      <c r="S197">
        <v>552</v>
      </c>
      <c r="T197">
        <v>1.8586484393413925</v>
      </c>
      <c r="U197">
        <v>1.8348611118761324</v>
      </c>
      <c r="V197">
        <v>6.4057971014492754</v>
      </c>
      <c r="W197">
        <v>58.838768115942003</v>
      </c>
      <c r="X197">
        <v>163.45427638293515</v>
      </c>
      <c r="Y197">
        <v>150.86829710144923</v>
      </c>
      <c r="Z197">
        <v>150.86829710144923</v>
      </c>
      <c r="AA197">
        <v>30.962773206487672</v>
      </c>
      <c r="AB197">
        <v>4.305930011631629</v>
      </c>
      <c r="AC197">
        <v>-34.751088654292289</v>
      </c>
      <c r="AD197">
        <v>10</v>
      </c>
      <c r="AE197">
        <v>0</v>
      </c>
      <c r="AF197">
        <v>0</v>
      </c>
      <c r="AG197">
        <v>3</v>
      </c>
      <c r="AH197">
        <v>43</v>
      </c>
      <c r="AI197">
        <v>1</v>
      </c>
      <c r="AJ197">
        <v>13</v>
      </c>
      <c r="AK197">
        <v>7</v>
      </c>
      <c r="AL197">
        <v>4</v>
      </c>
      <c r="AM197">
        <v>3</v>
      </c>
    </row>
    <row r="198" spans="1:39">
      <c r="A198">
        <v>3</v>
      </c>
      <c r="B198">
        <v>48</v>
      </c>
      <c r="C198">
        <v>2024</v>
      </c>
      <c r="D198">
        <v>99</v>
      </c>
      <c r="E198">
        <v>48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92</v>
      </c>
      <c r="R198">
        <v>591</v>
      </c>
      <c r="S198">
        <v>590</v>
      </c>
      <c r="T198">
        <v>1.9899659921209472</v>
      </c>
      <c r="U198">
        <v>1.9892590980947285</v>
      </c>
      <c r="V198">
        <v>6.1218274111675113</v>
      </c>
      <c r="W198">
        <v>58.776271186440681</v>
      </c>
      <c r="X198">
        <v>165.84154150465747</v>
      </c>
      <c r="Y198">
        <v>152.76988155668357</v>
      </c>
      <c r="Z198">
        <v>153.02881355932203</v>
      </c>
      <c r="AA198">
        <v>29.936430110233697</v>
      </c>
      <c r="AB198">
        <v>4.389600151013668</v>
      </c>
      <c r="AC198">
        <v>-38.144984307160527</v>
      </c>
      <c r="AD198">
        <v>15</v>
      </c>
      <c r="AE198">
        <v>0</v>
      </c>
      <c r="AF198">
        <v>0</v>
      </c>
      <c r="AG198">
        <v>3</v>
      </c>
      <c r="AH198">
        <v>28</v>
      </c>
      <c r="AI198">
        <v>8</v>
      </c>
      <c r="AJ198">
        <v>6</v>
      </c>
      <c r="AK198">
        <v>2</v>
      </c>
      <c r="AL198">
        <v>7</v>
      </c>
      <c r="AM198">
        <v>3</v>
      </c>
    </row>
    <row r="199" spans="1:39">
      <c r="A199">
        <v>3</v>
      </c>
      <c r="B199">
        <v>49</v>
      </c>
      <c r="C199">
        <v>2024</v>
      </c>
      <c r="D199">
        <v>99</v>
      </c>
      <c r="E199">
        <v>49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122</v>
      </c>
      <c r="R199">
        <v>579</v>
      </c>
      <c r="S199">
        <v>579</v>
      </c>
      <c r="T199">
        <v>1.9495605912656997</v>
      </c>
      <c r="U199">
        <v>1.9492809103878299</v>
      </c>
      <c r="V199">
        <v>6.5958549222797949</v>
      </c>
      <c r="W199">
        <v>58.260794473229694</v>
      </c>
      <c r="X199">
        <v>165.54956148475813</v>
      </c>
      <c r="Y199">
        <v>152.80224525043184</v>
      </c>
      <c r="Z199">
        <v>152.80224525043184</v>
      </c>
      <c r="AA199">
        <v>30.877884364055181</v>
      </c>
      <c r="AB199">
        <v>4.8564221381244472</v>
      </c>
      <c r="AC199">
        <v>-43.956392488918951</v>
      </c>
      <c r="AD199">
        <v>17</v>
      </c>
      <c r="AE199">
        <v>0</v>
      </c>
      <c r="AF199">
        <v>0</v>
      </c>
      <c r="AG199">
        <v>3</v>
      </c>
      <c r="AH199">
        <v>50</v>
      </c>
      <c r="AI199">
        <v>1</v>
      </c>
      <c r="AJ199">
        <v>22</v>
      </c>
      <c r="AK199">
        <v>2</v>
      </c>
      <c r="AL199">
        <v>11</v>
      </c>
      <c r="AM199">
        <v>0</v>
      </c>
    </row>
    <row r="200" spans="1:39">
      <c r="A200">
        <v>3</v>
      </c>
      <c r="B200">
        <v>50</v>
      </c>
      <c r="C200">
        <v>2024</v>
      </c>
      <c r="D200">
        <v>99</v>
      </c>
      <c r="E200">
        <v>50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115</v>
      </c>
      <c r="R200">
        <v>591</v>
      </c>
      <c r="S200">
        <v>590</v>
      </c>
      <c r="T200">
        <v>1.9899659921209472</v>
      </c>
      <c r="U200">
        <v>2.0398988702774465</v>
      </c>
      <c r="V200">
        <v>6.5854483925549916</v>
      </c>
      <c r="W200">
        <v>58.157627118644072</v>
      </c>
      <c r="X200">
        <v>170.01171417415077</v>
      </c>
      <c r="Y200">
        <v>156.658883248731</v>
      </c>
      <c r="Z200">
        <v>156.92440677966107</v>
      </c>
      <c r="AA200">
        <v>32.861759975933687</v>
      </c>
      <c r="AB200">
        <v>5.0314840412715318</v>
      </c>
      <c r="AC200">
        <v>-40.735318552704946</v>
      </c>
      <c r="AD200">
        <v>19</v>
      </c>
      <c r="AE200">
        <v>0</v>
      </c>
      <c r="AF200">
        <v>0</v>
      </c>
      <c r="AG200">
        <v>3</v>
      </c>
      <c r="AH200">
        <v>31</v>
      </c>
      <c r="AI200">
        <v>1</v>
      </c>
      <c r="AJ200">
        <v>11</v>
      </c>
      <c r="AK200">
        <v>2</v>
      </c>
      <c r="AL200">
        <v>9</v>
      </c>
      <c r="AM200">
        <v>4</v>
      </c>
    </row>
    <row r="201" spans="1:39">
      <c r="A201">
        <v>3</v>
      </c>
      <c r="B201">
        <v>51</v>
      </c>
      <c r="C201">
        <v>2024</v>
      </c>
      <c r="D201">
        <v>99</v>
      </c>
      <c r="E201">
        <v>51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127</v>
      </c>
      <c r="R201">
        <v>735</v>
      </c>
      <c r="S201">
        <v>733</v>
      </c>
      <c r="T201">
        <v>2.4748308023839183</v>
      </c>
      <c r="U201">
        <v>2.4331194333210298</v>
      </c>
      <c r="V201">
        <v>6.2938775510204081</v>
      </c>
      <c r="W201">
        <v>58.728512960436561</v>
      </c>
      <c r="X201">
        <v>163.22521207833083</v>
      </c>
      <c r="Y201">
        <v>150.24843537414964</v>
      </c>
      <c r="Z201">
        <v>150.65839017735328</v>
      </c>
      <c r="AA201">
        <v>29.35851591770432</v>
      </c>
      <c r="AB201">
        <v>4.4071401323475801</v>
      </c>
      <c r="AC201">
        <v>-27.415412866247703</v>
      </c>
      <c r="AD201">
        <v>25</v>
      </c>
      <c r="AE201">
        <v>0</v>
      </c>
      <c r="AF201">
        <v>0</v>
      </c>
      <c r="AG201">
        <v>3</v>
      </c>
      <c r="AH201">
        <v>41</v>
      </c>
      <c r="AI201">
        <v>5</v>
      </c>
      <c r="AJ201">
        <v>18</v>
      </c>
      <c r="AK201">
        <v>5</v>
      </c>
      <c r="AL201">
        <v>12</v>
      </c>
      <c r="AM201">
        <v>5</v>
      </c>
    </row>
    <row r="202" spans="1:39">
      <c r="A202">
        <v>3</v>
      </c>
      <c r="B202">
        <v>52</v>
      </c>
      <c r="C202">
        <v>2024</v>
      </c>
      <c r="D202">
        <v>99</v>
      </c>
      <c r="E202">
        <v>52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56</v>
      </c>
      <c r="R202">
        <v>493</v>
      </c>
      <c r="S202">
        <v>493</v>
      </c>
      <c r="T202">
        <v>1.6599885518030908</v>
      </c>
      <c r="U202">
        <v>1.630246379765242</v>
      </c>
      <c r="V202">
        <v>6.5314401622718057</v>
      </c>
      <c r="W202">
        <v>58.963488843813401</v>
      </c>
      <c r="X202">
        <v>162.6067216216631</v>
      </c>
      <c r="Y202">
        <v>150.08600405679513</v>
      </c>
      <c r="Z202">
        <v>150.08600405679513</v>
      </c>
      <c r="AA202">
        <v>28.011472346491193</v>
      </c>
      <c r="AB202">
        <v>4.0905924820663637</v>
      </c>
      <c r="AC202">
        <v>-30.524254368852201</v>
      </c>
      <c r="AD202">
        <v>11</v>
      </c>
      <c r="AE202">
        <v>0</v>
      </c>
      <c r="AF202">
        <v>0</v>
      </c>
      <c r="AG202">
        <v>3</v>
      </c>
      <c r="AH202">
        <v>11</v>
      </c>
      <c r="AI202">
        <v>8</v>
      </c>
      <c r="AJ202">
        <v>16</v>
      </c>
      <c r="AK202">
        <v>3</v>
      </c>
      <c r="AL202">
        <v>4</v>
      </c>
      <c r="AM202">
        <v>1</v>
      </c>
    </row>
    <row r="203" spans="1:39">
      <c r="A203">
        <v>3</v>
      </c>
      <c r="B203">
        <v>53</v>
      </c>
      <c r="C203">
        <v>2023</v>
      </c>
      <c r="D203">
        <v>99</v>
      </c>
      <c r="E203">
        <v>1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98</v>
      </c>
      <c r="R203">
        <v>492</v>
      </c>
      <c r="S203">
        <v>491</v>
      </c>
      <c r="T203">
        <v>1.6249958714535782</v>
      </c>
      <c r="U203">
        <v>1.620179302313665</v>
      </c>
      <c r="V203">
        <v>6.2418699186991891</v>
      </c>
      <c r="W203">
        <v>58.914460285132392</v>
      </c>
      <c r="X203">
        <v>167.23766614697556</v>
      </c>
      <c r="Y203">
        <v>154.06524390243891</v>
      </c>
      <c r="Z203">
        <v>154.37902240325857</v>
      </c>
      <c r="AA203">
        <v>28.169503447923901</v>
      </c>
      <c r="AB203">
        <v>4.3713582065777539</v>
      </c>
      <c r="AC203">
        <v>-25.816010379578561</v>
      </c>
      <c r="AD203">
        <v>18</v>
      </c>
      <c r="AE203">
        <v>0</v>
      </c>
      <c r="AF203">
        <v>0</v>
      </c>
      <c r="AG203">
        <v>3</v>
      </c>
      <c r="AH203">
        <v>30</v>
      </c>
      <c r="AI203">
        <v>5</v>
      </c>
      <c r="AJ203">
        <v>4</v>
      </c>
      <c r="AK203">
        <v>9</v>
      </c>
      <c r="AL203">
        <v>5</v>
      </c>
      <c r="AM203">
        <v>2</v>
      </c>
    </row>
    <row r="204" spans="1:39">
      <c r="A204">
        <v>3</v>
      </c>
      <c r="B204">
        <v>54</v>
      </c>
      <c r="C204">
        <v>2023</v>
      </c>
      <c r="D204">
        <v>99</v>
      </c>
      <c r="E204">
        <v>2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120</v>
      </c>
      <c r="R204">
        <v>624</v>
      </c>
      <c r="S204">
        <v>624</v>
      </c>
      <c r="T204">
        <v>2.0609703735508802</v>
      </c>
      <c r="U204">
        <v>2.1309070232692302</v>
      </c>
      <c r="V204">
        <v>6.7371794871794899</v>
      </c>
      <c r="W204">
        <v>58.009615384615401</v>
      </c>
      <c r="X204">
        <v>173.09515376281348</v>
      </c>
      <c r="Y204">
        <v>159.76682692307713</v>
      </c>
      <c r="Z204">
        <v>159.76682692307713</v>
      </c>
      <c r="AA204">
        <v>34.928202992575095</v>
      </c>
      <c r="AB204">
        <v>5.41572116615197</v>
      </c>
      <c r="AC204">
        <v>-45.714250223160867</v>
      </c>
      <c r="AD204">
        <v>34</v>
      </c>
      <c r="AE204">
        <v>0</v>
      </c>
      <c r="AF204">
        <v>0</v>
      </c>
      <c r="AG204">
        <v>3</v>
      </c>
      <c r="AH204">
        <v>53</v>
      </c>
      <c r="AI204">
        <v>2</v>
      </c>
      <c r="AJ204">
        <v>6</v>
      </c>
      <c r="AK204">
        <v>3</v>
      </c>
      <c r="AL204">
        <v>15</v>
      </c>
      <c r="AM204">
        <v>3</v>
      </c>
    </row>
    <row r="205" spans="1:39">
      <c r="A205">
        <v>3</v>
      </c>
      <c r="B205">
        <v>55</v>
      </c>
      <c r="C205">
        <v>2023</v>
      </c>
      <c r="D205">
        <v>99</v>
      </c>
      <c r="E205">
        <v>3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130</v>
      </c>
      <c r="R205">
        <v>592</v>
      </c>
      <c r="S205">
        <v>589</v>
      </c>
      <c r="T205">
        <v>1.955279585163656</v>
      </c>
      <c r="U205">
        <v>1.9833447924887575</v>
      </c>
      <c r="V205">
        <v>6.6537162162162149</v>
      </c>
      <c r="W205">
        <v>58.550084889643443</v>
      </c>
      <c r="X205">
        <v>170.71462036250759</v>
      </c>
      <c r="Y205">
        <v>156.74121621621629</v>
      </c>
      <c r="Z205">
        <v>157.53955857385404</v>
      </c>
      <c r="AA205">
        <v>30.378876034885621</v>
      </c>
      <c r="AB205">
        <v>4.6247603518429266</v>
      </c>
      <c r="AC205">
        <v>-37.975131931854222</v>
      </c>
      <c r="AD205">
        <v>23</v>
      </c>
      <c r="AE205">
        <v>0</v>
      </c>
      <c r="AF205">
        <v>0</v>
      </c>
      <c r="AG205">
        <v>2</v>
      </c>
      <c r="AH205">
        <v>27</v>
      </c>
      <c r="AI205">
        <v>8</v>
      </c>
      <c r="AJ205">
        <v>11</v>
      </c>
      <c r="AK205">
        <v>5</v>
      </c>
      <c r="AL205">
        <v>7</v>
      </c>
      <c r="AM205">
        <v>1</v>
      </c>
    </row>
    <row r="206" spans="1:39">
      <c r="A206">
        <v>3</v>
      </c>
      <c r="B206">
        <v>56</v>
      </c>
      <c r="C206">
        <v>2023</v>
      </c>
      <c r="D206">
        <v>99</v>
      </c>
      <c r="E206">
        <v>4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102</v>
      </c>
      <c r="R206">
        <v>524</v>
      </c>
      <c r="S206">
        <v>523</v>
      </c>
      <c r="T206">
        <v>1.7306866598408028</v>
      </c>
      <c r="U206">
        <v>1.7470746557759402</v>
      </c>
      <c r="V206">
        <v>5.66412213740458</v>
      </c>
      <c r="W206">
        <v>59.361376673040155</v>
      </c>
      <c r="X206">
        <v>169.34882932356339</v>
      </c>
      <c r="Y206">
        <v>155.9864503816793</v>
      </c>
      <c r="Z206">
        <v>156.2847036328871</v>
      </c>
      <c r="AA206">
        <v>30.742692633248534</v>
      </c>
      <c r="AB206">
        <v>4.4786939439086009</v>
      </c>
      <c r="AC206">
        <v>-45.486662394415696</v>
      </c>
      <c r="AD206">
        <v>23</v>
      </c>
      <c r="AE206">
        <v>0</v>
      </c>
      <c r="AF206">
        <v>0</v>
      </c>
      <c r="AG206">
        <v>7</v>
      </c>
      <c r="AH206">
        <v>52</v>
      </c>
      <c r="AI206">
        <v>5</v>
      </c>
      <c r="AJ206">
        <v>5</v>
      </c>
      <c r="AK206">
        <v>4</v>
      </c>
      <c r="AL206">
        <v>6</v>
      </c>
      <c r="AM206">
        <v>3</v>
      </c>
    </row>
    <row r="207" spans="1:39">
      <c r="A207">
        <v>3</v>
      </c>
      <c r="B207">
        <v>57</v>
      </c>
      <c r="C207">
        <v>2023</v>
      </c>
      <c r="D207">
        <v>99</v>
      </c>
      <c r="E207">
        <v>5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95</v>
      </c>
      <c r="R207">
        <v>682</v>
      </c>
      <c r="S207">
        <v>682</v>
      </c>
      <c r="T207">
        <v>2.2525349275027247</v>
      </c>
      <c r="U207">
        <v>2.246927097820036</v>
      </c>
      <c r="V207">
        <v>5.6085043988269812</v>
      </c>
      <c r="W207">
        <v>59.34310850439882</v>
      </c>
      <c r="X207">
        <v>166.99735975065357</v>
      </c>
      <c r="Y207">
        <v>154.13856304985339</v>
      </c>
      <c r="Z207">
        <v>154.13856304985339</v>
      </c>
      <c r="AA207">
        <v>30.274949619689401</v>
      </c>
      <c r="AB207">
        <v>4.4628989648035615</v>
      </c>
      <c r="AC207">
        <v>-46.433050832243502</v>
      </c>
      <c r="AD207">
        <v>17</v>
      </c>
      <c r="AE207">
        <v>0</v>
      </c>
      <c r="AF207">
        <v>0</v>
      </c>
      <c r="AG207">
        <v>0</v>
      </c>
      <c r="AH207">
        <v>51</v>
      </c>
      <c r="AI207">
        <v>3</v>
      </c>
      <c r="AJ207">
        <v>5</v>
      </c>
      <c r="AK207">
        <v>6</v>
      </c>
      <c r="AL207">
        <v>9</v>
      </c>
      <c r="AM207">
        <v>0</v>
      </c>
    </row>
    <row r="208" spans="1:39">
      <c r="A208">
        <v>3</v>
      </c>
      <c r="B208">
        <v>58</v>
      </c>
      <c r="C208">
        <v>2023</v>
      </c>
      <c r="D208">
        <v>99</v>
      </c>
      <c r="E208">
        <v>6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121</v>
      </c>
      <c r="R208">
        <v>693</v>
      </c>
      <c r="S208">
        <v>692</v>
      </c>
      <c r="T208">
        <v>2.2888661360108342</v>
      </c>
      <c r="U208">
        <v>2.270909139759238</v>
      </c>
      <c r="V208">
        <v>5.7604617604617596</v>
      </c>
      <c r="W208">
        <v>59.332369942196557</v>
      </c>
      <c r="X208">
        <v>166.40870866222971</v>
      </c>
      <c r="Y208">
        <v>153.31096681096668</v>
      </c>
      <c r="Z208">
        <v>153.53251445086693</v>
      </c>
      <c r="AA208">
        <v>32.518003871063627</v>
      </c>
      <c r="AB208">
        <v>4.7360313184427092</v>
      </c>
      <c r="AC208">
        <v>-50.977180113516567</v>
      </c>
      <c r="AD208">
        <v>21</v>
      </c>
      <c r="AE208">
        <v>0</v>
      </c>
      <c r="AF208">
        <v>0</v>
      </c>
      <c r="AG208">
        <v>3</v>
      </c>
      <c r="AH208">
        <v>50</v>
      </c>
      <c r="AI208">
        <v>9</v>
      </c>
      <c r="AJ208">
        <v>11</v>
      </c>
      <c r="AK208">
        <v>1</v>
      </c>
      <c r="AL208">
        <v>10</v>
      </c>
      <c r="AM208">
        <v>0</v>
      </c>
    </row>
    <row r="209" spans="1:39">
      <c r="A209">
        <v>3</v>
      </c>
      <c r="B209">
        <v>59</v>
      </c>
      <c r="C209">
        <v>2023</v>
      </c>
      <c r="D209">
        <v>99</v>
      </c>
      <c r="E209">
        <v>7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101</v>
      </c>
      <c r="R209">
        <v>539</v>
      </c>
      <c r="S209">
        <v>538</v>
      </c>
      <c r="T209">
        <v>1.7802292168973148</v>
      </c>
      <c r="U209">
        <v>1.7427377963200927</v>
      </c>
      <c r="V209">
        <v>5.7625231910946191</v>
      </c>
      <c r="W209">
        <v>59.423791821561345</v>
      </c>
      <c r="X209">
        <v>164.10872829383911</v>
      </c>
      <c r="Y209">
        <v>151.26901669758828</v>
      </c>
      <c r="Z209">
        <v>151.55018587360604</v>
      </c>
      <c r="AA209">
        <v>28.361850161353281</v>
      </c>
      <c r="AB209">
        <v>4.529821768054699</v>
      </c>
      <c r="AC209">
        <v>-37.107326094775992</v>
      </c>
      <c r="AD209">
        <v>21</v>
      </c>
      <c r="AE209">
        <v>0</v>
      </c>
      <c r="AF209">
        <v>0</v>
      </c>
      <c r="AG209">
        <v>2</v>
      </c>
      <c r="AH209">
        <v>40</v>
      </c>
      <c r="AI209">
        <v>6</v>
      </c>
      <c r="AJ209">
        <v>4</v>
      </c>
      <c r="AK209">
        <v>2</v>
      </c>
      <c r="AL209">
        <v>10</v>
      </c>
      <c r="AM209">
        <v>1</v>
      </c>
    </row>
    <row r="210" spans="1:39">
      <c r="A210">
        <v>3</v>
      </c>
      <c r="B210">
        <v>60</v>
      </c>
      <c r="C210">
        <v>2023</v>
      </c>
      <c r="D210">
        <v>99</v>
      </c>
      <c r="E210">
        <v>8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101</v>
      </c>
      <c r="R210">
        <v>645</v>
      </c>
      <c r="S210">
        <v>644</v>
      </c>
      <c r="T210">
        <v>2.1303299534299969</v>
      </c>
      <c r="U210">
        <v>2.1754512081188753</v>
      </c>
      <c r="V210">
        <v>5.6806201550387589</v>
      </c>
      <c r="W210">
        <v>58.760869565217391</v>
      </c>
      <c r="X210">
        <v>171.18681078720388</v>
      </c>
      <c r="Y210">
        <v>157.79612403100779</v>
      </c>
      <c r="Z210">
        <v>158.04114906832299</v>
      </c>
      <c r="AA210">
        <v>32.229789746860853</v>
      </c>
      <c r="AB210">
        <v>5.2984197094765308</v>
      </c>
      <c r="AC210">
        <v>-45.654518827884758</v>
      </c>
      <c r="AD210">
        <v>14</v>
      </c>
      <c r="AE210">
        <v>0</v>
      </c>
      <c r="AF210">
        <v>0</v>
      </c>
      <c r="AG210">
        <v>2</v>
      </c>
      <c r="AH210">
        <v>61</v>
      </c>
      <c r="AI210">
        <v>13</v>
      </c>
      <c r="AJ210">
        <v>12</v>
      </c>
      <c r="AK210">
        <v>4</v>
      </c>
      <c r="AL210">
        <v>10</v>
      </c>
      <c r="AM210">
        <v>2</v>
      </c>
    </row>
    <row r="211" spans="1:39">
      <c r="A211">
        <v>3</v>
      </c>
      <c r="B211">
        <v>61</v>
      </c>
      <c r="C211">
        <v>2023</v>
      </c>
      <c r="D211">
        <v>99</v>
      </c>
      <c r="E211">
        <v>9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106</v>
      </c>
      <c r="R211">
        <v>622</v>
      </c>
      <c r="S211">
        <v>622</v>
      </c>
      <c r="T211">
        <v>2.0543646992766798</v>
      </c>
      <c r="U211">
        <v>2.0264654443676817</v>
      </c>
      <c r="V211">
        <v>5.6977491961414799</v>
      </c>
      <c r="W211">
        <v>59.110932475884262</v>
      </c>
      <c r="X211">
        <v>165.14058379463029</v>
      </c>
      <c r="Y211">
        <v>152.42475884244379</v>
      </c>
      <c r="Z211">
        <v>152.42475884244379</v>
      </c>
      <c r="AA211">
        <v>32.098367667770759</v>
      </c>
      <c r="AB211">
        <v>4.5831625405666836</v>
      </c>
      <c r="AC211">
        <v>-43.246354149805789</v>
      </c>
      <c r="AD211">
        <v>14</v>
      </c>
      <c r="AE211">
        <v>0</v>
      </c>
      <c r="AF211">
        <v>0</v>
      </c>
      <c r="AG211">
        <v>1</v>
      </c>
      <c r="AH211">
        <v>42</v>
      </c>
      <c r="AI211">
        <v>4</v>
      </c>
      <c r="AJ211">
        <v>11</v>
      </c>
      <c r="AK211">
        <v>1</v>
      </c>
      <c r="AL211">
        <v>9</v>
      </c>
      <c r="AM211">
        <v>3</v>
      </c>
    </row>
    <row r="212" spans="1:39">
      <c r="A212">
        <v>3</v>
      </c>
      <c r="B212">
        <v>62</v>
      </c>
      <c r="C212">
        <v>2023</v>
      </c>
      <c r="D212">
        <v>99</v>
      </c>
      <c r="E212">
        <v>10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98</v>
      </c>
      <c r="R212">
        <v>487</v>
      </c>
      <c r="S212">
        <v>487</v>
      </c>
      <c r="T212">
        <v>1.6084816857680748</v>
      </c>
      <c r="U212">
        <v>1.6327559809919443</v>
      </c>
      <c r="V212">
        <v>5.8665297741273106</v>
      </c>
      <c r="W212">
        <v>59.498973305954813</v>
      </c>
      <c r="X212">
        <v>169.94066754022785</v>
      </c>
      <c r="Y212">
        <v>156.85523613963031</v>
      </c>
      <c r="Z212">
        <v>156.85523613963031</v>
      </c>
      <c r="AA212">
        <v>29.501886764841675</v>
      </c>
      <c r="AB212">
        <v>4.4180304192858282</v>
      </c>
      <c r="AC212">
        <v>-34.971216763381598</v>
      </c>
      <c r="AD212">
        <v>15</v>
      </c>
      <c r="AE212">
        <v>0</v>
      </c>
      <c r="AF212">
        <v>0</v>
      </c>
      <c r="AG212">
        <v>2</v>
      </c>
      <c r="AH212">
        <v>29</v>
      </c>
      <c r="AI212">
        <v>5</v>
      </c>
      <c r="AJ212">
        <v>21</v>
      </c>
      <c r="AK212">
        <v>5</v>
      </c>
      <c r="AL212">
        <v>3</v>
      </c>
      <c r="AM212">
        <v>2</v>
      </c>
    </row>
    <row r="213" spans="1:39">
      <c r="A213">
        <v>3</v>
      </c>
      <c r="B213">
        <v>63</v>
      </c>
      <c r="C213">
        <v>2023</v>
      </c>
      <c r="D213">
        <v>99</v>
      </c>
      <c r="E213">
        <v>11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99</v>
      </c>
      <c r="R213">
        <v>580</v>
      </c>
      <c r="S213">
        <v>580</v>
      </c>
      <c r="T213">
        <v>1.9156455395184464</v>
      </c>
      <c r="U213">
        <v>1.9200702481459495</v>
      </c>
      <c r="V213">
        <v>6.1310344827586221</v>
      </c>
      <c r="W213">
        <v>58.896551724137922</v>
      </c>
      <c r="X213">
        <v>167.80083685134687</v>
      </c>
      <c r="Y213">
        <v>154.88017241379299</v>
      </c>
      <c r="Z213">
        <v>154.88017241379299</v>
      </c>
      <c r="AA213">
        <v>31.343837924421496</v>
      </c>
      <c r="AB213">
        <v>4.6181413456827034</v>
      </c>
      <c r="AC213">
        <v>-40.181080143030243</v>
      </c>
      <c r="AD213">
        <v>25</v>
      </c>
      <c r="AE213">
        <v>0</v>
      </c>
      <c r="AF213">
        <v>0</v>
      </c>
      <c r="AG213">
        <v>2</v>
      </c>
      <c r="AH213">
        <v>45</v>
      </c>
      <c r="AI213">
        <v>8</v>
      </c>
      <c r="AJ213">
        <v>6</v>
      </c>
      <c r="AK213">
        <v>2</v>
      </c>
      <c r="AL213">
        <v>10</v>
      </c>
      <c r="AM213">
        <v>4</v>
      </c>
    </row>
    <row r="214" spans="1:39">
      <c r="A214">
        <v>3</v>
      </c>
      <c r="B214">
        <v>64</v>
      </c>
      <c r="C214">
        <v>2023</v>
      </c>
      <c r="D214">
        <v>99</v>
      </c>
      <c r="E214">
        <v>12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113</v>
      </c>
      <c r="R214">
        <v>720</v>
      </c>
      <c r="S214">
        <v>718</v>
      </c>
      <c r="T214">
        <v>2.3780427387125544</v>
      </c>
      <c r="U214">
        <v>2.2975758024360236</v>
      </c>
      <c r="V214">
        <v>5.8138888888888882</v>
      </c>
      <c r="W214">
        <v>59.377437325905298</v>
      </c>
      <c r="X214">
        <v>162.10530275671098</v>
      </c>
      <c r="Y214">
        <v>149.29458333333332</v>
      </c>
      <c r="Z214">
        <v>149.71044568245125</v>
      </c>
      <c r="AA214">
        <v>29.493295391672511</v>
      </c>
      <c r="AB214">
        <v>4.4544607676745125</v>
      </c>
      <c r="AC214">
        <v>-37.917209023681743</v>
      </c>
      <c r="AD214">
        <v>30</v>
      </c>
      <c r="AE214">
        <v>0</v>
      </c>
      <c r="AF214">
        <v>0</v>
      </c>
      <c r="AG214">
        <v>4</v>
      </c>
      <c r="AH214">
        <v>54</v>
      </c>
      <c r="AI214">
        <v>9</v>
      </c>
      <c r="AJ214">
        <v>6</v>
      </c>
      <c r="AK214">
        <v>3</v>
      </c>
      <c r="AL214">
        <v>11</v>
      </c>
      <c r="AM214">
        <v>4</v>
      </c>
    </row>
    <row r="215" spans="1:39">
      <c r="A215">
        <v>3</v>
      </c>
      <c r="B215">
        <v>65</v>
      </c>
      <c r="C215">
        <v>2023</v>
      </c>
      <c r="D215">
        <v>99</v>
      </c>
      <c r="E215">
        <v>13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140</v>
      </c>
      <c r="R215">
        <v>790</v>
      </c>
      <c r="S215">
        <v>789</v>
      </c>
      <c r="T215">
        <v>2.6092413383096087</v>
      </c>
      <c r="U215">
        <v>2.6273053672942681</v>
      </c>
      <c r="V215">
        <v>5.9632911392405052</v>
      </c>
      <c r="W215">
        <v>59.196451204055784</v>
      </c>
      <c r="X215">
        <v>168.8495138307938</v>
      </c>
      <c r="Y215">
        <v>155.5930379746834</v>
      </c>
      <c r="Z215">
        <v>155.79024081115321</v>
      </c>
      <c r="AA215">
        <v>30.357487594451193</v>
      </c>
      <c r="AB215">
        <v>4.627650141749859</v>
      </c>
      <c r="AC215">
        <v>-28.756934333992778</v>
      </c>
      <c r="AD215">
        <v>23</v>
      </c>
      <c r="AE215">
        <v>0</v>
      </c>
      <c r="AF215">
        <v>0</v>
      </c>
      <c r="AG215">
        <v>0</v>
      </c>
      <c r="AH215">
        <v>58</v>
      </c>
      <c r="AI215">
        <v>4</v>
      </c>
      <c r="AJ215">
        <v>5</v>
      </c>
      <c r="AK215">
        <v>3</v>
      </c>
      <c r="AL215">
        <v>6</v>
      </c>
      <c r="AM215">
        <v>1</v>
      </c>
    </row>
    <row r="216" spans="1:39">
      <c r="A216">
        <v>3</v>
      </c>
      <c r="B216">
        <v>66</v>
      </c>
      <c r="C216">
        <v>2023</v>
      </c>
      <c r="D216">
        <v>99</v>
      </c>
      <c r="E216">
        <v>14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31</v>
      </c>
      <c r="R216">
        <v>208</v>
      </c>
      <c r="S216">
        <v>208</v>
      </c>
      <c r="T216">
        <v>0.68699012451696018</v>
      </c>
      <c r="U216">
        <v>0.70285764839150311</v>
      </c>
      <c r="V216">
        <v>4.7884615384615392</v>
      </c>
      <c r="W216">
        <v>60.076923076923087</v>
      </c>
      <c r="X216">
        <v>171.28094007833988</v>
      </c>
      <c r="Y216">
        <v>158.09230769230771</v>
      </c>
      <c r="Z216">
        <v>158.09230769230771</v>
      </c>
      <c r="AA216">
        <v>27.66217283969236</v>
      </c>
      <c r="AB216">
        <v>4.4725494099955556</v>
      </c>
      <c r="AC216">
        <v>-31.552514621301299</v>
      </c>
      <c r="AD216">
        <v>6</v>
      </c>
      <c r="AE216">
        <v>0</v>
      </c>
      <c r="AF216">
        <v>0</v>
      </c>
      <c r="AG216">
        <v>1</v>
      </c>
      <c r="AH216">
        <v>14</v>
      </c>
      <c r="AI216">
        <v>1</v>
      </c>
      <c r="AJ216">
        <v>3</v>
      </c>
      <c r="AK216">
        <v>2</v>
      </c>
      <c r="AL216">
        <v>1</v>
      </c>
      <c r="AM216">
        <v>0</v>
      </c>
    </row>
    <row r="217" spans="1:39">
      <c r="A217">
        <v>3</v>
      </c>
      <c r="B217">
        <v>67</v>
      </c>
      <c r="C217">
        <v>2023</v>
      </c>
      <c r="D217">
        <v>99</v>
      </c>
      <c r="E217">
        <v>15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109</v>
      </c>
      <c r="R217">
        <v>876</v>
      </c>
      <c r="S217">
        <v>875</v>
      </c>
      <c r="T217">
        <v>2.8932853321002741</v>
      </c>
      <c r="U217">
        <v>2.8804120944130678</v>
      </c>
      <c r="V217">
        <v>5.4372146118721476</v>
      </c>
      <c r="W217">
        <v>59.186285714285695</v>
      </c>
      <c r="X217">
        <v>166.80234197598651</v>
      </c>
      <c r="Y217">
        <v>153.83573059360731</v>
      </c>
      <c r="Z217">
        <v>154.01154285714298</v>
      </c>
      <c r="AA217">
        <v>32.482870622918824</v>
      </c>
      <c r="AB217">
        <v>4.8691020502254689</v>
      </c>
      <c r="AC217">
        <v>-43.609192234868743</v>
      </c>
      <c r="AD217">
        <v>35</v>
      </c>
      <c r="AE217">
        <v>0</v>
      </c>
      <c r="AF217">
        <v>0</v>
      </c>
      <c r="AG217">
        <v>7</v>
      </c>
      <c r="AH217">
        <v>64</v>
      </c>
      <c r="AI217">
        <v>6</v>
      </c>
      <c r="AJ217">
        <v>9</v>
      </c>
      <c r="AK217">
        <v>5</v>
      </c>
      <c r="AL217">
        <v>8</v>
      </c>
      <c r="AM217">
        <v>1</v>
      </c>
    </row>
    <row r="218" spans="1:39">
      <c r="A218">
        <v>3</v>
      </c>
      <c r="B218">
        <v>68</v>
      </c>
      <c r="C218">
        <v>2023</v>
      </c>
      <c r="D218">
        <v>99</v>
      </c>
      <c r="E218">
        <v>16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125</v>
      </c>
      <c r="R218">
        <v>743</v>
      </c>
      <c r="S218">
        <v>741</v>
      </c>
      <c r="T218">
        <v>2.4540079928658716</v>
      </c>
      <c r="U218">
        <v>2.4852363493287504</v>
      </c>
      <c r="V218">
        <v>5.1453566621803501</v>
      </c>
      <c r="W218">
        <v>59.080971659919022</v>
      </c>
      <c r="X218">
        <v>169.91567377137849</v>
      </c>
      <c r="Y218">
        <v>156.48963660834451</v>
      </c>
      <c r="Z218">
        <v>156.91201079622132</v>
      </c>
      <c r="AA218">
        <v>34.180206390719157</v>
      </c>
      <c r="AB218">
        <v>5.500232077106439</v>
      </c>
      <c r="AC218">
        <v>-50.592550462870513</v>
      </c>
      <c r="AD218">
        <v>24</v>
      </c>
      <c r="AE218">
        <v>0</v>
      </c>
      <c r="AF218">
        <v>0</v>
      </c>
      <c r="AG218">
        <v>1</v>
      </c>
      <c r="AH218">
        <v>49</v>
      </c>
      <c r="AI218">
        <v>6</v>
      </c>
      <c r="AJ218">
        <v>4</v>
      </c>
      <c r="AK218">
        <v>6</v>
      </c>
      <c r="AL218">
        <v>7</v>
      </c>
      <c r="AM218">
        <v>2</v>
      </c>
    </row>
    <row r="219" spans="1:39">
      <c r="A219">
        <v>3</v>
      </c>
      <c r="B219">
        <v>69</v>
      </c>
      <c r="C219">
        <v>2023</v>
      </c>
      <c r="D219">
        <v>99</v>
      </c>
      <c r="E219">
        <v>17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101</v>
      </c>
      <c r="R219">
        <v>573</v>
      </c>
      <c r="S219">
        <v>572</v>
      </c>
      <c r="T219">
        <v>1.892525679558742</v>
      </c>
      <c r="U219">
        <v>1.9185056443402904</v>
      </c>
      <c r="V219">
        <v>6.7713787085514854</v>
      </c>
      <c r="W219">
        <v>58.5541958041958</v>
      </c>
      <c r="X219">
        <v>169.95097177237139</v>
      </c>
      <c r="Y219">
        <v>156.64450261780095</v>
      </c>
      <c r="Z219">
        <v>156.91835664335653</v>
      </c>
      <c r="AA219">
        <v>30.149019665818432</v>
      </c>
      <c r="AB219">
        <v>4.8651967830586207</v>
      </c>
      <c r="AC219">
        <v>-39.743063001725531</v>
      </c>
      <c r="AD219">
        <v>29</v>
      </c>
      <c r="AE219">
        <v>1</v>
      </c>
      <c r="AF219">
        <v>0</v>
      </c>
      <c r="AG219">
        <v>3</v>
      </c>
      <c r="AH219">
        <v>37</v>
      </c>
      <c r="AI219">
        <v>5</v>
      </c>
      <c r="AJ219">
        <v>6</v>
      </c>
      <c r="AK219">
        <v>3</v>
      </c>
      <c r="AL219">
        <v>14</v>
      </c>
      <c r="AM219">
        <v>2</v>
      </c>
    </row>
    <row r="220" spans="1:39">
      <c r="A220">
        <v>3</v>
      </c>
      <c r="B220">
        <v>70</v>
      </c>
      <c r="C220">
        <v>2023</v>
      </c>
      <c r="D220">
        <v>99</v>
      </c>
      <c r="E220">
        <v>18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110</v>
      </c>
      <c r="R220">
        <v>580</v>
      </c>
      <c r="S220">
        <v>580</v>
      </c>
      <c r="T220">
        <v>1.9156455395184464</v>
      </c>
      <c r="U220">
        <v>1.9535617468220112</v>
      </c>
      <c r="V220">
        <v>5.8482758620689683</v>
      </c>
      <c r="W220">
        <v>59.244827586206888</v>
      </c>
      <c r="X220">
        <v>170.72776179624159</v>
      </c>
      <c r="Y220">
        <v>157.58172413793099</v>
      </c>
      <c r="Z220">
        <v>157.58172413793099</v>
      </c>
      <c r="AA220">
        <v>30.818071452669241</v>
      </c>
      <c r="AB220">
        <v>4.7060552487998226</v>
      </c>
      <c r="AC220">
        <v>-37.585407545521534</v>
      </c>
      <c r="AD220">
        <v>24</v>
      </c>
      <c r="AE220">
        <v>0</v>
      </c>
      <c r="AF220">
        <v>0</v>
      </c>
      <c r="AG220">
        <v>1</v>
      </c>
      <c r="AH220">
        <v>58</v>
      </c>
      <c r="AI220">
        <v>5</v>
      </c>
      <c r="AJ220">
        <v>4</v>
      </c>
      <c r="AK220">
        <v>7</v>
      </c>
      <c r="AL220">
        <v>2</v>
      </c>
      <c r="AM220">
        <v>3</v>
      </c>
    </row>
    <row r="221" spans="1:39">
      <c r="A221">
        <v>3</v>
      </c>
      <c r="B221">
        <v>71</v>
      </c>
      <c r="C221">
        <v>2023</v>
      </c>
      <c r="D221">
        <v>99</v>
      </c>
      <c r="E221">
        <v>19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89</v>
      </c>
      <c r="R221">
        <v>526</v>
      </c>
      <c r="S221">
        <v>525</v>
      </c>
      <c r="T221">
        <v>1.7372923341150053</v>
      </c>
      <c r="U221">
        <v>1.747497868280752</v>
      </c>
      <c r="V221">
        <v>5.4866920152091252</v>
      </c>
      <c r="W221">
        <v>59.38666666666667</v>
      </c>
      <c r="X221">
        <v>168.77989198719655</v>
      </c>
      <c r="Y221">
        <v>155.43098859315597</v>
      </c>
      <c r="Z221">
        <v>155.72704761904771</v>
      </c>
      <c r="AA221">
        <v>29.551938327332326</v>
      </c>
      <c r="AB221">
        <v>4.7128005356570313</v>
      </c>
      <c r="AC221">
        <v>-49.492995040076117</v>
      </c>
      <c r="AD221">
        <v>10</v>
      </c>
      <c r="AE221">
        <v>0</v>
      </c>
      <c r="AF221">
        <v>0</v>
      </c>
      <c r="AG221">
        <v>2</v>
      </c>
      <c r="AH221">
        <v>33</v>
      </c>
      <c r="AI221">
        <v>5</v>
      </c>
      <c r="AJ221">
        <v>3</v>
      </c>
      <c r="AK221">
        <v>2</v>
      </c>
      <c r="AL221">
        <v>3</v>
      </c>
      <c r="AM221">
        <v>0</v>
      </c>
    </row>
    <row r="222" spans="1:39">
      <c r="A222">
        <v>3</v>
      </c>
      <c r="B222">
        <v>72</v>
      </c>
      <c r="C222">
        <v>2023</v>
      </c>
      <c r="D222">
        <v>99</v>
      </c>
      <c r="E222">
        <v>20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95</v>
      </c>
      <c r="R222">
        <v>623</v>
      </c>
      <c r="S222">
        <v>622</v>
      </c>
      <c r="T222">
        <v>2.0576675364137795</v>
      </c>
      <c r="U222">
        <v>2.0319308705030217</v>
      </c>
      <c r="V222">
        <v>5.6260032102728736</v>
      </c>
      <c r="W222">
        <v>59.376205787781352</v>
      </c>
      <c r="X222">
        <v>165.53321658559801</v>
      </c>
      <c r="Y222">
        <v>152.590529695024</v>
      </c>
      <c r="Z222">
        <v>152.83585209003203</v>
      </c>
      <c r="AA222">
        <v>32.273984089864506</v>
      </c>
      <c r="AB222">
        <v>4.4544799960064845</v>
      </c>
      <c r="AC222">
        <v>-41.537950140570466</v>
      </c>
      <c r="AD222">
        <v>13</v>
      </c>
      <c r="AE222">
        <v>0</v>
      </c>
      <c r="AF222">
        <v>0</v>
      </c>
      <c r="AG222">
        <v>5</v>
      </c>
      <c r="AH222">
        <v>42</v>
      </c>
      <c r="AI222">
        <v>9</v>
      </c>
      <c r="AJ222">
        <v>4</v>
      </c>
      <c r="AK222">
        <v>1</v>
      </c>
      <c r="AL222">
        <v>6</v>
      </c>
      <c r="AM222">
        <v>0</v>
      </c>
    </row>
    <row r="223" spans="1:39">
      <c r="A223">
        <v>3</v>
      </c>
      <c r="B223">
        <v>73</v>
      </c>
      <c r="C223">
        <v>2023</v>
      </c>
      <c r="D223">
        <v>99</v>
      </c>
      <c r="E223">
        <v>21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88</v>
      </c>
      <c r="R223">
        <v>525</v>
      </c>
      <c r="S223">
        <v>524</v>
      </c>
      <c r="T223">
        <v>1.7339894969779035</v>
      </c>
      <c r="U223">
        <v>1.684086527976794</v>
      </c>
      <c r="V223">
        <v>5.1333333333333346</v>
      </c>
      <c r="W223">
        <v>59.60114503816795</v>
      </c>
      <c r="X223">
        <v>163.00882216375163</v>
      </c>
      <c r="Y223">
        <v>150.07619047619036</v>
      </c>
      <c r="Z223">
        <v>150.36259541984725</v>
      </c>
      <c r="AA223">
        <v>30.400754148635915</v>
      </c>
      <c r="AB223">
        <v>4.7377079428224338</v>
      </c>
      <c r="AC223">
        <v>-44.527860497933759</v>
      </c>
      <c r="AD223">
        <v>17</v>
      </c>
      <c r="AE223">
        <v>0</v>
      </c>
      <c r="AF223">
        <v>0</v>
      </c>
      <c r="AG223">
        <v>2</v>
      </c>
      <c r="AH223">
        <v>38</v>
      </c>
      <c r="AI223">
        <v>6</v>
      </c>
      <c r="AJ223">
        <v>4</v>
      </c>
      <c r="AK223">
        <v>3</v>
      </c>
      <c r="AL223">
        <v>6</v>
      </c>
      <c r="AM223">
        <v>0</v>
      </c>
    </row>
    <row r="224" spans="1:39">
      <c r="A224">
        <v>3</v>
      </c>
      <c r="B224">
        <v>74</v>
      </c>
      <c r="C224">
        <v>2023</v>
      </c>
      <c r="D224">
        <v>99</v>
      </c>
      <c r="E224">
        <v>22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124</v>
      </c>
      <c r="R224">
        <v>838</v>
      </c>
      <c r="S224">
        <v>838</v>
      </c>
      <c r="T224">
        <v>2.7677775208904447</v>
      </c>
      <c r="U224">
        <v>2.7573662647950461</v>
      </c>
      <c r="V224">
        <v>5.9546539379474943</v>
      </c>
      <c r="W224">
        <v>58.855608591885456</v>
      </c>
      <c r="X224">
        <v>166.78440387136459</v>
      </c>
      <c r="Y224">
        <v>153.9420047732697</v>
      </c>
      <c r="Z224">
        <v>153.9420047732697</v>
      </c>
      <c r="AA224">
        <v>31.145018055544437</v>
      </c>
      <c r="AB224">
        <v>4.9195834660322175</v>
      </c>
      <c r="AC224">
        <v>-44.874033773021672</v>
      </c>
      <c r="AD224">
        <v>15</v>
      </c>
      <c r="AE224">
        <v>0</v>
      </c>
      <c r="AF224">
        <v>0</v>
      </c>
      <c r="AG224">
        <v>8</v>
      </c>
      <c r="AH224">
        <v>48</v>
      </c>
      <c r="AI224">
        <v>6</v>
      </c>
      <c r="AJ224">
        <v>12</v>
      </c>
      <c r="AK224">
        <v>9</v>
      </c>
      <c r="AL224">
        <v>5</v>
      </c>
      <c r="AM224">
        <v>1</v>
      </c>
    </row>
    <row r="225" spans="1:39">
      <c r="A225">
        <v>3</v>
      </c>
      <c r="B225">
        <v>75</v>
      </c>
      <c r="C225">
        <v>2023</v>
      </c>
      <c r="D225">
        <v>99</v>
      </c>
      <c r="E225">
        <v>23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114</v>
      </c>
      <c r="R225">
        <v>542</v>
      </c>
      <c r="S225">
        <v>540</v>
      </c>
      <c r="T225">
        <v>1.7901377283086171</v>
      </c>
      <c r="U225">
        <v>1.798631771071447</v>
      </c>
      <c r="V225">
        <v>5.7619926199262004</v>
      </c>
      <c r="W225">
        <v>58.892592592592599</v>
      </c>
      <c r="X225">
        <v>168.61349761926681</v>
      </c>
      <c r="Y225">
        <v>155.25645756457561</v>
      </c>
      <c r="Z225">
        <v>155.83148148148149</v>
      </c>
      <c r="AA225">
        <v>30.274428912092748</v>
      </c>
      <c r="AB225">
        <v>4.9888338966970807</v>
      </c>
      <c r="AC225">
        <v>-29.032411688811081</v>
      </c>
      <c r="AD225">
        <v>18</v>
      </c>
      <c r="AE225">
        <v>0</v>
      </c>
      <c r="AF225">
        <v>0</v>
      </c>
      <c r="AG225">
        <v>4</v>
      </c>
      <c r="AH225">
        <v>36</v>
      </c>
      <c r="AI225">
        <v>6</v>
      </c>
      <c r="AJ225">
        <v>3</v>
      </c>
      <c r="AK225">
        <v>1</v>
      </c>
      <c r="AL225">
        <v>12</v>
      </c>
      <c r="AM225">
        <v>0</v>
      </c>
    </row>
    <row r="226" spans="1:39">
      <c r="A226">
        <v>3</v>
      </c>
      <c r="B226">
        <v>76</v>
      </c>
      <c r="C226">
        <v>2023</v>
      </c>
      <c r="D226">
        <v>99</v>
      </c>
      <c r="E226">
        <v>24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98</v>
      </c>
      <c r="R226">
        <v>566</v>
      </c>
      <c r="S226">
        <v>566</v>
      </c>
      <c r="T226">
        <v>1.8694058195990355</v>
      </c>
      <c r="U226">
        <v>1.8476282369691648</v>
      </c>
      <c r="V226">
        <v>6.0812720848056552</v>
      </c>
      <c r="W226">
        <v>59.093639575971729</v>
      </c>
      <c r="X226">
        <v>165.46386227120823</v>
      </c>
      <c r="Y226">
        <v>152.72314487632505</v>
      </c>
      <c r="Z226">
        <v>152.72314487632505</v>
      </c>
      <c r="AA226">
        <v>29.315821618656141</v>
      </c>
      <c r="AB226">
        <v>4.4308660988565531</v>
      </c>
      <c r="AC226">
        <v>-39.029677698345402</v>
      </c>
      <c r="AD226">
        <v>21</v>
      </c>
      <c r="AE226">
        <v>0</v>
      </c>
      <c r="AF226">
        <v>0</v>
      </c>
      <c r="AG226">
        <v>2</v>
      </c>
      <c r="AH226">
        <v>48</v>
      </c>
      <c r="AI226">
        <v>6</v>
      </c>
      <c r="AJ226">
        <v>11</v>
      </c>
      <c r="AK226">
        <v>6</v>
      </c>
      <c r="AL226">
        <v>7</v>
      </c>
      <c r="AM226">
        <v>2</v>
      </c>
    </row>
    <row r="227" spans="1:39">
      <c r="A227">
        <v>3</v>
      </c>
      <c r="B227">
        <v>77</v>
      </c>
      <c r="C227">
        <v>2023</v>
      </c>
      <c r="D227">
        <v>99</v>
      </c>
      <c r="E227">
        <v>25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106</v>
      </c>
      <c r="R227">
        <v>503</v>
      </c>
      <c r="S227">
        <v>503</v>
      </c>
      <c r="T227">
        <v>1.661327079961687</v>
      </c>
      <c r="U227">
        <v>1.6789438548122917</v>
      </c>
      <c r="V227">
        <v>5.8747514910536749</v>
      </c>
      <c r="W227">
        <v>59.27833001988072</v>
      </c>
      <c r="X227">
        <v>169.18941389582341</v>
      </c>
      <c r="Y227">
        <v>156.16182902584501</v>
      </c>
      <c r="Z227">
        <v>156.16182902584501</v>
      </c>
      <c r="AA227">
        <v>28.733093641535945</v>
      </c>
      <c r="AB227">
        <v>4.5042577156530461</v>
      </c>
      <c r="AC227">
        <v>-35.302068829145398</v>
      </c>
      <c r="AD227">
        <v>7</v>
      </c>
      <c r="AE227">
        <v>0</v>
      </c>
      <c r="AF227">
        <v>0</v>
      </c>
      <c r="AG227">
        <v>0</v>
      </c>
      <c r="AH227">
        <v>42</v>
      </c>
      <c r="AI227">
        <v>13</v>
      </c>
      <c r="AJ227">
        <v>6</v>
      </c>
      <c r="AK227">
        <v>5</v>
      </c>
      <c r="AL227">
        <v>5</v>
      </c>
      <c r="AM227">
        <v>2</v>
      </c>
    </row>
    <row r="228" spans="1:39">
      <c r="A228">
        <v>3</v>
      </c>
      <c r="B228">
        <v>78</v>
      </c>
      <c r="C228">
        <v>2023</v>
      </c>
      <c r="D228">
        <v>99</v>
      </c>
      <c r="E228">
        <v>26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100</v>
      </c>
      <c r="R228">
        <v>516</v>
      </c>
      <c r="S228">
        <v>514</v>
      </c>
      <c r="T228">
        <v>1.7042639627439975</v>
      </c>
      <c r="U228">
        <v>1.7434046766307001</v>
      </c>
      <c r="V228">
        <v>5.8410852713178301</v>
      </c>
      <c r="W228">
        <v>59.31712062256809</v>
      </c>
      <c r="X228">
        <v>171.71214526275142</v>
      </c>
      <c r="Y228">
        <v>158.07209302325589</v>
      </c>
      <c r="Z228">
        <v>158.68715953307398</v>
      </c>
      <c r="AA228">
        <v>30.702272924798709</v>
      </c>
      <c r="AB228">
        <v>4.3725597615948901</v>
      </c>
      <c r="AC228">
        <v>-38.98789695316939</v>
      </c>
      <c r="AD228">
        <v>17</v>
      </c>
      <c r="AE228">
        <v>0</v>
      </c>
      <c r="AF228">
        <v>0</v>
      </c>
      <c r="AG228">
        <v>1</v>
      </c>
      <c r="AH228">
        <v>37</v>
      </c>
      <c r="AI228">
        <v>10</v>
      </c>
      <c r="AJ228">
        <v>10</v>
      </c>
      <c r="AK228">
        <v>12</v>
      </c>
      <c r="AL228">
        <v>13</v>
      </c>
      <c r="AM228">
        <v>2</v>
      </c>
    </row>
    <row r="229" spans="1:39">
      <c r="A229">
        <v>3</v>
      </c>
      <c r="B229">
        <v>79</v>
      </c>
      <c r="C229">
        <v>2023</v>
      </c>
      <c r="D229">
        <v>99</v>
      </c>
      <c r="E229">
        <v>27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109</v>
      </c>
      <c r="R229">
        <v>605</v>
      </c>
      <c r="S229">
        <v>604</v>
      </c>
      <c r="T229">
        <v>1.9982164679459649</v>
      </c>
      <c r="U229">
        <v>1.9803587931492672</v>
      </c>
      <c r="V229">
        <v>6.3685950413223154</v>
      </c>
      <c r="W229">
        <v>58.488410596026498</v>
      </c>
      <c r="X229">
        <v>166.26308390712987</v>
      </c>
      <c r="Y229">
        <v>153.14231404958676</v>
      </c>
      <c r="Z229">
        <v>153.39586092715237</v>
      </c>
      <c r="AA229">
        <v>32.999714519443131</v>
      </c>
      <c r="AB229">
        <v>4.8372380867838443</v>
      </c>
      <c r="AC229">
        <v>-47.251549156182818</v>
      </c>
      <c r="AD229">
        <v>18</v>
      </c>
      <c r="AE229">
        <v>0</v>
      </c>
      <c r="AF229">
        <v>0</v>
      </c>
      <c r="AG229">
        <v>1</v>
      </c>
      <c r="AH229">
        <v>67</v>
      </c>
      <c r="AI229">
        <v>16</v>
      </c>
      <c r="AJ229">
        <v>14</v>
      </c>
      <c r="AK229">
        <v>5</v>
      </c>
      <c r="AL229">
        <v>8</v>
      </c>
      <c r="AM229">
        <v>0</v>
      </c>
    </row>
    <row r="230" spans="1:39">
      <c r="A230">
        <v>3</v>
      </c>
      <c r="B230">
        <v>80</v>
      </c>
      <c r="C230">
        <v>2023</v>
      </c>
      <c r="D230">
        <v>99</v>
      </c>
      <c r="E230">
        <v>28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103</v>
      </c>
      <c r="R230">
        <v>556</v>
      </c>
      <c r="S230">
        <v>556</v>
      </c>
      <c r="T230">
        <v>1.8363774482280275</v>
      </c>
      <c r="U230">
        <v>1.8364601292033575</v>
      </c>
      <c r="V230">
        <v>5.8812949640287764</v>
      </c>
      <c r="W230">
        <v>58.96942446043164</v>
      </c>
      <c r="X230">
        <v>167.42168562008476</v>
      </c>
      <c r="Y230">
        <v>154.53021582733797</v>
      </c>
      <c r="Z230">
        <v>154.53021582733797</v>
      </c>
      <c r="AA230">
        <v>33.555482144767801</v>
      </c>
      <c r="AB230">
        <v>4.7522202716710282</v>
      </c>
      <c r="AC230">
        <v>-40.977996264326805</v>
      </c>
      <c r="AD230">
        <v>18</v>
      </c>
      <c r="AE230">
        <v>0</v>
      </c>
      <c r="AF230">
        <v>0</v>
      </c>
      <c r="AG230">
        <v>1</v>
      </c>
      <c r="AH230">
        <v>41</v>
      </c>
      <c r="AI230">
        <v>1</v>
      </c>
      <c r="AJ230">
        <v>7</v>
      </c>
      <c r="AK230">
        <v>6</v>
      </c>
      <c r="AL230">
        <v>8</v>
      </c>
      <c r="AM230">
        <v>0</v>
      </c>
    </row>
    <row r="231" spans="1:39">
      <c r="A231">
        <v>3</v>
      </c>
      <c r="B231">
        <v>81</v>
      </c>
      <c r="C231">
        <v>2023</v>
      </c>
      <c r="D231">
        <v>99</v>
      </c>
      <c r="E231">
        <v>29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79</v>
      </c>
      <c r="R231">
        <v>423</v>
      </c>
      <c r="S231">
        <v>422</v>
      </c>
      <c r="T231">
        <v>1.3971001089936252</v>
      </c>
      <c r="U231">
        <v>1.4227784554996441</v>
      </c>
      <c r="V231">
        <v>6.7446808510638316</v>
      </c>
      <c r="W231">
        <v>58.658767772511858</v>
      </c>
      <c r="X231">
        <v>170.88715233755676</v>
      </c>
      <c r="Y231">
        <v>157.36335697399525</v>
      </c>
      <c r="Z231">
        <v>157.73625592417059</v>
      </c>
      <c r="AA231">
        <v>31.522351781097687</v>
      </c>
      <c r="AB231">
        <v>4.6418819110278591</v>
      </c>
      <c r="AC231">
        <v>-47.462633601116416</v>
      </c>
      <c r="AD231">
        <v>7</v>
      </c>
      <c r="AE231">
        <v>0</v>
      </c>
      <c r="AF231">
        <v>0</v>
      </c>
      <c r="AG231">
        <v>2</v>
      </c>
      <c r="AH231">
        <v>30</v>
      </c>
      <c r="AI231">
        <v>3</v>
      </c>
      <c r="AJ231">
        <v>4</v>
      </c>
      <c r="AK231">
        <v>16</v>
      </c>
      <c r="AL231">
        <v>5</v>
      </c>
      <c r="AM231">
        <v>1</v>
      </c>
    </row>
    <row r="232" spans="1:39">
      <c r="A232">
        <v>3</v>
      </c>
      <c r="B232">
        <v>82</v>
      </c>
      <c r="C232">
        <v>2023</v>
      </c>
      <c r="D232">
        <v>99</v>
      </c>
      <c r="E232">
        <v>30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102</v>
      </c>
      <c r="R232">
        <v>524</v>
      </c>
      <c r="S232">
        <v>523</v>
      </c>
      <c r="T232">
        <v>1.7306866598408028</v>
      </c>
      <c r="U232">
        <v>1.730537306534975</v>
      </c>
      <c r="V232">
        <v>5.0534351145038157</v>
      </c>
      <c r="W232">
        <v>59.609942638623345</v>
      </c>
      <c r="X232">
        <v>167.80288306468299</v>
      </c>
      <c r="Y232">
        <v>154.50992366412197</v>
      </c>
      <c r="Z232">
        <v>154.80535372848939</v>
      </c>
      <c r="AA232">
        <v>30.098067406167303</v>
      </c>
      <c r="AB232">
        <v>4.6363820821024682</v>
      </c>
      <c r="AC232">
        <v>-41.544141721918947</v>
      </c>
      <c r="AD232">
        <v>17</v>
      </c>
      <c r="AE232">
        <v>0</v>
      </c>
      <c r="AF232">
        <v>0</v>
      </c>
      <c r="AG232">
        <v>1</v>
      </c>
      <c r="AH232">
        <v>33</v>
      </c>
      <c r="AI232">
        <v>3</v>
      </c>
      <c r="AJ232">
        <v>19</v>
      </c>
      <c r="AK232">
        <v>7</v>
      </c>
      <c r="AL232">
        <v>5</v>
      </c>
      <c r="AM232">
        <v>2</v>
      </c>
    </row>
    <row r="233" spans="1:39">
      <c r="A233">
        <v>3</v>
      </c>
      <c r="B233">
        <v>83</v>
      </c>
      <c r="C233">
        <v>2023</v>
      </c>
      <c r="D233">
        <v>99</v>
      </c>
      <c r="E233">
        <v>31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105</v>
      </c>
      <c r="R233">
        <v>607</v>
      </c>
      <c r="S233">
        <v>605</v>
      </c>
      <c r="T233">
        <v>2.0048221422201662</v>
      </c>
      <c r="U233">
        <v>1.9962997974970935</v>
      </c>
      <c r="V233">
        <v>5.7874794069192728</v>
      </c>
      <c r="W233">
        <v>59.2</v>
      </c>
      <c r="X233">
        <v>167.10140452396288</v>
      </c>
      <c r="Y233">
        <v>153.86639209225703</v>
      </c>
      <c r="Z233">
        <v>154.37504132231413</v>
      </c>
      <c r="AA233">
        <v>30.662499052405224</v>
      </c>
      <c r="AB233">
        <v>4.659088691795449</v>
      </c>
      <c r="AC233">
        <v>-35.752312382637626</v>
      </c>
      <c r="AD233">
        <v>14</v>
      </c>
      <c r="AE233">
        <v>0</v>
      </c>
      <c r="AF233">
        <v>0</v>
      </c>
      <c r="AG233">
        <v>2</v>
      </c>
      <c r="AH233">
        <v>44</v>
      </c>
      <c r="AI233">
        <v>4</v>
      </c>
      <c r="AJ233">
        <v>9</v>
      </c>
      <c r="AK233">
        <v>7</v>
      </c>
      <c r="AL233">
        <v>16</v>
      </c>
      <c r="AM233">
        <v>3</v>
      </c>
    </row>
    <row r="234" spans="1:39">
      <c r="A234">
        <v>3</v>
      </c>
      <c r="B234">
        <v>84</v>
      </c>
      <c r="C234">
        <v>2023</v>
      </c>
      <c r="D234">
        <v>99</v>
      </c>
      <c r="E234">
        <v>32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89</v>
      </c>
      <c r="R234">
        <v>461</v>
      </c>
      <c r="S234">
        <v>458</v>
      </c>
      <c r="T234">
        <v>1.5226079202034548</v>
      </c>
      <c r="U234">
        <v>1.5186574622079252</v>
      </c>
      <c r="V234">
        <v>6.3926247288503282</v>
      </c>
      <c r="W234">
        <v>58.733624454148483</v>
      </c>
      <c r="X234">
        <v>168.35439468111861</v>
      </c>
      <c r="Y234">
        <v>154.12234273318873</v>
      </c>
      <c r="Z234">
        <v>155.1318777292577</v>
      </c>
      <c r="AA234">
        <v>30.60288590528274</v>
      </c>
      <c r="AB234">
        <v>4.6865742890077993</v>
      </c>
      <c r="AC234">
        <v>-30.982882946450612</v>
      </c>
      <c r="AD234">
        <v>20</v>
      </c>
      <c r="AE234">
        <v>0</v>
      </c>
      <c r="AF234">
        <v>0</v>
      </c>
      <c r="AG234">
        <v>3</v>
      </c>
      <c r="AH234">
        <v>53</v>
      </c>
      <c r="AI234">
        <v>11</v>
      </c>
      <c r="AJ234">
        <v>14</v>
      </c>
      <c r="AK234">
        <v>5</v>
      </c>
      <c r="AL234">
        <v>3</v>
      </c>
      <c r="AM234">
        <v>0</v>
      </c>
    </row>
    <row r="235" spans="1:39">
      <c r="A235">
        <v>3</v>
      </c>
      <c r="B235">
        <v>85</v>
      </c>
      <c r="C235">
        <v>2023</v>
      </c>
      <c r="D235">
        <v>99</v>
      </c>
      <c r="E235">
        <v>33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90</v>
      </c>
      <c r="R235">
        <v>538</v>
      </c>
      <c r="S235">
        <v>535</v>
      </c>
      <c r="T235">
        <v>1.7769263797602144</v>
      </c>
      <c r="U235">
        <v>1.8378430508731141</v>
      </c>
      <c r="V235">
        <v>6.2602230483271377</v>
      </c>
      <c r="W235">
        <v>58.523364485981311</v>
      </c>
      <c r="X235">
        <v>173.93802333589747</v>
      </c>
      <c r="Y235">
        <v>159.82063197026017</v>
      </c>
      <c r="Z235">
        <v>160.7168224299065</v>
      </c>
      <c r="AA235">
        <v>31.916803314685247</v>
      </c>
      <c r="AB235">
        <v>4.7955310083656624</v>
      </c>
      <c r="AC235">
        <v>-39.603588116663552</v>
      </c>
      <c r="AD235">
        <v>11</v>
      </c>
      <c r="AE235">
        <v>0</v>
      </c>
      <c r="AF235">
        <v>0</v>
      </c>
      <c r="AG235">
        <v>2</v>
      </c>
      <c r="AH235">
        <v>30</v>
      </c>
      <c r="AI235">
        <v>8</v>
      </c>
      <c r="AJ235">
        <v>16</v>
      </c>
      <c r="AK235">
        <v>6</v>
      </c>
      <c r="AL235">
        <v>6</v>
      </c>
      <c r="AM235">
        <v>0</v>
      </c>
    </row>
    <row r="236" spans="1:39">
      <c r="A236">
        <v>3</v>
      </c>
      <c r="B236">
        <v>86</v>
      </c>
      <c r="C236">
        <v>2023</v>
      </c>
      <c r="D236">
        <v>99</v>
      </c>
      <c r="E236">
        <v>34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103</v>
      </c>
      <c r="R236">
        <v>567</v>
      </c>
      <c r="S236">
        <v>563</v>
      </c>
      <c r="T236">
        <v>1.8727086567361373</v>
      </c>
      <c r="U236">
        <v>1.8443536836491243</v>
      </c>
      <c r="V236">
        <v>5.7319223985890639</v>
      </c>
      <c r="W236">
        <v>59.08525754884549</v>
      </c>
      <c r="X236">
        <v>166.25775545963344</v>
      </c>
      <c r="Y236">
        <v>152.18359788359797</v>
      </c>
      <c r="Z236">
        <v>153.26483126110131</v>
      </c>
      <c r="AA236">
        <v>30.075314097184947</v>
      </c>
      <c r="AB236">
        <v>4.560995271253522</v>
      </c>
      <c r="AC236">
        <v>-38.027376011115805</v>
      </c>
      <c r="AD236">
        <v>11</v>
      </c>
      <c r="AE236">
        <v>0</v>
      </c>
      <c r="AF236">
        <v>0</v>
      </c>
      <c r="AG236">
        <v>2</v>
      </c>
      <c r="AH236">
        <v>33</v>
      </c>
      <c r="AI236">
        <v>10</v>
      </c>
      <c r="AJ236">
        <v>19</v>
      </c>
      <c r="AK236">
        <v>7</v>
      </c>
      <c r="AL236">
        <v>4</v>
      </c>
      <c r="AM236">
        <v>0</v>
      </c>
    </row>
    <row r="237" spans="1:39">
      <c r="A237">
        <v>3</v>
      </c>
      <c r="B237">
        <v>87</v>
      </c>
      <c r="C237">
        <v>2023</v>
      </c>
      <c r="D237">
        <v>99</v>
      </c>
      <c r="E237">
        <v>35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101</v>
      </c>
      <c r="R237">
        <v>579</v>
      </c>
      <c r="S237">
        <v>578</v>
      </c>
      <c r="T237">
        <v>1.9123427023813455</v>
      </c>
      <c r="U237">
        <v>1.9367999667072859</v>
      </c>
      <c r="V237">
        <v>6.2642487046632116</v>
      </c>
      <c r="W237">
        <v>58.816608996539799</v>
      </c>
      <c r="X237">
        <v>169.86229854214963</v>
      </c>
      <c r="Y237">
        <v>156.49948186528516</v>
      </c>
      <c r="Z237">
        <v>156.77024221453306</v>
      </c>
      <c r="AA237">
        <v>30.932163420157107</v>
      </c>
      <c r="AB237">
        <v>4.7254300903894544</v>
      </c>
      <c r="AC237">
        <v>-46.436842292684624</v>
      </c>
      <c r="AD237">
        <v>16</v>
      </c>
      <c r="AE237">
        <v>0</v>
      </c>
      <c r="AF237">
        <v>0</v>
      </c>
      <c r="AG237">
        <v>2</v>
      </c>
      <c r="AH237">
        <v>27</v>
      </c>
      <c r="AI237">
        <v>5</v>
      </c>
      <c r="AJ237">
        <v>19</v>
      </c>
      <c r="AK237">
        <v>11</v>
      </c>
      <c r="AL237">
        <v>7</v>
      </c>
      <c r="AM237">
        <v>1</v>
      </c>
    </row>
    <row r="238" spans="1:39">
      <c r="A238">
        <v>3</v>
      </c>
      <c r="B238">
        <v>88</v>
      </c>
      <c r="C238">
        <v>2023</v>
      </c>
      <c r="D238">
        <v>99</v>
      </c>
      <c r="E238">
        <v>36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103</v>
      </c>
      <c r="R238">
        <v>725</v>
      </c>
      <c r="S238">
        <v>725</v>
      </c>
      <c r="T238">
        <v>2.3945569243980578</v>
      </c>
      <c r="U238">
        <v>2.3494364337703324</v>
      </c>
      <c r="V238">
        <v>7.0524137931034483</v>
      </c>
      <c r="W238">
        <v>58.36275862068964</v>
      </c>
      <c r="X238">
        <v>164.25957335525089</v>
      </c>
      <c r="Y238">
        <v>151.61158620689659</v>
      </c>
      <c r="Z238">
        <v>151.61158620689659</v>
      </c>
      <c r="AA238">
        <v>26.719971677557194</v>
      </c>
      <c r="AB238">
        <v>4.4862386492024688</v>
      </c>
      <c r="AC238">
        <v>-31.769068729287007</v>
      </c>
      <c r="AD238">
        <v>18</v>
      </c>
      <c r="AE238">
        <v>0</v>
      </c>
      <c r="AF238">
        <v>0</v>
      </c>
      <c r="AG238">
        <v>3</v>
      </c>
      <c r="AH238">
        <v>46</v>
      </c>
      <c r="AI238">
        <v>7</v>
      </c>
      <c r="AJ238">
        <v>36</v>
      </c>
      <c r="AK238">
        <v>9</v>
      </c>
      <c r="AL238">
        <v>11</v>
      </c>
      <c r="AM238">
        <v>4</v>
      </c>
    </row>
    <row r="239" spans="1:39">
      <c r="A239">
        <v>3</v>
      </c>
      <c r="B239">
        <v>89</v>
      </c>
      <c r="C239">
        <v>2023</v>
      </c>
      <c r="D239">
        <v>99</v>
      </c>
      <c r="E239">
        <v>37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109</v>
      </c>
      <c r="R239">
        <v>639</v>
      </c>
      <c r="S239">
        <v>639</v>
      </c>
      <c r="T239">
        <v>2.1105129306073911</v>
      </c>
      <c r="U239">
        <v>2.1325528496768182</v>
      </c>
      <c r="V239">
        <v>5.7026604068857596</v>
      </c>
      <c r="W239">
        <v>58.890453834115803</v>
      </c>
      <c r="X239">
        <v>169.1624406363544</v>
      </c>
      <c r="Y239">
        <v>156.13693270735499</v>
      </c>
      <c r="Z239">
        <v>156.13693270735499</v>
      </c>
      <c r="AA239">
        <v>34.361296065109023</v>
      </c>
      <c r="AB239">
        <v>5.1336338806579409</v>
      </c>
      <c r="AC239">
        <v>-38.073791054918011</v>
      </c>
      <c r="AD239">
        <v>20</v>
      </c>
      <c r="AE239">
        <v>0</v>
      </c>
      <c r="AF239">
        <v>0</v>
      </c>
      <c r="AG239">
        <v>1</v>
      </c>
      <c r="AH239">
        <v>54</v>
      </c>
      <c r="AI239">
        <v>7</v>
      </c>
      <c r="AJ239">
        <v>9</v>
      </c>
      <c r="AK239">
        <v>5</v>
      </c>
      <c r="AL239">
        <v>7</v>
      </c>
      <c r="AM239">
        <v>0</v>
      </c>
    </row>
    <row r="240" spans="1:39">
      <c r="A240">
        <v>3</v>
      </c>
      <c r="B240">
        <v>90</v>
      </c>
      <c r="C240">
        <v>2023</v>
      </c>
      <c r="D240">
        <v>99</v>
      </c>
      <c r="E240">
        <v>38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86</v>
      </c>
      <c r="R240">
        <v>541</v>
      </c>
      <c r="S240">
        <v>540</v>
      </c>
      <c r="T240">
        <v>1.7868348911715162</v>
      </c>
      <c r="U240">
        <v>1.8012394440808801</v>
      </c>
      <c r="V240">
        <v>6.0554528650646962</v>
      </c>
      <c r="W240">
        <v>58.792592592592598</v>
      </c>
      <c r="X240">
        <v>169.06334924090262</v>
      </c>
      <c r="Y240">
        <v>155.76894639556389</v>
      </c>
      <c r="Z240">
        <v>156.05740740740748</v>
      </c>
      <c r="AA240">
        <v>31.070115461001048</v>
      </c>
      <c r="AB240">
        <v>4.6453422252375489</v>
      </c>
      <c r="AC240">
        <v>-23.990545659544956</v>
      </c>
      <c r="AD240">
        <v>11</v>
      </c>
      <c r="AE240">
        <v>0</v>
      </c>
      <c r="AF240">
        <v>0</v>
      </c>
      <c r="AG240">
        <v>4</v>
      </c>
      <c r="AH240">
        <v>44</v>
      </c>
      <c r="AI240">
        <v>4</v>
      </c>
      <c r="AJ240">
        <v>19</v>
      </c>
      <c r="AK240">
        <v>0</v>
      </c>
      <c r="AL240">
        <v>3</v>
      </c>
      <c r="AM240">
        <v>1</v>
      </c>
    </row>
    <row r="241" spans="1:39">
      <c r="A241">
        <v>3</v>
      </c>
      <c r="B241">
        <v>91</v>
      </c>
      <c r="C241">
        <v>2023</v>
      </c>
      <c r="D241">
        <v>99</v>
      </c>
      <c r="E241">
        <v>39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113</v>
      </c>
      <c r="R241">
        <v>610</v>
      </c>
      <c r="S241">
        <v>610</v>
      </c>
      <c r="T241">
        <v>2.0147306536314695</v>
      </c>
      <c r="U241">
        <v>2.0465252896082742</v>
      </c>
      <c r="V241">
        <v>6.5573770491803289</v>
      </c>
      <c r="W241">
        <v>58.57704918032789</v>
      </c>
      <c r="X241">
        <v>170.05612489565371</v>
      </c>
      <c r="Y241">
        <v>156.96180327868871</v>
      </c>
      <c r="Z241">
        <v>156.96180327868871</v>
      </c>
      <c r="AA241">
        <v>30.357632794394259</v>
      </c>
      <c r="AB241">
        <v>4.4325322460570549</v>
      </c>
      <c r="AC241">
        <v>-36.891322535416514</v>
      </c>
      <c r="AD241">
        <v>16</v>
      </c>
      <c r="AE241">
        <v>0</v>
      </c>
      <c r="AF241">
        <v>0</v>
      </c>
      <c r="AG241">
        <v>2</v>
      </c>
      <c r="AH241">
        <v>39</v>
      </c>
      <c r="AI241">
        <v>7</v>
      </c>
      <c r="AJ241">
        <v>24</v>
      </c>
      <c r="AK241">
        <v>6</v>
      </c>
      <c r="AL241">
        <v>8</v>
      </c>
      <c r="AM241">
        <v>3</v>
      </c>
    </row>
    <row r="242" spans="1:39">
      <c r="A242">
        <v>3</v>
      </c>
      <c r="B242">
        <v>92</v>
      </c>
      <c r="C242">
        <v>2023</v>
      </c>
      <c r="D242">
        <v>99</v>
      </c>
      <c r="E242">
        <v>40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113</v>
      </c>
      <c r="R242">
        <v>540</v>
      </c>
      <c r="S242">
        <v>538</v>
      </c>
      <c r="T242">
        <v>1.7835320540344155</v>
      </c>
      <c r="U242">
        <v>1.8173151069529607</v>
      </c>
      <c r="V242">
        <v>6.3888888888888884</v>
      </c>
      <c r="W242">
        <v>58.728624535315994</v>
      </c>
      <c r="X242">
        <v>171.20179768067098</v>
      </c>
      <c r="Y242">
        <v>157.45018518518523</v>
      </c>
      <c r="Z242">
        <v>158.03550185873604</v>
      </c>
      <c r="AA242">
        <v>30.379396874986057</v>
      </c>
      <c r="AB242">
        <v>4.9691201045731193</v>
      </c>
      <c r="AC242">
        <v>-32.268958955317927</v>
      </c>
      <c r="AD242">
        <v>18</v>
      </c>
      <c r="AE242">
        <v>0</v>
      </c>
      <c r="AF242">
        <v>0</v>
      </c>
      <c r="AG242">
        <v>3</v>
      </c>
      <c r="AH242">
        <v>21</v>
      </c>
      <c r="AI242">
        <v>1</v>
      </c>
      <c r="AJ242">
        <v>13</v>
      </c>
      <c r="AK242">
        <v>0</v>
      </c>
      <c r="AL242">
        <v>6</v>
      </c>
      <c r="AM242">
        <v>3</v>
      </c>
    </row>
    <row r="243" spans="1:39">
      <c r="A243">
        <v>3</v>
      </c>
      <c r="B243">
        <v>93</v>
      </c>
      <c r="C243">
        <v>2023</v>
      </c>
      <c r="D243">
        <v>99</v>
      </c>
      <c r="E243">
        <v>41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99</v>
      </c>
      <c r="R243">
        <v>473</v>
      </c>
      <c r="S243">
        <v>471</v>
      </c>
      <c r="T243">
        <v>1.5622419658486637</v>
      </c>
      <c r="U243">
        <v>1.570490306862625</v>
      </c>
      <c r="V243">
        <v>5.8266384778012696</v>
      </c>
      <c r="W243">
        <v>58.753715498938419</v>
      </c>
      <c r="X243">
        <v>168.82030514523149</v>
      </c>
      <c r="Y243">
        <v>155.33911205074003</v>
      </c>
      <c r="Z243">
        <v>155.9987261146498</v>
      </c>
      <c r="AA243">
        <v>31.453770857200105</v>
      </c>
      <c r="AB243">
        <v>5.0872287113439389</v>
      </c>
      <c r="AC243">
        <v>-39.225230291415663</v>
      </c>
      <c r="AD243">
        <v>13</v>
      </c>
      <c r="AE243">
        <v>0</v>
      </c>
      <c r="AF243">
        <v>0</v>
      </c>
      <c r="AG243">
        <v>2</v>
      </c>
      <c r="AH243">
        <v>42</v>
      </c>
      <c r="AI243">
        <v>2</v>
      </c>
      <c r="AJ243">
        <v>25</v>
      </c>
      <c r="AK243">
        <v>1</v>
      </c>
      <c r="AL243">
        <v>3</v>
      </c>
      <c r="AM243">
        <v>0</v>
      </c>
    </row>
    <row r="244" spans="1:39">
      <c r="A244">
        <v>3</v>
      </c>
      <c r="B244">
        <v>94</v>
      </c>
      <c r="C244">
        <v>2023</v>
      </c>
      <c r="D244">
        <v>99</v>
      </c>
      <c r="E244">
        <v>42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119</v>
      </c>
      <c r="R244">
        <v>734</v>
      </c>
      <c r="S244">
        <v>734</v>
      </c>
      <c r="T244">
        <v>2.4242824586319638</v>
      </c>
      <c r="U244">
        <v>2.3870895220770225</v>
      </c>
      <c r="V244">
        <v>5.754768392370571</v>
      </c>
      <c r="W244">
        <v>58.925068119890994</v>
      </c>
      <c r="X244">
        <v>164.84570807785289</v>
      </c>
      <c r="Y244">
        <v>152.1525885558585</v>
      </c>
      <c r="Z244">
        <v>152.1525885558585</v>
      </c>
      <c r="AA244">
        <v>30.87186249393266</v>
      </c>
      <c r="AB244">
        <v>4.6476501851275183</v>
      </c>
      <c r="AC244">
        <v>-35.60321611437476</v>
      </c>
      <c r="AD244">
        <v>23</v>
      </c>
      <c r="AE244">
        <v>0</v>
      </c>
      <c r="AF244">
        <v>0</v>
      </c>
      <c r="AG244">
        <v>5</v>
      </c>
      <c r="AH244">
        <v>41</v>
      </c>
      <c r="AI244">
        <v>9</v>
      </c>
      <c r="AJ244">
        <v>28</v>
      </c>
      <c r="AK244">
        <v>4</v>
      </c>
      <c r="AL244">
        <v>7</v>
      </c>
      <c r="AM244">
        <v>0</v>
      </c>
    </row>
    <row r="245" spans="1:39">
      <c r="A245">
        <v>3</v>
      </c>
      <c r="B245">
        <v>95</v>
      </c>
      <c r="C245">
        <v>2023</v>
      </c>
      <c r="D245">
        <v>99</v>
      </c>
      <c r="E245">
        <v>43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102</v>
      </c>
      <c r="R245">
        <v>556</v>
      </c>
      <c r="S245">
        <v>556</v>
      </c>
      <c r="T245">
        <v>1.8363774482280275</v>
      </c>
      <c r="U245">
        <v>1.8161651659045392</v>
      </c>
      <c r="V245">
        <v>6.6348920863309333</v>
      </c>
      <c r="W245">
        <v>58.74460431654677</v>
      </c>
      <c r="X245">
        <v>165.57148647279359</v>
      </c>
      <c r="Y245">
        <v>152.82248201438847</v>
      </c>
      <c r="Z245">
        <v>152.82248201438847</v>
      </c>
      <c r="AA245">
        <v>31.00779227241728</v>
      </c>
      <c r="AB245">
        <v>4.7171304632650717</v>
      </c>
      <c r="AC245">
        <v>-28.576497758758943</v>
      </c>
      <c r="AD245">
        <v>13</v>
      </c>
      <c r="AE245">
        <v>0</v>
      </c>
      <c r="AF245">
        <v>0</v>
      </c>
      <c r="AG245">
        <v>3</v>
      </c>
      <c r="AH245">
        <v>31</v>
      </c>
      <c r="AI245">
        <v>4</v>
      </c>
      <c r="AJ245">
        <v>18</v>
      </c>
      <c r="AK245">
        <v>2</v>
      </c>
      <c r="AL245">
        <v>9</v>
      </c>
      <c r="AM245">
        <v>0</v>
      </c>
    </row>
    <row r="246" spans="1:39">
      <c r="A246">
        <v>3</v>
      </c>
      <c r="B246">
        <v>96</v>
      </c>
      <c r="C246">
        <v>2023</v>
      </c>
      <c r="D246">
        <v>99</v>
      </c>
      <c r="E246">
        <v>44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109</v>
      </c>
      <c r="R246">
        <v>605</v>
      </c>
      <c r="S246">
        <v>603</v>
      </c>
      <c r="T246">
        <v>1.9982164679459649</v>
      </c>
      <c r="U246">
        <v>2.0026095112051623</v>
      </c>
      <c r="V246">
        <v>6.1520661157024783</v>
      </c>
      <c r="W246">
        <v>58.605306799336653</v>
      </c>
      <c r="X246">
        <v>168.38892221734716</v>
      </c>
      <c r="Y246">
        <v>154.86297520661171</v>
      </c>
      <c r="Z246">
        <v>155.37661691542303</v>
      </c>
      <c r="AA246">
        <v>32.600089539359843</v>
      </c>
      <c r="AB246">
        <v>4.8694504098443687</v>
      </c>
      <c r="AC246">
        <v>-34.330290519831642</v>
      </c>
      <c r="AD246">
        <v>23</v>
      </c>
      <c r="AE246">
        <v>0</v>
      </c>
      <c r="AF246">
        <v>0</v>
      </c>
      <c r="AG246">
        <v>3</v>
      </c>
      <c r="AH246">
        <v>46</v>
      </c>
      <c r="AI246">
        <v>14</v>
      </c>
      <c r="AJ246">
        <v>18</v>
      </c>
      <c r="AK246">
        <v>5</v>
      </c>
      <c r="AL246">
        <v>0</v>
      </c>
      <c r="AM246">
        <v>2</v>
      </c>
    </row>
    <row r="247" spans="1:39">
      <c r="A247">
        <v>3</v>
      </c>
      <c r="B247">
        <v>97</v>
      </c>
      <c r="C247">
        <v>2023</v>
      </c>
      <c r="D247">
        <v>99</v>
      </c>
      <c r="E247">
        <v>45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111</v>
      </c>
      <c r="R247">
        <v>510</v>
      </c>
      <c r="S247">
        <v>507</v>
      </c>
      <c r="T247">
        <v>1.6844469399213924</v>
      </c>
      <c r="U247">
        <v>1.6516936718637252</v>
      </c>
      <c r="V247">
        <v>5.5098039215686256</v>
      </c>
      <c r="W247">
        <v>59.305719921104533</v>
      </c>
      <c r="X247">
        <v>165.22847492192989</v>
      </c>
      <c r="Y247">
        <v>151.51862745098049</v>
      </c>
      <c r="Z247">
        <v>152.41518737672598</v>
      </c>
      <c r="AA247">
        <v>28.310681735168743</v>
      </c>
      <c r="AB247">
        <v>4.5796939279633317</v>
      </c>
      <c r="AC247">
        <v>-15.528864870200678</v>
      </c>
      <c r="AD247">
        <v>11</v>
      </c>
      <c r="AE247">
        <v>0</v>
      </c>
      <c r="AF247">
        <v>0</v>
      </c>
      <c r="AG247">
        <v>3</v>
      </c>
      <c r="AH247">
        <v>27</v>
      </c>
      <c r="AI247">
        <v>2</v>
      </c>
      <c r="AJ247">
        <v>19</v>
      </c>
      <c r="AK247">
        <v>7</v>
      </c>
      <c r="AL247">
        <v>7</v>
      </c>
      <c r="AM247">
        <v>0</v>
      </c>
    </row>
    <row r="248" spans="1:39">
      <c r="A248">
        <v>3</v>
      </c>
      <c r="B248">
        <v>98</v>
      </c>
      <c r="C248">
        <v>2023</v>
      </c>
      <c r="D248">
        <v>99</v>
      </c>
      <c r="E248">
        <v>46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108</v>
      </c>
      <c r="R248">
        <v>577</v>
      </c>
      <c r="S248">
        <v>577</v>
      </c>
      <c r="T248">
        <v>1.9057370281071435</v>
      </c>
      <c r="U248">
        <v>1.9361138494646368</v>
      </c>
      <c r="V248">
        <v>6.3310225303292906</v>
      </c>
      <c r="W248">
        <v>58.689774696707097</v>
      </c>
      <c r="X248">
        <v>170.08267442275312</v>
      </c>
      <c r="Y248">
        <v>156.986308492201</v>
      </c>
      <c r="Z248">
        <v>156.986308492201</v>
      </c>
      <c r="AA248">
        <v>31.229839024106393</v>
      </c>
      <c r="AB248">
        <v>4.735182977969675</v>
      </c>
      <c r="AC248">
        <v>-34.574674869310122</v>
      </c>
      <c r="AD248">
        <v>23</v>
      </c>
      <c r="AE248">
        <v>0</v>
      </c>
      <c r="AF248">
        <v>0</v>
      </c>
      <c r="AG248">
        <v>1</v>
      </c>
      <c r="AH248">
        <v>45</v>
      </c>
      <c r="AI248">
        <v>4</v>
      </c>
      <c r="AJ248">
        <v>12</v>
      </c>
      <c r="AK248">
        <v>7</v>
      </c>
      <c r="AL248">
        <v>5</v>
      </c>
      <c r="AM248">
        <v>1</v>
      </c>
    </row>
    <row r="249" spans="1:39">
      <c r="A249">
        <v>3</v>
      </c>
      <c r="B249">
        <v>99</v>
      </c>
      <c r="C249">
        <v>2023</v>
      </c>
      <c r="D249">
        <v>99</v>
      </c>
      <c r="E249">
        <v>47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85</v>
      </c>
      <c r="R249">
        <v>409</v>
      </c>
      <c r="S249">
        <v>408</v>
      </c>
      <c r="T249">
        <v>1.3508603890742148</v>
      </c>
      <c r="U249">
        <v>1.3347652165575177</v>
      </c>
      <c r="V249">
        <v>5.141809290953546</v>
      </c>
      <c r="W249">
        <v>59.723039215686256</v>
      </c>
      <c r="X249">
        <v>165.71904626934065</v>
      </c>
      <c r="Y249">
        <v>152.68215158924198</v>
      </c>
      <c r="Z249">
        <v>153.05637254901953</v>
      </c>
      <c r="AA249">
        <v>32.014921591168743</v>
      </c>
      <c r="AB249">
        <v>4.2269279831732023</v>
      </c>
      <c r="AC249">
        <v>-49.074443810493378</v>
      </c>
      <c r="AD249">
        <v>10</v>
      </c>
      <c r="AE249">
        <v>0</v>
      </c>
      <c r="AF249">
        <v>0</v>
      </c>
      <c r="AG249">
        <v>0</v>
      </c>
      <c r="AH249">
        <v>39</v>
      </c>
      <c r="AI249">
        <v>7</v>
      </c>
      <c r="AJ249">
        <v>10</v>
      </c>
      <c r="AK249">
        <v>3</v>
      </c>
      <c r="AL249">
        <v>0</v>
      </c>
      <c r="AM249">
        <v>0</v>
      </c>
    </row>
    <row r="250" spans="1:39">
      <c r="A250">
        <v>3</v>
      </c>
      <c r="B250">
        <v>100</v>
      </c>
      <c r="C250">
        <v>2023</v>
      </c>
      <c r="D250">
        <v>99</v>
      </c>
      <c r="E250">
        <v>48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109</v>
      </c>
      <c r="R250">
        <v>603</v>
      </c>
      <c r="S250">
        <v>601</v>
      </c>
      <c r="T250">
        <v>1.991610793671764</v>
      </c>
      <c r="U250">
        <v>1.9797261118289475</v>
      </c>
      <c r="V250">
        <v>5.7363184079601988</v>
      </c>
      <c r="W250">
        <v>59.246256239600683</v>
      </c>
      <c r="X250">
        <v>166.87508646726661</v>
      </c>
      <c r="Y250">
        <v>153.60116086235499</v>
      </c>
      <c r="Z250">
        <v>154.11231281198013</v>
      </c>
      <c r="AA250">
        <v>30.273226912501336</v>
      </c>
      <c r="AB250">
        <v>4.4943214451287927</v>
      </c>
      <c r="AC250">
        <v>-30.939499584536904</v>
      </c>
      <c r="AD250">
        <v>20</v>
      </c>
      <c r="AE250">
        <v>0</v>
      </c>
      <c r="AF250">
        <v>0</v>
      </c>
      <c r="AG250">
        <v>11</v>
      </c>
      <c r="AH250">
        <v>46</v>
      </c>
      <c r="AI250">
        <v>6</v>
      </c>
      <c r="AJ250">
        <v>14</v>
      </c>
      <c r="AK250">
        <v>1</v>
      </c>
      <c r="AL250">
        <v>3</v>
      </c>
      <c r="AM250">
        <v>1</v>
      </c>
    </row>
    <row r="251" spans="1:39">
      <c r="A251">
        <v>3</v>
      </c>
      <c r="B251">
        <v>101</v>
      </c>
      <c r="C251">
        <v>2023</v>
      </c>
      <c r="D251">
        <v>99</v>
      </c>
      <c r="E251">
        <v>49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106</v>
      </c>
      <c r="R251">
        <v>686</v>
      </c>
      <c r="S251">
        <v>685</v>
      </c>
      <c r="T251">
        <v>2.2657462760511282</v>
      </c>
      <c r="U251">
        <v>2.2221777160362497</v>
      </c>
      <c r="V251">
        <v>6.0655976676384844</v>
      </c>
      <c r="W251">
        <v>59.220437956204393</v>
      </c>
      <c r="X251">
        <v>164.43796215282262</v>
      </c>
      <c r="Y251">
        <v>151.55189504373163</v>
      </c>
      <c r="Z251">
        <v>151.77313868613123</v>
      </c>
      <c r="AA251">
        <v>32.825073773730999</v>
      </c>
      <c r="AB251">
        <v>4.2563330004963635</v>
      </c>
      <c r="AC251">
        <v>-39.30074901839928</v>
      </c>
      <c r="AD251">
        <v>16</v>
      </c>
      <c r="AE251">
        <v>0</v>
      </c>
      <c r="AF251">
        <v>0</v>
      </c>
      <c r="AG251">
        <v>4</v>
      </c>
      <c r="AH251">
        <v>50</v>
      </c>
      <c r="AI251">
        <v>7</v>
      </c>
      <c r="AJ251">
        <v>10</v>
      </c>
      <c r="AK251">
        <v>4</v>
      </c>
      <c r="AL251">
        <v>1</v>
      </c>
      <c r="AM251">
        <v>1</v>
      </c>
    </row>
    <row r="252" spans="1:39">
      <c r="A252">
        <v>3</v>
      </c>
      <c r="B252">
        <v>102</v>
      </c>
      <c r="C252">
        <v>2023</v>
      </c>
      <c r="D252">
        <v>99</v>
      </c>
      <c r="E252">
        <v>50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122</v>
      </c>
      <c r="R252">
        <v>647</v>
      </c>
      <c r="S252">
        <v>647</v>
      </c>
      <c r="T252">
        <v>2.1369356277041973</v>
      </c>
      <c r="U252">
        <v>2.1334591229194437</v>
      </c>
      <c r="V252">
        <v>5.7928902627511603</v>
      </c>
      <c r="W252">
        <v>59.032457496136018</v>
      </c>
      <c r="X252">
        <v>167.14178783316939</v>
      </c>
      <c r="Y252">
        <v>154.27187017001543</v>
      </c>
      <c r="Z252">
        <v>154.27187017001543</v>
      </c>
      <c r="AA252">
        <v>31.036421941322036</v>
      </c>
      <c r="AB252">
        <v>4.7396382374847645</v>
      </c>
      <c r="AC252">
        <v>-38.424121577641607</v>
      </c>
      <c r="AD252">
        <v>17</v>
      </c>
      <c r="AE252">
        <v>0</v>
      </c>
      <c r="AF252">
        <v>0</v>
      </c>
      <c r="AG252">
        <v>5</v>
      </c>
      <c r="AH252">
        <v>59</v>
      </c>
      <c r="AI252">
        <v>5</v>
      </c>
      <c r="AJ252">
        <v>14</v>
      </c>
      <c r="AK252">
        <v>1</v>
      </c>
      <c r="AL252">
        <v>7</v>
      </c>
      <c r="AM252">
        <v>1</v>
      </c>
    </row>
    <row r="253" spans="1:39">
      <c r="A253">
        <v>3</v>
      </c>
      <c r="B253">
        <v>103</v>
      </c>
      <c r="C253">
        <v>2023</v>
      </c>
      <c r="D253">
        <v>99</v>
      </c>
      <c r="E253">
        <v>51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91</v>
      </c>
      <c r="R253">
        <v>468</v>
      </c>
      <c r="S253">
        <v>467</v>
      </c>
      <c r="T253">
        <v>1.5457277801631604</v>
      </c>
      <c r="U253">
        <v>1.5476496562242701</v>
      </c>
      <c r="V253">
        <v>5.5149572649572649</v>
      </c>
      <c r="W253">
        <v>59.550321199143447</v>
      </c>
      <c r="X253">
        <v>167.91468733505579</v>
      </c>
      <c r="Y253">
        <v>154.71538461538469</v>
      </c>
      <c r="Z253">
        <v>155.04668094218428</v>
      </c>
      <c r="AA253">
        <v>33.782166600210779</v>
      </c>
      <c r="AB253">
        <v>4.4446554898661637</v>
      </c>
      <c r="AC253">
        <v>-43.525323004340223</v>
      </c>
      <c r="AD253">
        <v>20</v>
      </c>
      <c r="AE253">
        <v>0</v>
      </c>
      <c r="AF253">
        <v>0</v>
      </c>
      <c r="AG253">
        <v>2</v>
      </c>
      <c r="AH253">
        <v>41</v>
      </c>
      <c r="AI253">
        <v>7</v>
      </c>
      <c r="AJ253">
        <v>11</v>
      </c>
      <c r="AK253">
        <v>4</v>
      </c>
      <c r="AL253">
        <v>0</v>
      </c>
      <c r="AM253">
        <v>3</v>
      </c>
    </row>
    <row r="254" spans="1:39">
      <c r="A254">
        <v>3</v>
      </c>
      <c r="B254">
        <v>104</v>
      </c>
      <c r="C254">
        <v>2023</v>
      </c>
      <c r="D254">
        <v>99</v>
      </c>
      <c r="E254">
        <v>52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46</v>
      </c>
      <c r="R254">
        <v>485</v>
      </c>
      <c r="S254">
        <v>483</v>
      </c>
      <c r="T254">
        <v>1.601876011493873</v>
      </c>
      <c r="U254">
        <v>1.5151349662082998</v>
      </c>
      <c r="V254">
        <v>4.8783505154639188</v>
      </c>
      <c r="W254">
        <v>60.207039337474129</v>
      </c>
      <c r="X254">
        <v>158.8890998648512</v>
      </c>
      <c r="Y254">
        <v>146.15587628865987</v>
      </c>
      <c r="Z254">
        <v>146.76107660455492</v>
      </c>
      <c r="AA254">
        <v>28.999199255031719</v>
      </c>
      <c r="AB254">
        <v>4.046135611628257</v>
      </c>
      <c r="AC254">
        <v>-37.770785654952817</v>
      </c>
      <c r="AD254">
        <v>10</v>
      </c>
      <c r="AE254">
        <v>0</v>
      </c>
      <c r="AF254">
        <v>0</v>
      </c>
      <c r="AG254">
        <v>7</v>
      </c>
      <c r="AH254">
        <v>24</v>
      </c>
      <c r="AI254">
        <v>5</v>
      </c>
      <c r="AJ254">
        <v>15</v>
      </c>
      <c r="AK254">
        <v>3</v>
      </c>
      <c r="AL254">
        <v>3</v>
      </c>
      <c r="AM254">
        <v>0</v>
      </c>
    </row>
    <row r="255" spans="1:39">
      <c r="A255">
        <v>3</v>
      </c>
      <c r="B255">
        <v>105</v>
      </c>
      <c r="C255">
        <v>2022</v>
      </c>
      <c r="D255">
        <v>99</v>
      </c>
      <c r="E255">
        <v>1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134</v>
      </c>
      <c r="R255">
        <v>976</v>
      </c>
      <c r="S255">
        <v>973</v>
      </c>
      <c r="T255">
        <v>3.0620568488423161</v>
      </c>
      <c r="U255">
        <v>3.0230759919197965</v>
      </c>
      <c r="V255">
        <v>5.4415983606557372</v>
      </c>
      <c r="W255">
        <v>59.476875642343281</v>
      </c>
      <c r="X255">
        <v>165.24865460099815</v>
      </c>
      <c r="Y255">
        <v>152.12457991803285</v>
      </c>
      <c r="Z255">
        <v>152.59361767728677</v>
      </c>
      <c r="AA255">
        <v>29.71091563687084</v>
      </c>
      <c r="AB255">
        <v>4.2630284799803224</v>
      </c>
      <c r="AC255">
        <v>-37.773100806429618</v>
      </c>
      <c r="AD255">
        <v>29</v>
      </c>
      <c r="AE255">
        <v>0</v>
      </c>
      <c r="AF255">
        <v>0</v>
      </c>
      <c r="AG255">
        <v>4</v>
      </c>
      <c r="AH255">
        <v>82</v>
      </c>
      <c r="AI255">
        <v>15</v>
      </c>
      <c r="AJ255">
        <v>22</v>
      </c>
      <c r="AK255">
        <v>3</v>
      </c>
      <c r="AL255">
        <v>7</v>
      </c>
      <c r="AM255">
        <v>5</v>
      </c>
    </row>
    <row r="256" spans="1:39">
      <c r="A256">
        <v>3</v>
      </c>
      <c r="B256">
        <v>106</v>
      </c>
      <c r="C256">
        <v>2022</v>
      </c>
      <c r="D256">
        <v>99</v>
      </c>
      <c r="E256">
        <v>2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138</v>
      </c>
      <c r="R256">
        <v>752</v>
      </c>
      <c r="S256">
        <v>751</v>
      </c>
      <c r="T256">
        <v>2.3592897032063753</v>
      </c>
      <c r="U256">
        <v>2.318276722447675</v>
      </c>
      <c r="V256">
        <v>5.5970744680851059</v>
      </c>
      <c r="W256">
        <v>59.21704394141144</v>
      </c>
      <c r="X256">
        <v>164.20767444272823</v>
      </c>
      <c r="Y256">
        <v>151.40756648936156</v>
      </c>
      <c r="Z256">
        <v>151.60917443408778</v>
      </c>
      <c r="AA256">
        <v>28.320707609066879</v>
      </c>
      <c r="AB256">
        <v>4.4196664106947487</v>
      </c>
      <c r="AC256">
        <v>-36.891725885262566</v>
      </c>
      <c r="AD256">
        <v>21</v>
      </c>
      <c r="AE256">
        <v>0</v>
      </c>
      <c r="AF256">
        <v>0</v>
      </c>
      <c r="AG256">
        <v>0</v>
      </c>
      <c r="AH256">
        <v>72</v>
      </c>
      <c r="AI256">
        <v>4</v>
      </c>
      <c r="AJ256">
        <v>7</v>
      </c>
      <c r="AK256">
        <v>4</v>
      </c>
      <c r="AL256">
        <v>10</v>
      </c>
      <c r="AM256">
        <v>7</v>
      </c>
    </row>
    <row r="257" spans="1:39">
      <c r="A257">
        <v>3</v>
      </c>
      <c r="B257">
        <v>107</v>
      </c>
      <c r="C257">
        <v>2022</v>
      </c>
      <c r="D257">
        <v>99</v>
      </c>
      <c r="E257">
        <v>3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117</v>
      </c>
      <c r="R257">
        <v>555</v>
      </c>
      <c r="S257">
        <v>553</v>
      </c>
      <c r="T257">
        <v>1.7412310974461946</v>
      </c>
      <c r="U257">
        <v>1.767989408287223</v>
      </c>
      <c r="V257">
        <v>6.8810810810810796</v>
      </c>
      <c r="W257">
        <v>58.282097649186255</v>
      </c>
      <c r="X257">
        <v>170.08989487862735</v>
      </c>
      <c r="Y257">
        <v>156.45405405405401</v>
      </c>
      <c r="Z257">
        <v>157.01989150090409</v>
      </c>
      <c r="AA257">
        <v>30.917110824920201</v>
      </c>
      <c r="AB257">
        <v>4.806564371876191</v>
      </c>
      <c r="AC257">
        <v>-46.276887091188954</v>
      </c>
      <c r="AD257">
        <v>15</v>
      </c>
      <c r="AE257">
        <v>0</v>
      </c>
      <c r="AF257">
        <v>0</v>
      </c>
      <c r="AG257">
        <v>3</v>
      </c>
      <c r="AH257">
        <v>49</v>
      </c>
      <c r="AI257">
        <v>9</v>
      </c>
      <c r="AJ257">
        <v>11</v>
      </c>
      <c r="AK257">
        <v>4</v>
      </c>
      <c r="AL257">
        <v>7</v>
      </c>
      <c r="AM257">
        <v>4</v>
      </c>
    </row>
    <row r="258" spans="1:39">
      <c r="A258">
        <v>3</v>
      </c>
      <c r="B258">
        <v>108</v>
      </c>
      <c r="C258">
        <v>2022</v>
      </c>
      <c r="D258">
        <v>99</v>
      </c>
      <c r="E258">
        <v>4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108</v>
      </c>
      <c r="R258">
        <v>549</v>
      </c>
      <c r="S258">
        <v>548</v>
      </c>
      <c r="T258">
        <v>1.7224069774738029</v>
      </c>
      <c r="U258">
        <v>1.7423548649733105</v>
      </c>
      <c r="V258">
        <v>6.3132969034608388</v>
      </c>
      <c r="W258">
        <v>59.145985401459853</v>
      </c>
      <c r="X258">
        <v>169.20689049527661</v>
      </c>
      <c r="Y258">
        <v>155.87067395264111</v>
      </c>
      <c r="Z258">
        <v>156.15510948905103</v>
      </c>
      <c r="AA258">
        <v>28.233533916192481</v>
      </c>
      <c r="AB258">
        <v>4.2198525348458924</v>
      </c>
      <c r="AC258">
        <v>-33.773305658944693</v>
      </c>
      <c r="AD258">
        <v>13</v>
      </c>
      <c r="AE258">
        <v>0</v>
      </c>
      <c r="AF258">
        <v>0</v>
      </c>
      <c r="AG258">
        <v>2</v>
      </c>
      <c r="AH258">
        <v>54</v>
      </c>
      <c r="AI258">
        <v>4</v>
      </c>
      <c r="AJ258">
        <v>11</v>
      </c>
      <c r="AK258">
        <v>5</v>
      </c>
      <c r="AL258">
        <v>6</v>
      </c>
      <c r="AM258">
        <v>2</v>
      </c>
    </row>
    <row r="259" spans="1:39">
      <c r="A259">
        <v>3</v>
      </c>
      <c r="B259">
        <v>109</v>
      </c>
      <c r="C259">
        <v>2022</v>
      </c>
      <c r="D259">
        <v>99</v>
      </c>
      <c r="E259">
        <v>5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96</v>
      </c>
      <c r="R259">
        <v>418</v>
      </c>
      <c r="S259">
        <v>418</v>
      </c>
      <c r="T259">
        <v>1.3114136914099264</v>
      </c>
      <c r="U259">
        <v>1.3111244283140524</v>
      </c>
      <c r="V259">
        <v>5.5263157894736841</v>
      </c>
      <c r="W259">
        <v>59.397129186602882</v>
      </c>
      <c r="X259">
        <v>166.90374118098339</v>
      </c>
      <c r="Y259">
        <v>154.05215311004784</v>
      </c>
      <c r="Z259">
        <v>154.05215311004784</v>
      </c>
      <c r="AA259">
        <v>30.435104820124302</v>
      </c>
      <c r="AB259">
        <v>4.3769941607035356</v>
      </c>
      <c r="AC259">
        <v>-51.922243430002119</v>
      </c>
      <c r="AD259">
        <v>16</v>
      </c>
      <c r="AE259">
        <v>0</v>
      </c>
      <c r="AF259">
        <v>0</v>
      </c>
      <c r="AG259">
        <v>2</v>
      </c>
      <c r="AH259">
        <v>31</v>
      </c>
      <c r="AI259">
        <v>5</v>
      </c>
      <c r="AJ259">
        <v>5</v>
      </c>
      <c r="AK259">
        <v>2</v>
      </c>
      <c r="AL259">
        <v>7</v>
      </c>
      <c r="AM259">
        <v>3</v>
      </c>
    </row>
    <row r="260" spans="1:39">
      <c r="A260">
        <v>3</v>
      </c>
      <c r="B260">
        <v>110</v>
      </c>
      <c r="C260">
        <v>2022</v>
      </c>
      <c r="D260">
        <v>99</v>
      </c>
      <c r="E260">
        <v>6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108</v>
      </c>
      <c r="R260">
        <v>766</v>
      </c>
      <c r="S260">
        <v>765</v>
      </c>
      <c r="T260">
        <v>2.4032126498086206</v>
      </c>
      <c r="U260">
        <v>2.409239850803778</v>
      </c>
      <c r="V260">
        <v>6.137075718015665</v>
      </c>
      <c r="W260">
        <v>59.033986928104575</v>
      </c>
      <c r="X260">
        <v>167.62713254825184</v>
      </c>
      <c r="Y260">
        <v>154.47258485639659</v>
      </c>
      <c r="Z260">
        <v>154.67450980392132</v>
      </c>
      <c r="AA260">
        <v>30.648223203704969</v>
      </c>
      <c r="AB260">
        <v>4.4582473093946469</v>
      </c>
      <c r="AC260">
        <v>-42.311165653378126</v>
      </c>
      <c r="AD260">
        <v>18</v>
      </c>
      <c r="AE260">
        <v>0</v>
      </c>
      <c r="AF260">
        <v>0</v>
      </c>
      <c r="AG260">
        <v>3</v>
      </c>
      <c r="AH260">
        <v>48</v>
      </c>
      <c r="AI260">
        <v>5</v>
      </c>
      <c r="AJ260">
        <v>6</v>
      </c>
      <c r="AK260">
        <v>2</v>
      </c>
      <c r="AL260">
        <v>11</v>
      </c>
      <c r="AM260">
        <v>0</v>
      </c>
    </row>
    <row r="261" spans="1:39">
      <c r="A261">
        <v>3</v>
      </c>
      <c r="B261">
        <v>111</v>
      </c>
      <c r="C261">
        <v>2022</v>
      </c>
      <c r="D261">
        <v>99</v>
      </c>
      <c r="E261">
        <v>7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117</v>
      </c>
      <c r="R261">
        <v>592</v>
      </c>
      <c r="S261">
        <v>589</v>
      </c>
      <c r="T261">
        <v>1.8573131706092736</v>
      </c>
      <c r="U261">
        <v>1.8647776252030397</v>
      </c>
      <c r="V261">
        <v>5.6807432432432412</v>
      </c>
      <c r="W261">
        <v>58.962648556876047</v>
      </c>
      <c r="X261">
        <v>168.45150947263613</v>
      </c>
      <c r="Y261">
        <v>154.70540540540543</v>
      </c>
      <c r="Z261">
        <v>155.49337860780997</v>
      </c>
      <c r="AA261">
        <v>31.333505994747391</v>
      </c>
      <c r="AB261">
        <v>4.8584685780630794</v>
      </c>
      <c r="AC261">
        <v>-44.502847695111278</v>
      </c>
      <c r="AD261">
        <v>19</v>
      </c>
      <c r="AE261">
        <v>0</v>
      </c>
      <c r="AF261">
        <v>0</v>
      </c>
      <c r="AG261">
        <v>2</v>
      </c>
      <c r="AH261">
        <v>39</v>
      </c>
      <c r="AI261">
        <v>4</v>
      </c>
      <c r="AJ261">
        <v>11</v>
      </c>
      <c r="AK261">
        <v>4</v>
      </c>
      <c r="AL261">
        <v>7</v>
      </c>
      <c r="AM261">
        <v>4</v>
      </c>
    </row>
    <row r="262" spans="1:39">
      <c r="A262">
        <v>3</v>
      </c>
      <c r="B262">
        <v>112</v>
      </c>
      <c r="C262">
        <v>2022</v>
      </c>
      <c r="D262">
        <v>99</v>
      </c>
      <c r="E262">
        <v>8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95</v>
      </c>
      <c r="R262">
        <v>477</v>
      </c>
      <c r="S262">
        <v>477</v>
      </c>
      <c r="T262">
        <v>1.4965175378051077</v>
      </c>
      <c r="U262">
        <v>1.516339026254343</v>
      </c>
      <c r="V262">
        <v>6.4863731656184473</v>
      </c>
      <c r="W262">
        <v>58.844863731656176</v>
      </c>
      <c r="X262">
        <v>169.15170429122054</v>
      </c>
      <c r="Y262">
        <v>156.12702306079677</v>
      </c>
      <c r="Z262">
        <v>156.12702306079677</v>
      </c>
      <c r="AA262">
        <v>30.605551276125865</v>
      </c>
      <c r="AB262">
        <v>4.4028102127722244</v>
      </c>
      <c r="AC262">
        <v>-43.336500368771262</v>
      </c>
      <c r="AD262">
        <v>16</v>
      </c>
      <c r="AE262">
        <v>0</v>
      </c>
      <c r="AF262">
        <v>0</v>
      </c>
      <c r="AG262">
        <v>0</v>
      </c>
      <c r="AH262">
        <v>44</v>
      </c>
      <c r="AI262">
        <v>5</v>
      </c>
      <c r="AJ262">
        <v>5</v>
      </c>
      <c r="AK262">
        <v>0</v>
      </c>
      <c r="AL262">
        <v>3</v>
      </c>
      <c r="AM262">
        <v>1</v>
      </c>
    </row>
    <row r="263" spans="1:39">
      <c r="A263">
        <v>3</v>
      </c>
      <c r="B263">
        <v>113</v>
      </c>
      <c r="C263">
        <v>2022</v>
      </c>
      <c r="D263">
        <v>99</v>
      </c>
      <c r="E263">
        <v>9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122</v>
      </c>
      <c r="R263">
        <v>582</v>
      </c>
      <c r="S263">
        <v>580</v>
      </c>
      <c r="T263">
        <v>1.8259396373219552</v>
      </c>
      <c r="U263">
        <v>1.8460800865809843</v>
      </c>
      <c r="V263">
        <v>5.7061855670103085</v>
      </c>
      <c r="W263">
        <v>59.077586206896562</v>
      </c>
      <c r="X263">
        <v>169.20694135736963</v>
      </c>
      <c r="Y263">
        <v>155.78573883161499</v>
      </c>
      <c r="Z263">
        <v>156.32293103448262</v>
      </c>
      <c r="AA263">
        <v>30.443389662908441</v>
      </c>
      <c r="AB263">
        <v>4.6822313831470277</v>
      </c>
      <c r="AC263">
        <v>-43.975760130177399</v>
      </c>
      <c r="AD263">
        <v>17</v>
      </c>
      <c r="AE263">
        <v>0</v>
      </c>
      <c r="AF263">
        <v>0</v>
      </c>
      <c r="AG263">
        <v>1</v>
      </c>
      <c r="AH263">
        <v>54</v>
      </c>
      <c r="AI263">
        <v>7</v>
      </c>
      <c r="AJ263">
        <v>6</v>
      </c>
      <c r="AK263">
        <v>3</v>
      </c>
      <c r="AL263">
        <v>7</v>
      </c>
      <c r="AM263">
        <v>3</v>
      </c>
    </row>
    <row r="264" spans="1:39">
      <c r="A264">
        <v>3</v>
      </c>
      <c r="B264">
        <v>114</v>
      </c>
      <c r="C264">
        <v>2022</v>
      </c>
      <c r="D264">
        <v>99</v>
      </c>
      <c r="E264">
        <v>10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114</v>
      </c>
      <c r="R264">
        <v>528</v>
      </c>
      <c r="S264">
        <v>528</v>
      </c>
      <c r="T264">
        <v>1.6565225575704337</v>
      </c>
      <c r="U264">
        <v>1.7140876398083349</v>
      </c>
      <c r="V264">
        <v>5.712121212121211</v>
      </c>
      <c r="W264">
        <v>59.162878787878803</v>
      </c>
      <c r="X264">
        <v>172.74184149184151</v>
      </c>
      <c r="Y264">
        <v>159.44071969696972</v>
      </c>
      <c r="Z264">
        <v>159.44071969696972</v>
      </c>
      <c r="AA264">
        <v>31.044150943701943</v>
      </c>
      <c r="AB264">
        <v>4.6097706723842409</v>
      </c>
      <c r="AC264">
        <v>-41.958738794427823</v>
      </c>
      <c r="AD264">
        <v>25</v>
      </c>
      <c r="AE264">
        <v>0</v>
      </c>
      <c r="AF264">
        <v>0</v>
      </c>
      <c r="AG264">
        <v>1</v>
      </c>
      <c r="AH264">
        <v>48</v>
      </c>
      <c r="AI264">
        <v>3</v>
      </c>
      <c r="AJ264">
        <v>4</v>
      </c>
      <c r="AK264">
        <v>1</v>
      </c>
      <c r="AL264">
        <v>7</v>
      </c>
      <c r="AM264">
        <v>1</v>
      </c>
    </row>
    <row r="265" spans="1:39">
      <c r="A265">
        <v>3</v>
      </c>
      <c r="B265">
        <v>115</v>
      </c>
      <c r="C265">
        <v>2022</v>
      </c>
      <c r="D265">
        <v>99</v>
      </c>
      <c r="E265">
        <v>11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97</v>
      </c>
      <c r="R265">
        <v>494</v>
      </c>
      <c r="S265">
        <v>492</v>
      </c>
      <c r="T265">
        <v>1.5498525443935494</v>
      </c>
      <c r="U265">
        <v>1.5447225129302951</v>
      </c>
      <c r="V265">
        <v>5.973684210526315</v>
      </c>
      <c r="W265">
        <v>59.292682926829265</v>
      </c>
      <c r="X265">
        <v>167.03058588215697</v>
      </c>
      <c r="Y265">
        <v>153.57611336032377</v>
      </c>
      <c r="Z265">
        <v>154.200406504065</v>
      </c>
      <c r="AA265">
        <v>32.673399834503279</v>
      </c>
      <c r="AB265">
        <v>4.3765481949496259</v>
      </c>
      <c r="AC265">
        <v>-49.50218893266684</v>
      </c>
      <c r="AD265">
        <v>9</v>
      </c>
      <c r="AE265">
        <v>0</v>
      </c>
      <c r="AF265">
        <v>0</v>
      </c>
      <c r="AG265">
        <v>2</v>
      </c>
      <c r="AH265">
        <v>31</v>
      </c>
      <c r="AI265">
        <v>3</v>
      </c>
      <c r="AJ265">
        <v>16</v>
      </c>
      <c r="AK265">
        <v>3</v>
      </c>
      <c r="AL265">
        <v>3</v>
      </c>
      <c r="AM265">
        <v>0</v>
      </c>
    </row>
    <row r="266" spans="1:39">
      <c r="A266">
        <v>3</v>
      </c>
      <c r="B266">
        <v>116</v>
      </c>
      <c r="C266">
        <v>2022</v>
      </c>
      <c r="D266">
        <v>99</v>
      </c>
      <c r="E266">
        <v>12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102</v>
      </c>
      <c r="R266">
        <v>482</v>
      </c>
      <c r="S266">
        <v>479</v>
      </c>
      <c r="T266">
        <v>1.512204304448767</v>
      </c>
      <c r="U266">
        <v>1.5427821062759537</v>
      </c>
      <c r="V266">
        <v>5.4543568464730283</v>
      </c>
      <c r="W266">
        <v>58.90396659707725</v>
      </c>
      <c r="X266">
        <v>171.40570842867638</v>
      </c>
      <c r="Y266">
        <v>157.20186721991695</v>
      </c>
      <c r="Z266">
        <v>158.18643006263045</v>
      </c>
      <c r="AA266">
        <v>32.514196090028747</v>
      </c>
      <c r="AB266">
        <v>5.3763540244260009</v>
      </c>
      <c r="AC266">
        <v>-49.09384438567384</v>
      </c>
      <c r="AD266">
        <v>22</v>
      </c>
      <c r="AE266">
        <v>0</v>
      </c>
      <c r="AF266">
        <v>0</v>
      </c>
      <c r="AG266">
        <v>3</v>
      </c>
      <c r="AH266">
        <v>38</v>
      </c>
      <c r="AI266">
        <v>1</v>
      </c>
      <c r="AJ266">
        <v>6</v>
      </c>
      <c r="AK266">
        <v>2</v>
      </c>
      <c r="AL266">
        <v>8</v>
      </c>
      <c r="AM266">
        <v>3</v>
      </c>
    </row>
    <row r="267" spans="1:39">
      <c r="A267">
        <v>3</v>
      </c>
      <c r="B267">
        <v>117</v>
      </c>
      <c r="C267">
        <v>2022</v>
      </c>
      <c r="D267">
        <v>99</v>
      </c>
      <c r="E267">
        <v>13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114</v>
      </c>
      <c r="R267">
        <v>642</v>
      </c>
      <c r="S267">
        <v>640</v>
      </c>
      <c r="T267">
        <v>2.0141808370458687</v>
      </c>
      <c r="U267">
        <v>2.0094712857320176</v>
      </c>
      <c r="V267">
        <v>5.7133956386292812</v>
      </c>
      <c r="W267">
        <v>59.057812499999997</v>
      </c>
      <c r="X267">
        <v>167.02139508510439</v>
      </c>
      <c r="Y267">
        <v>153.72585669781924</v>
      </c>
      <c r="Z267">
        <v>154.2062499999999</v>
      </c>
      <c r="AA267">
        <v>31.483952633643796</v>
      </c>
      <c r="AB267">
        <v>4.577946615552035</v>
      </c>
      <c r="AC267">
        <v>-44.875284749405395</v>
      </c>
      <c r="AD267">
        <v>16</v>
      </c>
      <c r="AE267">
        <v>0</v>
      </c>
      <c r="AF267">
        <v>0</v>
      </c>
      <c r="AG267">
        <v>1</v>
      </c>
      <c r="AH267">
        <v>37</v>
      </c>
      <c r="AI267">
        <v>2</v>
      </c>
      <c r="AJ267">
        <v>3</v>
      </c>
      <c r="AK267">
        <v>2</v>
      </c>
      <c r="AL267">
        <v>8</v>
      </c>
      <c r="AM267">
        <v>2</v>
      </c>
    </row>
    <row r="268" spans="1:39">
      <c r="A268">
        <v>3</v>
      </c>
      <c r="B268">
        <v>118</v>
      </c>
      <c r="C268">
        <v>2022</v>
      </c>
      <c r="D268">
        <v>99</v>
      </c>
      <c r="E268">
        <v>14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135</v>
      </c>
      <c r="R268">
        <v>786</v>
      </c>
      <c r="S268">
        <v>783</v>
      </c>
      <c r="T268">
        <v>2.4659597163832592</v>
      </c>
      <c r="U268">
        <v>2.4539282508557076</v>
      </c>
      <c r="V268">
        <v>5.1653944020356244</v>
      </c>
      <c r="W268">
        <v>59.450830140485294</v>
      </c>
      <c r="X268">
        <v>166.66501258480619</v>
      </c>
      <c r="Y268">
        <v>153.3343511450382</v>
      </c>
      <c r="Z268">
        <v>153.92183908045979</v>
      </c>
      <c r="AA268">
        <v>29.443673449424981</v>
      </c>
      <c r="AB268">
        <v>4.4532274748827154</v>
      </c>
      <c r="AC268">
        <v>-49.423057661669553</v>
      </c>
      <c r="AD268">
        <v>27</v>
      </c>
      <c r="AE268">
        <v>0</v>
      </c>
      <c r="AF268">
        <v>0</v>
      </c>
      <c r="AG268">
        <v>1</v>
      </c>
      <c r="AH268">
        <v>71</v>
      </c>
      <c r="AI268">
        <v>6</v>
      </c>
      <c r="AJ268">
        <v>8</v>
      </c>
      <c r="AK268">
        <v>2</v>
      </c>
      <c r="AL268">
        <v>10</v>
      </c>
      <c r="AM268">
        <v>2</v>
      </c>
    </row>
    <row r="269" spans="1:39">
      <c r="A269">
        <v>3</v>
      </c>
      <c r="B269">
        <v>119</v>
      </c>
      <c r="C269">
        <v>2022</v>
      </c>
      <c r="D269">
        <v>99</v>
      </c>
      <c r="E269">
        <v>15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32</v>
      </c>
      <c r="R269">
        <v>176</v>
      </c>
      <c r="S269">
        <v>175</v>
      </c>
      <c r="T269">
        <v>0.55217418585681133</v>
      </c>
      <c r="U269">
        <v>0.56054744340693008</v>
      </c>
      <c r="V269">
        <v>5.9204545454545459</v>
      </c>
      <c r="W269">
        <v>58.285714285714306</v>
      </c>
      <c r="X269">
        <v>170.34127843986997</v>
      </c>
      <c r="Y269">
        <v>156.4227272727272</v>
      </c>
      <c r="Z269">
        <v>157.31657142857131</v>
      </c>
      <c r="AA269">
        <v>35.848307546649885</v>
      </c>
      <c r="AB269">
        <v>5.5732597723232038</v>
      </c>
      <c r="AC269">
        <v>-56.200549774681583</v>
      </c>
      <c r="AD269">
        <v>5</v>
      </c>
      <c r="AE269">
        <v>0</v>
      </c>
      <c r="AF269">
        <v>0</v>
      </c>
      <c r="AG269">
        <v>0</v>
      </c>
      <c r="AH269">
        <v>21</v>
      </c>
      <c r="AI269">
        <v>2</v>
      </c>
      <c r="AJ269">
        <v>7</v>
      </c>
      <c r="AK269">
        <v>4</v>
      </c>
      <c r="AL269">
        <v>0</v>
      </c>
      <c r="AM269">
        <v>0</v>
      </c>
    </row>
    <row r="270" spans="1:39">
      <c r="A270">
        <v>3</v>
      </c>
      <c r="B270">
        <v>120</v>
      </c>
      <c r="C270">
        <v>2022</v>
      </c>
      <c r="D270">
        <v>99</v>
      </c>
      <c r="E270">
        <v>16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113</v>
      </c>
      <c r="R270">
        <v>660</v>
      </c>
      <c r="S270">
        <v>658</v>
      </c>
      <c r="T270">
        <v>2.070653196963042</v>
      </c>
      <c r="U270">
        <v>2.0490897880197121</v>
      </c>
      <c r="V270">
        <v>5.5621212121212116</v>
      </c>
      <c r="W270">
        <v>59.287234042553202</v>
      </c>
      <c r="X270">
        <v>165.85787451984649</v>
      </c>
      <c r="Y270">
        <v>152.48151515151494</v>
      </c>
      <c r="Z270">
        <v>152.94498480243141</v>
      </c>
      <c r="AA270">
        <v>28.862529437783991</v>
      </c>
      <c r="AB270">
        <v>4.6492004682370913</v>
      </c>
      <c r="AC270">
        <v>-42.399559897205535</v>
      </c>
      <c r="AD270">
        <v>26</v>
      </c>
      <c r="AE270">
        <v>0</v>
      </c>
      <c r="AF270">
        <v>0</v>
      </c>
      <c r="AG270">
        <v>3</v>
      </c>
      <c r="AH270">
        <v>47</v>
      </c>
      <c r="AI270">
        <v>4</v>
      </c>
      <c r="AJ270">
        <v>5</v>
      </c>
      <c r="AK270">
        <v>8</v>
      </c>
      <c r="AL270">
        <v>4</v>
      </c>
      <c r="AM270">
        <v>1</v>
      </c>
    </row>
    <row r="271" spans="1:39">
      <c r="A271">
        <v>3</v>
      </c>
      <c r="B271">
        <v>121</v>
      </c>
      <c r="C271">
        <v>2022</v>
      </c>
      <c r="D271">
        <v>99</v>
      </c>
      <c r="E271">
        <v>17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123</v>
      </c>
      <c r="R271">
        <v>617</v>
      </c>
      <c r="S271">
        <v>615</v>
      </c>
      <c r="T271">
        <v>1.9357470038275713</v>
      </c>
      <c r="U271">
        <v>1.8926742795274156</v>
      </c>
      <c r="V271">
        <v>5.6126418152350084</v>
      </c>
      <c r="W271">
        <v>59.318699186991886</v>
      </c>
      <c r="X271">
        <v>163.57975806465765</v>
      </c>
      <c r="Y271">
        <v>150.65753646677462</v>
      </c>
      <c r="Z271">
        <v>151.14747967479661</v>
      </c>
      <c r="AA271">
        <v>29.535369828119155</v>
      </c>
      <c r="AB271">
        <v>4.383549246779685</v>
      </c>
      <c r="AC271">
        <v>-36.627956936950682</v>
      </c>
      <c r="AD271">
        <v>23</v>
      </c>
      <c r="AE271">
        <v>0</v>
      </c>
      <c r="AF271">
        <v>0</v>
      </c>
      <c r="AG271">
        <v>1</v>
      </c>
      <c r="AH271">
        <v>48</v>
      </c>
      <c r="AI271">
        <v>3</v>
      </c>
      <c r="AJ271">
        <v>7</v>
      </c>
      <c r="AK271">
        <v>6</v>
      </c>
      <c r="AL271">
        <v>7</v>
      </c>
      <c r="AM271">
        <v>3</v>
      </c>
    </row>
    <row r="272" spans="1:39">
      <c r="A272">
        <v>3</v>
      </c>
      <c r="B272">
        <v>122</v>
      </c>
      <c r="C272">
        <v>2022</v>
      </c>
      <c r="D272">
        <v>99</v>
      </c>
      <c r="E272">
        <v>18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129</v>
      </c>
      <c r="R272">
        <v>721</v>
      </c>
      <c r="S272">
        <v>721</v>
      </c>
      <c r="T272">
        <v>2.2620317500156877</v>
      </c>
      <c r="U272">
        <v>2.3193316276812705</v>
      </c>
      <c r="V272">
        <v>6.3536754507628306</v>
      </c>
      <c r="W272">
        <v>58.515950069348143</v>
      </c>
      <c r="X272">
        <v>171.16936120081201</v>
      </c>
      <c r="Y272">
        <v>157.98932038834957</v>
      </c>
      <c r="Z272">
        <v>157.98932038834957</v>
      </c>
      <c r="AA272">
        <v>30.14513270876596</v>
      </c>
      <c r="AB272">
        <v>4.7646506049492485</v>
      </c>
      <c r="AC272">
        <v>-44.55420252449337</v>
      </c>
      <c r="AD272">
        <v>26</v>
      </c>
      <c r="AE272">
        <v>0</v>
      </c>
      <c r="AF272">
        <v>0</v>
      </c>
      <c r="AG272">
        <v>3</v>
      </c>
      <c r="AH272">
        <v>47</v>
      </c>
      <c r="AI272">
        <v>8</v>
      </c>
      <c r="AJ272">
        <v>13</v>
      </c>
      <c r="AK272">
        <v>2</v>
      </c>
      <c r="AL272">
        <v>12</v>
      </c>
      <c r="AM272">
        <v>9</v>
      </c>
    </row>
    <row r="273" spans="1:39">
      <c r="A273">
        <v>3</v>
      </c>
      <c r="B273">
        <v>123</v>
      </c>
      <c r="C273">
        <v>2022</v>
      </c>
      <c r="D273">
        <v>99</v>
      </c>
      <c r="E273">
        <v>19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90</v>
      </c>
      <c r="R273">
        <v>547</v>
      </c>
      <c r="S273">
        <v>545</v>
      </c>
      <c r="T273">
        <v>1.7161322708163396</v>
      </c>
      <c r="U273">
        <v>1.7235127630013547</v>
      </c>
      <c r="V273">
        <v>6.4259597806215707</v>
      </c>
      <c r="W273">
        <v>58.315596330275241</v>
      </c>
      <c r="X273">
        <v>168.22855286691322</v>
      </c>
      <c r="Y273">
        <v>154.74881170018287</v>
      </c>
      <c r="Z273">
        <v>155.31669724770651</v>
      </c>
      <c r="AA273">
        <v>30.207225518002925</v>
      </c>
      <c r="AB273">
        <v>4.8127730340644916</v>
      </c>
      <c r="AC273">
        <v>-35.638927715965096</v>
      </c>
      <c r="AD273">
        <v>11</v>
      </c>
      <c r="AE273">
        <v>0</v>
      </c>
      <c r="AF273">
        <v>0</v>
      </c>
      <c r="AG273">
        <v>0</v>
      </c>
      <c r="AH273">
        <v>26</v>
      </c>
      <c r="AI273">
        <v>7</v>
      </c>
      <c r="AJ273">
        <v>1</v>
      </c>
      <c r="AK273">
        <v>1</v>
      </c>
      <c r="AL273">
        <v>8</v>
      </c>
      <c r="AM273">
        <v>0</v>
      </c>
    </row>
    <row r="274" spans="1:39">
      <c r="A274">
        <v>3</v>
      </c>
      <c r="B274">
        <v>124</v>
      </c>
      <c r="C274">
        <v>2022</v>
      </c>
      <c r="D274">
        <v>99</v>
      </c>
      <c r="E274">
        <v>20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123</v>
      </c>
      <c r="R274">
        <v>917</v>
      </c>
      <c r="S274">
        <v>916</v>
      </c>
      <c r="T274">
        <v>2.8769530024471361</v>
      </c>
      <c r="U274">
        <v>2.8681592592284058</v>
      </c>
      <c r="V274">
        <v>5.863685932388222</v>
      </c>
      <c r="W274">
        <v>59.185589519650662</v>
      </c>
      <c r="X274">
        <v>166.62582659787259</v>
      </c>
      <c r="Y274">
        <v>153.61515812431855</v>
      </c>
      <c r="Z274">
        <v>153.78286026200891</v>
      </c>
      <c r="AA274">
        <v>31.10269756386031</v>
      </c>
      <c r="AB274">
        <v>4.4010778976519314</v>
      </c>
      <c r="AC274">
        <v>-43.769431258405845</v>
      </c>
      <c r="AD274">
        <v>21</v>
      </c>
      <c r="AE274">
        <v>0</v>
      </c>
      <c r="AF274">
        <v>0</v>
      </c>
      <c r="AG274">
        <v>0</v>
      </c>
      <c r="AH274">
        <v>53</v>
      </c>
      <c r="AI274">
        <v>4</v>
      </c>
      <c r="AJ274">
        <v>9</v>
      </c>
      <c r="AK274">
        <v>6</v>
      </c>
      <c r="AL274">
        <v>9</v>
      </c>
      <c r="AM274">
        <v>3</v>
      </c>
    </row>
    <row r="275" spans="1:39">
      <c r="A275">
        <v>3</v>
      </c>
      <c r="B275">
        <v>125</v>
      </c>
      <c r="C275">
        <v>2022</v>
      </c>
      <c r="D275">
        <v>99</v>
      </c>
      <c r="E275">
        <v>21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93</v>
      </c>
      <c r="R275">
        <v>507</v>
      </c>
      <c r="S275">
        <v>504</v>
      </c>
      <c r="T275">
        <v>1.5906381376670644</v>
      </c>
      <c r="U275">
        <v>1.5971705034960666</v>
      </c>
      <c r="V275">
        <v>6.717948717948719</v>
      </c>
      <c r="W275">
        <v>58.559523809523824</v>
      </c>
      <c r="X275">
        <v>168.68863003540901</v>
      </c>
      <c r="Y275">
        <v>154.71893491124251</v>
      </c>
      <c r="Z275">
        <v>155.63988095238085</v>
      </c>
      <c r="AA275">
        <v>29.935837748956711</v>
      </c>
      <c r="AB275">
        <v>4.5216003377689775</v>
      </c>
      <c r="AC275">
        <v>-47.511531138756837</v>
      </c>
      <c r="AD275">
        <v>14</v>
      </c>
      <c r="AE275">
        <v>0</v>
      </c>
      <c r="AF275">
        <v>0</v>
      </c>
      <c r="AG275">
        <v>0</v>
      </c>
      <c r="AH275">
        <v>36</v>
      </c>
      <c r="AI275">
        <v>3</v>
      </c>
      <c r="AJ275">
        <v>11</v>
      </c>
      <c r="AK275">
        <v>3</v>
      </c>
      <c r="AL275">
        <v>2</v>
      </c>
      <c r="AM275">
        <v>6</v>
      </c>
    </row>
    <row r="276" spans="1:39">
      <c r="A276">
        <v>3</v>
      </c>
      <c r="B276">
        <v>126</v>
      </c>
      <c r="C276">
        <v>2022</v>
      </c>
      <c r="D276">
        <v>99</v>
      </c>
      <c r="E276">
        <v>22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121</v>
      </c>
      <c r="R276">
        <v>618</v>
      </c>
      <c r="S276">
        <v>617</v>
      </c>
      <c r="T276">
        <v>1.9388843571563033</v>
      </c>
      <c r="U276">
        <v>1.9108078174744951</v>
      </c>
      <c r="V276">
        <v>6.1957928802589004</v>
      </c>
      <c r="W276">
        <v>58.811993517017832</v>
      </c>
      <c r="X276">
        <v>164.70861514619199</v>
      </c>
      <c r="Y276">
        <v>151.85485436893211</v>
      </c>
      <c r="Z276">
        <v>152.1009724473258</v>
      </c>
      <c r="AA276">
        <v>30.338515817424359</v>
      </c>
      <c r="AB276">
        <v>4.6456600838009292</v>
      </c>
      <c r="AC276">
        <v>-40.081179614472489</v>
      </c>
      <c r="AD276">
        <v>14</v>
      </c>
      <c r="AE276">
        <v>0</v>
      </c>
      <c r="AF276">
        <v>0</v>
      </c>
      <c r="AG276">
        <v>0</v>
      </c>
      <c r="AH276">
        <v>38</v>
      </c>
      <c r="AI276">
        <v>6</v>
      </c>
      <c r="AJ276">
        <v>10</v>
      </c>
      <c r="AK276">
        <v>5</v>
      </c>
      <c r="AL276">
        <v>7</v>
      </c>
      <c r="AM276">
        <v>3</v>
      </c>
    </row>
    <row r="277" spans="1:39">
      <c r="A277">
        <v>3</v>
      </c>
      <c r="B277">
        <v>127</v>
      </c>
      <c r="C277">
        <v>2022</v>
      </c>
      <c r="D277">
        <v>99</v>
      </c>
      <c r="E277">
        <v>23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122</v>
      </c>
      <c r="R277">
        <v>721</v>
      </c>
      <c r="S277">
        <v>718</v>
      </c>
      <c r="T277">
        <v>2.2620317500156877</v>
      </c>
      <c r="U277">
        <v>2.1536492012394408</v>
      </c>
      <c r="V277">
        <v>5.1345353675450758</v>
      </c>
      <c r="W277">
        <v>59.675487465181043</v>
      </c>
      <c r="X277">
        <v>159.45571862842479</v>
      </c>
      <c r="Y277">
        <v>146.70328710124838</v>
      </c>
      <c r="Z277">
        <v>147.31625348189425</v>
      </c>
      <c r="AA277">
        <v>29.545936879761651</v>
      </c>
      <c r="AB277">
        <v>4.4683019431787052</v>
      </c>
      <c r="AC277">
        <v>-40.602508739798942</v>
      </c>
      <c r="AD277">
        <v>29</v>
      </c>
      <c r="AE277">
        <v>0</v>
      </c>
      <c r="AF277">
        <v>0</v>
      </c>
      <c r="AG277">
        <v>3</v>
      </c>
      <c r="AH277">
        <v>41</v>
      </c>
      <c r="AI277">
        <v>10</v>
      </c>
      <c r="AJ277">
        <v>9</v>
      </c>
      <c r="AK277">
        <v>3</v>
      </c>
      <c r="AL277">
        <v>8</v>
      </c>
      <c r="AM277">
        <v>3</v>
      </c>
    </row>
    <row r="278" spans="1:39">
      <c r="A278">
        <v>3</v>
      </c>
      <c r="B278">
        <v>128</v>
      </c>
      <c r="C278">
        <v>2022</v>
      </c>
      <c r="D278">
        <v>99</v>
      </c>
      <c r="E278">
        <v>24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134</v>
      </c>
      <c r="R278">
        <v>687</v>
      </c>
      <c r="S278">
        <v>685</v>
      </c>
      <c r="T278">
        <v>2.1553617368388029</v>
      </c>
      <c r="U278">
        <v>2.1404049586743894</v>
      </c>
      <c r="V278">
        <v>5.960698689956331</v>
      </c>
      <c r="W278">
        <v>59.091970802919697</v>
      </c>
      <c r="X278">
        <v>166.32113811522143</v>
      </c>
      <c r="Y278">
        <v>153.01688500727812</v>
      </c>
      <c r="Z278">
        <v>153.46364963503652</v>
      </c>
      <c r="AA278">
        <v>29.947291528481056</v>
      </c>
      <c r="AB278">
        <v>4.5100384123529684</v>
      </c>
      <c r="AC278">
        <v>-39.384478142164369</v>
      </c>
      <c r="AD278">
        <v>12</v>
      </c>
      <c r="AE278">
        <v>0</v>
      </c>
      <c r="AF278">
        <v>0</v>
      </c>
      <c r="AG278">
        <v>2</v>
      </c>
      <c r="AH278">
        <v>46</v>
      </c>
      <c r="AI278">
        <v>3</v>
      </c>
      <c r="AJ278">
        <v>12</v>
      </c>
      <c r="AK278">
        <v>4</v>
      </c>
      <c r="AL278">
        <v>4</v>
      </c>
      <c r="AM278">
        <v>0</v>
      </c>
    </row>
    <row r="279" spans="1:39">
      <c r="A279">
        <v>3</v>
      </c>
      <c r="B279">
        <v>129</v>
      </c>
      <c r="C279">
        <v>2022</v>
      </c>
      <c r="D279">
        <v>99</v>
      </c>
      <c r="E279">
        <v>25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142</v>
      </c>
      <c r="R279">
        <v>684</v>
      </c>
      <c r="S279">
        <v>680</v>
      </c>
      <c r="T279">
        <v>2.1459496768526076</v>
      </c>
      <c r="U279">
        <v>2.0909561485932353</v>
      </c>
      <c r="V279">
        <v>5.8143274853801188</v>
      </c>
      <c r="W279">
        <v>59.310294117647054</v>
      </c>
      <c r="X279">
        <v>163.49939493008443</v>
      </c>
      <c r="Y279">
        <v>150.13742690058453</v>
      </c>
      <c r="Z279">
        <v>151.02058823529381</v>
      </c>
      <c r="AA279">
        <v>28.270718892749681</v>
      </c>
      <c r="AB279">
        <v>4.1294366410344594</v>
      </c>
      <c r="AC279">
        <v>-33.191104118430658</v>
      </c>
      <c r="AD279">
        <v>19</v>
      </c>
      <c r="AE279">
        <v>0</v>
      </c>
      <c r="AF279">
        <v>0</v>
      </c>
      <c r="AG279">
        <v>2</v>
      </c>
      <c r="AH279">
        <v>31</v>
      </c>
      <c r="AI279">
        <v>4</v>
      </c>
      <c r="AJ279">
        <v>19</v>
      </c>
      <c r="AK279">
        <v>3</v>
      </c>
      <c r="AL279">
        <v>3</v>
      </c>
      <c r="AM279">
        <v>3</v>
      </c>
    </row>
    <row r="280" spans="1:39">
      <c r="A280">
        <v>3</v>
      </c>
      <c r="B280">
        <v>130</v>
      </c>
      <c r="C280">
        <v>2022</v>
      </c>
      <c r="D280">
        <v>99</v>
      </c>
      <c r="E280">
        <v>26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136</v>
      </c>
      <c r="R280">
        <v>654</v>
      </c>
      <c r="S280">
        <v>652</v>
      </c>
      <c r="T280">
        <v>2.0518290769906504</v>
      </c>
      <c r="U280">
        <v>2.0616851243930161</v>
      </c>
      <c r="V280">
        <v>5.4801223241590202</v>
      </c>
      <c r="W280">
        <v>59.394171779141118</v>
      </c>
      <c r="X280">
        <v>168.14336974564415</v>
      </c>
      <c r="Y280">
        <v>154.82629969418949</v>
      </c>
      <c r="Z280">
        <v>155.30122699386499</v>
      </c>
      <c r="AA280">
        <v>31.150383285966303</v>
      </c>
      <c r="AB280">
        <v>4.5184858634391007</v>
      </c>
      <c r="AC280">
        <v>-44.29401446533069</v>
      </c>
      <c r="AD280">
        <v>20</v>
      </c>
      <c r="AE280">
        <v>0</v>
      </c>
      <c r="AF280">
        <v>0</v>
      </c>
      <c r="AG280">
        <v>3</v>
      </c>
      <c r="AH280">
        <v>53</v>
      </c>
      <c r="AI280">
        <v>3</v>
      </c>
      <c r="AJ280">
        <v>33</v>
      </c>
      <c r="AK280">
        <v>5</v>
      </c>
      <c r="AL280">
        <v>7</v>
      </c>
      <c r="AM280">
        <v>2</v>
      </c>
    </row>
    <row r="281" spans="1:39">
      <c r="A281">
        <v>3</v>
      </c>
      <c r="B281">
        <v>131</v>
      </c>
      <c r="C281">
        <v>2022</v>
      </c>
      <c r="D281">
        <v>99</v>
      </c>
      <c r="E281">
        <v>27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118</v>
      </c>
      <c r="R281">
        <v>498</v>
      </c>
      <c r="S281">
        <v>498</v>
      </c>
      <c r="T281">
        <v>1.5624019577084773</v>
      </c>
      <c r="U281">
        <v>1.560984871742702</v>
      </c>
      <c r="V281">
        <v>5.5240963855421681</v>
      </c>
      <c r="W281">
        <v>59.082329317269107</v>
      </c>
      <c r="X281">
        <v>166.78915009985769</v>
      </c>
      <c r="Y281">
        <v>153.94638554216851</v>
      </c>
      <c r="Z281">
        <v>153.94638554216851</v>
      </c>
      <c r="AA281">
        <v>31.608086330461177</v>
      </c>
      <c r="AB281">
        <v>5.0335469976442546</v>
      </c>
      <c r="AC281">
        <v>-41.582721352152305</v>
      </c>
      <c r="AD281">
        <v>15</v>
      </c>
      <c r="AE281">
        <v>0</v>
      </c>
      <c r="AF281">
        <v>0</v>
      </c>
      <c r="AG281">
        <v>1</v>
      </c>
      <c r="AH281">
        <v>42</v>
      </c>
      <c r="AI281">
        <v>3</v>
      </c>
      <c r="AJ281">
        <v>9</v>
      </c>
      <c r="AK281">
        <v>2</v>
      </c>
      <c r="AL281">
        <v>5</v>
      </c>
      <c r="AM281">
        <v>1</v>
      </c>
    </row>
    <row r="282" spans="1:39">
      <c r="A282">
        <v>3</v>
      </c>
      <c r="B282">
        <v>132</v>
      </c>
      <c r="C282">
        <v>2022</v>
      </c>
      <c r="D282">
        <v>99</v>
      </c>
      <c r="E282">
        <v>28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128</v>
      </c>
      <c r="R282">
        <v>665</v>
      </c>
      <c r="S282">
        <v>663</v>
      </c>
      <c r="T282">
        <v>2.0863399636067013</v>
      </c>
      <c r="U282">
        <v>2.0372824237085649</v>
      </c>
      <c r="V282">
        <v>5.3353383458646597</v>
      </c>
      <c r="W282">
        <v>59.420814479637997</v>
      </c>
      <c r="X282">
        <v>163.44268037374044</v>
      </c>
      <c r="Y282">
        <v>150.46300751879701</v>
      </c>
      <c r="Z282">
        <v>150.91689291101056</v>
      </c>
      <c r="AA282">
        <v>31.336568559898168</v>
      </c>
      <c r="AB282">
        <v>4.4129920557523805</v>
      </c>
      <c r="AC282">
        <v>-43.756589923283087</v>
      </c>
      <c r="AD282">
        <v>20</v>
      </c>
      <c r="AE282">
        <v>0</v>
      </c>
      <c r="AF282">
        <v>0</v>
      </c>
      <c r="AG282">
        <v>2</v>
      </c>
      <c r="AH282">
        <v>48</v>
      </c>
      <c r="AI282">
        <v>14</v>
      </c>
      <c r="AJ282">
        <v>18</v>
      </c>
      <c r="AK282">
        <v>8</v>
      </c>
      <c r="AL282">
        <v>9</v>
      </c>
      <c r="AM282">
        <v>0</v>
      </c>
    </row>
    <row r="283" spans="1:39">
      <c r="A283">
        <v>3</v>
      </c>
      <c r="B283">
        <v>133</v>
      </c>
      <c r="C283">
        <v>2022</v>
      </c>
      <c r="D283">
        <v>99</v>
      </c>
      <c r="E283">
        <v>29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92</v>
      </c>
      <c r="R283">
        <v>423</v>
      </c>
      <c r="S283">
        <v>421</v>
      </c>
      <c r="T283">
        <v>1.3271004580535859</v>
      </c>
      <c r="U283">
        <v>1.3632751477659377</v>
      </c>
      <c r="V283">
        <v>5.1985815602836878</v>
      </c>
      <c r="W283">
        <v>58.722090261282645</v>
      </c>
      <c r="X283">
        <v>172.39190736343846</v>
      </c>
      <c r="Y283">
        <v>158.28628841607571</v>
      </c>
      <c r="Z283">
        <v>159.03824228028512</v>
      </c>
      <c r="AA283">
        <v>33.316396364915462</v>
      </c>
      <c r="AB283">
        <v>5.677911646586054</v>
      </c>
      <c r="AC283">
        <v>-50.343366292194098</v>
      </c>
      <c r="AD283">
        <v>10</v>
      </c>
      <c r="AE283">
        <v>0</v>
      </c>
      <c r="AF283">
        <v>0</v>
      </c>
      <c r="AG283">
        <v>0</v>
      </c>
      <c r="AH283">
        <v>36</v>
      </c>
      <c r="AI283">
        <v>3</v>
      </c>
      <c r="AJ283">
        <v>8</v>
      </c>
      <c r="AK283">
        <v>5</v>
      </c>
      <c r="AL283">
        <v>7</v>
      </c>
      <c r="AM283">
        <v>1</v>
      </c>
    </row>
    <row r="284" spans="1:39">
      <c r="A284">
        <v>3</v>
      </c>
      <c r="B284">
        <v>134</v>
      </c>
      <c r="C284">
        <v>2022</v>
      </c>
      <c r="D284">
        <v>99</v>
      </c>
      <c r="E284">
        <v>30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108</v>
      </c>
      <c r="R284">
        <v>727</v>
      </c>
      <c r="S284">
        <v>727</v>
      </c>
      <c r="T284">
        <v>2.2808558699880779</v>
      </c>
      <c r="U284">
        <v>2.2840846396505219</v>
      </c>
      <c r="V284">
        <v>6.136176066024758</v>
      </c>
      <c r="W284">
        <v>58.585969738652011</v>
      </c>
      <c r="X284">
        <v>167.17688418097197</v>
      </c>
      <c r="Y284">
        <v>154.30426409903711</v>
      </c>
      <c r="Z284">
        <v>154.30426409903711</v>
      </c>
      <c r="AA284">
        <v>29.917748703020106</v>
      </c>
      <c r="AB284">
        <v>5.1700620696236115</v>
      </c>
      <c r="AC284">
        <v>-46.000321911237485</v>
      </c>
      <c r="AD284">
        <v>22</v>
      </c>
      <c r="AE284">
        <v>0</v>
      </c>
      <c r="AF284">
        <v>0</v>
      </c>
      <c r="AG284">
        <v>4</v>
      </c>
      <c r="AH284">
        <v>55</v>
      </c>
      <c r="AI284">
        <v>3</v>
      </c>
      <c r="AJ284">
        <v>39</v>
      </c>
      <c r="AK284">
        <v>0</v>
      </c>
      <c r="AL284">
        <v>6</v>
      </c>
      <c r="AM284">
        <v>5</v>
      </c>
    </row>
    <row r="285" spans="1:39">
      <c r="A285">
        <v>3</v>
      </c>
      <c r="B285">
        <v>135</v>
      </c>
      <c r="C285">
        <v>2022</v>
      </c>
      <c r="D285">
        <v>99</v>
      </c>
      <c r="E285">
        <v>31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107</v>
      </c>
      <c r="R285">
        <v>504</v>
      </c>
      <c r="S285">
        <v>504</v>
      </c>
      <c r="T285">
        <v>1.5812260776808689</v>
      </c>
      <c r="U285">
        <v>1.5653115917222165</v>
      </c>
      <c r="V285">
        <v>5.8412698412698418</v>
      </c>
      <c r="W285">
        <v>59.172619047619023</v>
      </c>
      <c r="X285">
        <v>165.26036561247821</v>
      </c>
      <c r="Y285">
        <v>152.5353174603174</v>
      </c>
      <c r="Z285">
        <v>152.5353174603174</v>
      </c>
      <c r="AA285">
        <v>29.992224235320503</v>
      </c>
      <c r="AB285">
        <v>4.3965133513416532</v>
      </c>
      <c r="AC285">
        <v>-33.899838982374554</v>
      </c>
      <c r="AD285">
        <v>9</v>
      </c>
      <c r="AE285">
        <v>0</v>
      </c>
      <c r="AF285">
        <v>0</v>
      </c>
      <c r="AG285">
        <v>3</v>
      </c>
      <c r="AH285">
        <v>39</v>
      </c>
      <c r="AI285">
        <v>3</v>
      </c>
      <c r="AJ285">
        <v>5</v>
      </c>
      <c r="AK285">
        <v>7</v>
      </c>
      <c r="AL285">
        <v>9</v>
      </c>
      <c r="AM285">
        <v>3</v>
      </c>
    </row>
    <row r="286" spans="1:39">
      <c r="A286">
        <v>3</v>
      </c>
      <c r="B286">
        <v>136</v>
      </c>
      <c r="C286">
        <v>2022</v>
      </c>
      <c r="D286">
        <v>99</v>
      </c>
      <c r="E286">
        <v>32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115</v>
      </c>
      <c r="R286">
        <v>530</v>
      </c>
      <c r="S286">
        <v>530</v>
      </c>
      <c r="T286">
        <v>1.6627972642278976</v>
      </c>
      <c r="U286">
        <v>1.68474127977788</v>
      </c>
      <c r="V286">
        <v>5.681132075471699</v>
      </c>
      <c r="W286">
        <v>58.786792452830191</v>
      </c>
      <c r="X286">
        <v>169.14368650217702</v>
      </c>
      <c r="Y286">
        <v>156.11962264150927</v>
      </c>
      <c r="Z286">
        <v>156.11962264150927</v>
      </c>
      <c r="AA286">
        <v>30.949771722404684</v>
      </c>
      <c r="AB286">
        <v>5.1411964592296489</v>
      </c>
      <c r="AC286">
        <v>-41.044294716131375</v>
      </c>
      <c r="AD286">
        <v>12</v>
      </c>
      <c r="AE286">
        <v>0</v>
      </c>
      <c r="AF286">
        <v>0</v>
      </c>
      <c r="AG286">
        <v>1</v>
      </c>
      <c r="AH286">
        <v>38</v>
      </c>
      <c r="AI286">
        <v>3</v>
      </c>
      <c r="AJ286">
        <v>11</v>
      </c>
      <c r="AK286">
        <v>4</v>
      </c>
      <c r="AL286">
        <v>5</v>
      </c>
      <c r="AM286">
        <v>2</v>
      </c>
    </row>
    <row r="287" spans="1:39">
      <c r="A287">
        <v>3</v>
      </c>
      <c r="B287">
        <v>137</v>
      </c>
      <c r="C287">
        <v>2022</v>
      </c>
      <c r="D287">
        <v>99</v>
      </c>
      <c r="E287">
        <v>33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107</v>
      </c>
      <c r="R287">
        <v>543</v>
      </c>
      <c r="S287">
        <v>542</v>
      </c>
      <c r="T287">
        <v>1.7035828575014118</v>
      </c>
      <c r="U287">
        <v>1.7715464811362625</v>
      </c>
      <c r="V287">
        <v>5.9668508287292816</v>
      </c>
      <c r="W287">
        <v>58.601476014760152</v>
      </c>
      <c r="X287">
        <v>173.97967632968795</v>
      </c>
      <c r="Y287">
        <v>160.23333333333341</v>
      </c>
      <c r="Z287">
        <v>160.52896678966795</v>
      </c>
      <c r="AA287">
        <v>31.584611228573273</v>
      </c>
      <c r="AB287">
        <v>5.079791163442172</v>
      </c>
      <c r="AC287">
        <v>-48.722551804141034</v>
      </c>
      <c r="AD287">
        <v>15</v>
      </c>
      <c r="AE287">
        <v>0</v>
      </c>
      <c r="AF287">
        <v>0</v>
      </c>
      <c r="AG287">
        <v>3</v>
      </c>
      <c r="AH287">
        <v>33</v>
      </c>
      <c r="AI287">
        <v>2</v>
      </c>
      <c r="AJ287">
        <v>15</v>
      </c>
      <c r="AK287">
        <v>3</v>
      </c>
      <c r="AL287">
        <v>1</v>
      </c>
      <c r="AM287">
        <v>1</v>
      </c>
    </row>
    <row r="288" spans="1:39">
      <c r="A288">
        <v>3</v>
      </c>
      <c r="B288">
        <v>138</v>
      </c>
      <c r="C288">
        <v>2022</v>
      </c>
      <c r="D288">
        <v>99</v>
      </c>
      <c r="E288">
        <v>34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114</v>
      </c>
      <c r="R288">
        <v>549</v>
      </c>
      <c r="S288">
        <v>548</v>
      </c>
      <c r="T288">
        <v>1.7224069774738029</v>
      </c>
      <c r="U288">
        <v>1.7117440846570799</v>
      </c>
      <c r="V288">
        <v>5.6448087431693992</v>
      </c>
      <c r="W288">
        <v>59.107664233576656</v>
      </c>
      <c r="X288">
        <v>166.08963011641379</v>
      </c>
      <c r="Y288">
        <v>153.13224043715857</v>
      </c>
      <c r="Z288">
        <v>153.41167883211691</v>
      </c>
      <c r="AA288">
        <v>31.420813028024622</v>
      </c>
      <c r="AB288">
        <v>4.5874805455581242</v>
      </c>
      <c r="AC288">
        <v>-37.716017581101127</v>
      </c>
      <c r="AD288">
        <v>11</v>
      </c>
      <c r="AE288">
        <v>0</v>
      </c>
      <c r="AF288">
        <v>0</v>
      </c>
      <c r="AG288">
        <v>1</v>
      </c>
      <c r="AH288">
        <v>38</v>
      </c>
      <c r="AI288">
        <v>4</v>
      </c>
      <c r="AJ288">
        <v>36</v>
      </c>
      <c r="AK288">
        <v>8</v>
      </c>
      <c r="AL288">
        <v>4</v>
      </c>
      <c r="AM288">
        <v>2</v>
      </c>
    </row>
    <row r="289" spans="1:39">
      <c r="A289">
        <v>3</v>
      </c>
      <c r="B289">
        <v>139</v>
      </c>
      <c r="C289">
        <v>2022</v>
      </c>
      <c r="D289">
        <v>99</v>
      </c>
      <c r="E289">
        <v>35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110</v>
      </c>
      <c r="R289">
        <v>671</v>
      </c>
      <c r="S289">
        <v>664</v>
      </c>
      <c r="T289">
        <v>2.1051640835790928</v>
      </c>
      <c r="U289">
        <v>2.0837035478558161</v>
      </c>
      <c r="V289">
        <v>5.9269746646795856</v>
      </c>
      <c r="W289">
        <v>59.128012048192787</v>
      </c>
      <c r="X289">
        <v>167.09379283842452</v>
      </c>
      <c r="Y289">
        <v>152.51535022354699</v>
      </c>
      <c r="Z289">
        <v>154.12319277108435</v>
      </c>
      <c r="AA289">
        <v>33.154111277871607</v>
      </c>
      <c r="AB289">
        <v>4.5433187699783515</v>
      </c>
      <c r="AC289">
        <v>-43.895118384177096</v>
      </c>
      <c r="AD289">
        <v>12</v>
      </c>
      <c r="AE289">
        <v>0</v>
      </c>
      <c r="AF289">
        <v>0</v>
      </c>
      <c r="AG289">
        <v>6</v>
      </c>
      <c r="AH289">
        <v>50</v>
      </c>
      <c r="AI289">
        <v>3</v>
      </c>
      <c r="AJ289">
        <v>19</v>
      </c>
      <c r="AK289">
        <v>6</v>
      </c>
      <c r="AL289">
        <v>7</v>
      </c>
      <c r="AM289">
        <v>1</v>
      </c>
    </row>
    <row r="290" spans="1:39">
      <c r="A290">
        <v>3</v>
      </c>
      <c r="B290">
        <v>140</v>
      </c>
      <c r="C290">
        <v>2022</v>
      </c>
      <c r="D290">
        <v>99</v>
      </c>
      <c r="E290">
        <v>36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102</v>
      </c>
      <c r="R290">
        <v>635</v>
      </c>
      <c r="S290">
        <v>634</v>
      </c>
      <c r="T290">
        <v>1.9922193637447447</v>
      </c>
      <c r="U290">
        <v>1.9828044379335827</v>
      </c>
      <c r="V290">
        <v>5.5543307086614178</v>
      </c>
      <c r="W290">
        <v>59.05835962145111</v>
      </c>
      <c r="X290">
        <v>166.44150792093563</v>
      </c>
      <c r="Y290">
        <v>153.3579527559055</v>
      </c>
      <c r="Z290">
        <v>153.5998422712934</v>
      </c>
      <c r="AA290">
        <v>33.376928930522539</v>
      </c>
      <c r="AB290">
        <v>5.0612713789737045</v>
      </c>
      <c r="AC290">
        <v>-47.062672940971744</v>
      </c>
      <c r="AD290">
        <v>23</v>
      </c>
      <c r="AE290">
        <v>0</v>
      </c>
      <c r="AF290">
        <v>0</v>
      </c>
      <c r="AG290">
        <v>5</v>
      </c>
      <c r="AH290">
        <v>63</v>
      </c>
      <c r="AI290">
        <v>14</v>
      </c>
      <c r="AJ290">
        <v>16</v>
      </c>
      <c r="AK290">
        <v>2</v>
      </c>
      <c r="AL290">
        <v>3</v>
      </c>
      <c r="AM290">
        <v>1</v>
      </c>
    </row>
    <row r="291" spans="1:39">
      <c r="A291">
        <v>3</v>
      </c>
      <c r="B291">
        <v>141</v>
      </c>
      <c r="C291">
        <v>2022</v>
      </c>
      <c r="D291">
        <v>99</v>
      </c>
      <c r="E291">
        <v>37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117</v>
      </c>
      <c r="R291">
        <v>636</v>
      </c>
      <c r="S291">
        <v>636</v>
      </c>
      <c r="T291">
        <v>1.9953567170734767</v>
      </c>
      <c r="U291">
        <v>1.9454113967929945</v>
      </c>
      <c r="V291">
        <v>5.968553459119498</v>
      </c>
      <c r="W291">
        <v>58.896226415094361</v>
      </c>
      <c r="X291">
        <v>162.76191254931612</v>
      </c>
      <c r="Y291">
        <v>150.22924528301883</v>
      </c>
      <c r="Z291">
        <v>150.22924528301883</v>
      </c>
      <c r="AA291">
        <v>31.283031248338176</v>
      </c>
      <c r="AB291">
        <v>4.7664232702838483</v>
      </c>
      <c r="AC291">
        <v>-43.119017896166675</v>
      </c>
      <c r="AD291">
        <v>22</v>
      </c>
      <c r="AE291">
        <v>0</v>
      </c>
      <c r="AF291">
        <v>0</v>
      </c>
      <c r="AG291">
        <v>6</v>
      </c>
      <c r="AH291">
        <v>38</v>
      </c>
      <c r="AI291">
        <v>10</v>
      </c>
      <c r="AJ291">
        <v>34</v>
      </c>
      <c r="AK291">
        <v>9</v>
      </c>
      <c r="AL291">
        <v>4</v>
      </c>
      <c r="AM291">
        <v>1</v>
      </c>
    </row>
    <row r="292" spans="1:39">
      <c r="A292">
        <v>3</v>
      </c>
      <c r="B292">
        <v>142</v>
      </c>
      <c r="C292">
        <v>2022</v>
      </c>
      <c r="D292">
        <v>99</v>
      </c>
      <c r="E292">
        <v>38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111</v>
      </c>
      <c r="R292">
        <v>548</v>
      </c>
      <c r="S292">
        <v>548</v>
      </c>
      <c r="T292">
        <v>1.7192696241450713</v>
      </c>
      <c r="U292">
        <v>1.7288738235689101</v>
      </c>
      <c r="V292">
        <v>6.4635036496350384</v>
      </c>
      <c r="W292">
        <v>58.921532846715309</v>
      </c>
      <c r="X292">
        <v>167.87312872179749</v>
      </c>
      <c r="Y292">
        <v>154.94689781021901</v>
      </c>
      <c r="Z292">
        <v>154.94689781021901</v>
      </c>
      <c r="AA292">
        <v>27.896417003215245</v>
      </c>
      <c r="AB292">
        <v>4.7946186973836333</v>
      </c>
      <c r="AC292">
        <v>-30.513997989448608</v>
      </c>
      <c r="AD292">
        <v>26</v>
      </c>
      <c r="AE292">
        <v>0</v>
      </c>
      <c r="AF292">
        <v>0</v>
      </c>
      <c r="AG292">
        <v>1</v>
      </c>
      <c r="AH292">
        <v>44</v>
      </c>
      <c r="AI292">
        <v>6</v>
      </c>
      <c r="AJ292">
        <v>17</v>
      </c>
      <c r="AK292">
        <v>2</v>
      </c>
      <c r="AL292">
        <v>7</v>
      </c>
      <c r="AM292">
        <v>3</v>
      </c>
    </row>
    <row r="293" spans="1:39">
      <c r="A293">
        <v>3</v>
      </c>
      <c r="B293">
        <v>143</v>
      </c>
      <c r="C293">
        <v>2022</v>
      </c>
      <c r="D293">
        <v>99</v>
      </c>
      <c r="E293">
        <v>39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127</v>
      </c>
      <c r="R293">
        <v>655</v>
      </c>
      <c r="S293">
        <v>655</v>
      </c>
      <c r="T293">
        <v>2.0549664303193822</v>
      </c>
      <c r="U293">
        <v>2.056429941208489</v>
      </c>
      <c r="V293">
        <v>5.6488549618320612</v>
      </c>
      <c r="W293">
        <v>58.986259541984722</v>
      </c>
      <c r="X293">
        <v>167.05945597247612</v>
      </c>
      <c r="Y293">
        <v>154.19587786259535</v>
      </c>
      <c r="Z293">
        <v>154.19587786259535</v>
      </c>
      <c r="AA293">
        <v>30.540831856531423</v>
      </c>
      <c r="AB293">
        <v>4.8546627206337751</v>
      </c>
      <c r="AC293">
        <v>-36.142561367313803</v>
      </c>
      <c r="AD293">
        <v>35</v>
      </c>
      <c r="AE293">
        <v>0</v>
      </c>
      <c r="AF293">
        <v>0</v>
      </c>
      <c r="AG293">
        <v>3</v>
      </c>
      <c r="AH293">
        <v>40</v>
      </c>
      <c r="AI293">
        <v>9</v>
      </c>
      <c r="AJ293">
        <v>12</v>
      </c>
      <c r="AK293">
        <v>6</v>
      </c>
      <c r="AL293">
        <v>8</v>
      </c>
      <c r="AM293">
        <v>0</v>
      </c>
    </row>
    <row r="294" spans="1:39">
      <c r="A294">
        <v>3</v>
      </c>
      <c r="B294">
        <v>144</v>
      </c>
      <c r="C294">
        <v>2022</v>
      </c>
      <c r="D294">
        <v>99</v>
      </c>
      <c r="E294">
        <v>40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119</v>
      </c>
      <c r="R294">
        <v>559</v>
      </c>
      <c r="S294">
        <v>558</v>
      </c>
      <c r="T294">
        <v>1.7537805107611222</v>
      </c>
      <c r="U294">
        <v>1.8176601536520276</v>
      </c>
      <c r="V294">
        <v>6.8264758497316622</v>
      </c>
      <c r="W294">
        <v>58.449820788530459</v>
      </c>
      <c r="X294">
        <v>173.30998513442012</v>
      </c>
      <c r="Y294">
        <v>159.69856887298749</v>
      </c>
      <c r="Z294">
        <v>159.98476702508964</v>
      </c>
      <c r="AA294">
        <v>31.853947627036799</v>
      </c>
      <c r="AB294">
        <v>4.6911980002511635</v>
      </c>
      <c r="AC294">
        <v>-35.516260737749278</v>
      </c>
      <c r="AD294">
        <v>17</v>
      </c>
      <c r="AE294">
        <v>0</v>
      </c>
      <c r="AF294">
        <v>0</v>
      </c>
      <c r="AG294">
        <v>4</v>
      </c>
      <c r="AH294">
        <v>53</v>
      </c>
      <c r="AI294">
        <v>5</v>
      </c>
      <c r="AJ294">
        <v>33</v>
      </c>
      <c r="AK294">
        <v>6</v>
      </c>
      <c r="AL294">
        <v>3</v>
      </c>
      <c r="AM294">
        <v>1</v>
      </c>
    </row>
    <row r="295" spans="1:39">
      <c r="A295">
        <v>3</v>
      </c>
      <c r="B295">
        <v>145</v>
      </c>
      <c r="C295">
        <v>2022</v>
      </c>
      <c r="D295">
        <v>99</v>
      </c>
      <c r="E295">
        <v>41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115</v>
      </c>
      <c r="R295">
        <v>516</v>
      </c>
      <c r="S295">
        <v>516</v>
      </c>
      <c r="T295">
        <v>1.6188743176256506</v>
      </c>
      <c r="U295">
        <v>1.6772015884441722</v>
      </c>
      <c r="V295">
        <v>5.8468992248062017</v>
      </c>
      <c r="W295">
        <v>59.005813953488357</v>
      </c>
      <c r="X295">
        <v>172.95535286855301</v>
      </c>
      <c r="Y295">
        <v>159.63779069767452</v>
      </c>
      <c r="Z295">
        <v>159.63779069767452</v>
      </c>
      <c r="AA295">
        <v>31.743796716880844</v>
      </c>
      <c r="AB295">
        <v>4.8326615193633877</v>
      </c>
      <c r="AC295">
        <v>-40.961372444646486</v>
      </c>
      <c r="AD295">
        <v>18</v>
      </c>
      <c r="AE295">
        <v>0</v>
      </c>
      <c r="AF295">
        <v>0</v>
      </c>
      <c r="AG295">
        <v>2</v>
      </c>
      <c r="AH295">
        <v>28</v>
      </c>
      <c r="AI295">
        <v>7</v>
      </c>
      <c r="AJ295">
        <v>13</v>
      </c>
      <c r="AK295">
        <v>5</v>
      </c>
      <c r="AL295">
        <v>6</v>
      </c>
      <c r="AM295">
        <v>2</v>
      </c>
    </row>
    <row r="296" spans="1:39">
      <c r="A296">
        <v>3</v>
      </c>
      <c r="B296">
        <v>146</v>
      </c>
      <c r="C296">
        <v>2022</v>
      </c>
      <c r="D296">
        <v>99</v>
      </c>
      <c r="E296">
        <v>42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139</v>
      </c>
      <c r="R296">
        <v>728</v>
      </c>
      <c r="S296">
        <v>727</v>
      </c>
      <c r="T296">
        <v>2.2839932233168105</v>
      </c>
      <c r="U296">
        <v>2.296704409266058</v>
      </c>
      <c r="V296">
        <v>6.2953296703296706</v>
      </c>
      <c r="W296">
        <v>58.810178817056403</v>
      </c>
      <c r="X296">
        <v>168.1866346005022</v>
      </c>
      <c r="Y296">
        <v>154.94368131868123</v>
      </c>
      <c r="Z296">
        <v>155.15680880330106</v>
      </c>
      <c r="AA296">
        <v>32.088914980790243</v>
      </c>
      <c r="AB296">
        <v>4.9258329617359395</v>
      </c>
      <c r="AC296">
        <v>-41.945092976728432</v>
      </c>
      <c r="AD296">
        <v>17</v>
      </c>
      <c r="AE296">
        <v>0</v>
      </c>
      <c r="AF296">
        <v>0</v>
      </c>
      <c r="AG296">
        <v>2</v>
      </c>
      <c r="AH296">
        <v>56</v>
      </c>
      <c r="AI296">
        <v>8</v>
      </c>
      <c r="AJ296">
        <v>22</v>
      </c>
      <c r="AK296">
        <v>1</v>
      </c>
      <c r="AL296">
        <v>6</v>
      </c>
      <c r="AM296">
        <v>2</v>
      </c>
    </row>
    <row r="297" spans="1:39">
      <c r="A297">
        <v>3</v>
      </c>
      <c r="B297">
        <v>147</v>
      </c>
      <c r="C297">
        <v>2022</v>
      </c>
      <c r="D297">
        <v>99</v>
      </c>
      <c r="E297">
        <v>43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138</v>
      </c>
      <c r="R297">
        <v>675</v>
      </c>
      <c r="S297">
        <v>675</v>
      </c>
      <c r="T297">
        <v>2.1177134968940203</v>
      </c>
      <c r="U297">
        <v>2.0946618569992212</v>
      </c>
      <c r="V297">
        <v>6.0162962962962965</v>
      </c>
      <c r="W297">
        <v>58.965925925925909</v>
      </c>
      <c r="X297">
        <v>165.12338991212221</v>
      </c>
      <c r="Y297">
        <v>152.40888888888875</v>
      </c>
      <c r="Z297">
        <v>152.40888888888875</v>
      </c>
      <c r="AA297">
        <v>31.385373490462399</v>
      </c>
      <c r="AB297">
        <v>4.7475867236120228</v>
      </c>
      <c r="AC297">
        <v>-40.069204123095552</v>
      </c>
      <c r="AD297">
        <v>21</v>
      </c>
      <c r="AE297">
        <v>0</v>
      </c>
      <c r="AF297">
        <v>0</v>
      </c>
      <c r="AG297">
        <v>2</v>
      </c>
      <c r="AH297">
        <v>40</v>
      </c>
      <c r="AI297">
        <v>4</v>
      </c>
      <c r="AJ297">
        <v>27</v>
      </c>
      <c r="AK297">
        <v>4</v>
      </c>
      <c r="AL297">
        <v>7</v>
      </c>
      <c r="AM297">
        <v>2</v>
      </c>
    </row>
    <row r="298" spans="1:39">
      <c r="A298">
        <v>3</v>
      </c>
      <c r="B298">
        <v>148</v>
      </c>
      <c r="C298">
        <v>2022</v>
      </c>
      <c r="D298">
        <v>99</v>
      </c>
      <c r="E298">
        <v>44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127</v>
      </c>
      <c r="R298">
        <v>691</v>
      </c>
      <c r="S298">
        <v>691</v>
      </c>
      <c r="T298">
        <v>2.1679111501537305</v>
      </c>
      <c r="U298">
        <v>2.2424789003275278</v>
      </c>
      <c r="V298">
        <v>6.5036179450072362</v>
      </c>
      <c r="W298">
        <v>58.283646888567297</v>
      </c>
      <c r="X298">
        <v>172.68267290484525</v>
      </c>
      <c r="Y298">
        <v>159.38610709117222</v>
      </c>
      <c r="Z298">
        <v>159.38610709117222</v>
      </c>
      <c r="AA298">
        <v>31.360193195547019</v>
      </c>
      <c r="AB298">
        <v>5.0218632288429683</v>
      </c>
      <c r="AC298">
        <v>-38.002982160786679</v>
      </c>
      <c r="AD298">
        <v>21</v>
      </c>
      <c r="AE298">
        <v>0</v>
      </c>
      <c r="AF298">
        <v>0</v>
      </c>
      <c r="AG298">
        <v>0</v>
      </c>
      <c r="AH298">
        <v>39</v>
      </c>
      <c r="AI298">
        <v>5</v>
      </c>
      <c r="AJ298">
        <v>13</v>
      </c>
      <c r="AK298">
        <v>3</v>
      </c>
      <c r="AL298">
        <v>5</v>
      </c>
      <c r="AM298">
        <v>2</v>
      </c>
    </row>
    <row r="299" spans="1:39">
      <c r="A299">
        <v>3</v>
      </c>
      <c r="B299">
        <v>149</v>
      </c>
      <c r="C299">
        <v>2022</v>
      </c>
      <c r="D299">
        <v>99</v>
      </c>
      <c r="E299">
        <v>45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129</v>
      </c>
      <c r="R299">
        <v>553</v>
      </c>
      <c r="S299">
        <v>553</v>
      </c>
      <c r="T299">
        <v>1.7349563907887302</v>
      </c>
      <c r="U299">
        <v>1.7075313864746731</v>
      </c>
      <c r="V299">
        <v>7.0488245931283906</v>
      </c>
      <c r="W299">
        <v>58.585895117540709</v>
      </c>
      <c r="X299">
        <v>164.30168155965978</v>
      </c>
      <c r="Y299">
        <v>151.65045207956587</v>
      </c>
      <c r="Z299">
        <v>151.65045207956587</v>
      </c>
      <c r="AA299">
        <v>29.406072689280204</v>
      </c>
      <c r="AB299">
        <v>4.8526516272447644</v>
      </c>
      <c r="AC299">
        <v>-32.670255536131208</v>
      </c>
      <c r="AD299">
        <v>9</v>
      </c>
      <c r="AE299">
        <v>0</v>
      </c>
      <c r="AF299">
        <v>0</v>
      </c>
      <c r="AG299">
        <v>3</v>
      </c>
      <c r="AH299">
        <v>44</v>
      </c>
      <c r="AI299">
        <v>7</v>
      </c>
      <c r="AJ299">
        <v>18</v>
      </c>
      <c r="AK299">
        <v>2</v>
      </c>
      <c r="AL299">
        <v>6</v>
      </c>
      <c r="AM299">
        <v>3</v>
      </c>
    </row>
    <row r="300" spans="1:39">
      <c r="A300">
        <v>3</v>
      </c>
      <c r="B300">
        <v>150</v>
      </c>
      <c r="C300">
        <v>2022</v>
      </c>
      <c r="D300">
        <v>99</v>
      </c>
      <c r="E300">
        <v>46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126</v>
      </c>
      <c r="R300">
        <v>693</v>
      </c>
      <c r="S300">
        <v>691</v>
      </c>
      <c r="T300">
        <v>2.1741858568111936</v>
      </c>
      <c r="U300">
        <v>2.1969923476958528</v>
      </c>
      <c r="V300">
        <v>5.6897546897546887</v>
      </c>
      <c r="W300">
        <v>59.024602026049202</v>
      </c>
      <c r="X300">
        <v>169.0101760524295</v>
      </c>
      <c r="Y300">
        <v>155.70245310245312</v>
      </c>
      <c r="Z300">
        <v>156.15311143270625</v>
      </c>
      <c r="AA300">
        <v>30.44046693501938</v>
      </c>
      <c r="AB300">
        <v>4.8688415055048511</v>
      </c>
      <c r="AC300">
        <v>-30.771395904765928</v>
      </c>
      <c r="AD300">
        <v>17</v>
      </c>
      <c r="AE300">
        <v>0</v>
      </c>
      <c r="AF300">
        <v>0</v>
      </c>
      <c r="AG300">
        <v>3</v>
      </c>
      <c r="AH300">
        <v>45</v>
      </c>
      <c r="AI300">
        <v>9</v>
      </c>
      <c r="AJ300">
        <v>24</v>
      </c>
      <c r="AK300">
        <v>6</v>
      </c>
      <c r="AL300">
        <v>12</v>
      </c>
      <c r="AM300">
        <v>1</v>
      </c>
    </row>
    <row r="301" spans="1:39">
      <c r="A301">
        <v>3</v>
      </c>
      <c r="B301">
        <v>151</v>
      </c>
      <c r="C301">
        <v>2022</v>
      </c>
      <c r="D301">
        <v>99</v>
      </c>
      <c r="E301">
        <v>47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114</v>
      </c>
      <c r="R301">
        <v>558</v>
      </c>
      <c r="S301">
        <v>557</v>
      </c>
      <c r="T301">
        <v>1.75064315743239</v>
      </c>
      <c r="U301">
        <v>1.7585907544399628</v>
      </c>
      <c r="V301">
        <v>6.354838709677419</v>
      </c>
      <c r="W301">
        <v>58.11131059245961</v>
      </c>
      <c r="X301">
        <v>167.90891475125915</v>
      </c>
      <c r="Y301">
        <v>154.7856630824374</v>
      </c>
      <c r="Z301">
        <v>155.0635547576303</v>
      </c>
      <c r="AA301">
        <v>31.703615948403808</v>
      </c>
      <c r="AB301">
        <v>5.2944025086199806</v>
      </c>
      <c r="AC301">
        <v>-31.566977672997886</v>
      </c>
      <c r="AD301">
        <v>19</v>
      </c>
      <c r="AE301">
        <v>0</v>
      </c>
      <c r="AF301">
        <v>0</v>
      </c>
      <c r="AG301">
        <v>4</v>
      </c>
      <c r="AH301">
        <v>47</v>
      </c>
      <c r="AI301">
        <v>7</v>
      </c>
      <c r="AJ301">
        <v>48</v>
      </c>
      <c r="AK301">
        <v>1</v>
      </c>
      <c r="AL301">
        <v>6</v>
      </c>
      <c r="AM301">
        <v>4</v>
      </c>
    </row>
    <row r="302" spans="1:39">
      <c r="A302">
        <v>3</v>
      </c>
      <c r="B302">
        <v>152</v>
      </c>
      <c r="C302">
        <v>2022</v>
      </c>
      <c r="D302">
        <v>99</v>
      </c>
      <c r="E302">
        <v>48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122</v>
      </c>
      <c r="R302">
        <v>599</v>
      </c>
      <c r="S302">
        <v>599</v>
      </c>
      <c r="T302">
        <v>1.8792746439103976</v>
      </c>
      <c r="U302">
        <v>1.9468285248427564</v>
      </c>
      <c r="V302">
        <v>6.8046744574290479</v>
      </c>
      <c r="W302">
        <v>58.085141903171952</v>
      </c>
      <c r="X302">
        <v>172.94154034260777</v>
      </c>
      <c r="Y302">
        <v>159.62504173622705</v>
      </c>
      <c r="Z302">
        <v>159.62504173622705</v>
      </c>
      <c r="AA302">
        <v>32.684740492442728</v>
      </c>
      <c r="AB302">
        <v>5.331209925556105</v>
      </c>
      <c r="AC302">
        <v>-30.999560029950825</v>
      </c>
      <c r="AD302">
        <v>20</v>
      </c>
      <c r="AE302">
        <v>0</v>
      </c>
      <c r="AF302">
        <v>0</v>
      </c>
      <c r="AG302">
        <v>6</v>
      </c>
      <c r="AH302">
        <v>44</v>
      </c>
      <c r="AI302">
        <v>7</v>
      </c>
      <c r="AJ302">
        <v>38</v>
      </c>
      <c r="AK302">
        <v>2</v>
      </c>
      <c r="AL302">
        <v>9</v>
      </c>
      <c r="AM302">
        <v>3</v>
      </c>
    </row>
    <row r="303" spans="1:39">
      <c r="A303">
        <v>3</v>
      </c>
      <c r="B303">
        <v>153</v>
      </c>
      <c r="C303">
        <v>2022</v>
      </c>
      <c r="D303">
        <v>99</v>
      </c>
      <c r="E303">
        <v>49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123</v>
      </c>
      <c r="R303">
        <v>535</v>
      </c>
      <c r="S303">
        <v>535</v>
      </c>
      <c r="T303">
        <v>1.6784840308715572</v>
      </c>
      <c r="U303">
        <v>1.7252129094403612</v>
      </c>
      <c r="V303">
        <v>5.9663551401869164</v>
      </c>
      <c r="W303">
        <v>58.631775700934611</v>
      </c>
      <c r="X303">
        <v>171.58817751946603</v>
      </c>
      <c r="Y303">
        <v>158.37588785046717</v>
      </c>
      <c r="Z303">
        <v>158.37588785046717</v>
      </c>
      <c r="AA303">
        <v>33.042618725657128</v>
      </c>
      <c r="AB303">
        <v>5.0534451675900511</v>
      </c>
      <c r="AC303">
        <v>-42.687259348710761</v>
      </c>
      <c r="AD303">
        <v>14</v>
      </c>
      <c r="AE303">
        <v>0</v>
      </c>
      <c r="AF303">
        <v>0</v>
      </c>
      <c r="AG303">
        <v>4</v>
      </c>
      <c r="AH303">
        <v>41</v>
      </c>
      <c r="AI303">
        <v>5</v>
      </c>
      <c r="AJ303">
        <v>14</v>
      </c>
      <c r="AK303">
        <v>6</v>
      </c>
      <c r="AL303">
        <v>1</v>
      </c>
      <c r="AM303">
        <v>3</v>
      </c>
    </row>
    <row r="304" spans="1:39">
      <c r="A304">
        <v>3</v>
      </c>
      <c r="B304">
        <v>154</v>
      </c>
      <c r="C304">
        <v>2022</v>
      </c>
      <c r="D304">
        <v>99</v>
      </c>
      <c r="E304">
        <v>50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130</v>
      </c>
      <c r="R304">
        <v>783</v>
      </c>
      <c r="S304">
        <v>783</v>
      </c>
      <c r="T304">
        <v>2.4565476563970634</v>
      </c>
      <c r="U304">
        <v>2.3707208444167609</v>
      </c>
      <c r="V304">
        <v>6.0204342273307798</v>
      </c>
      <c r="W304">
        <v>58.932311621966797</v>
      </c>
      <c r="X304">
        <v>161.10799782485063</v>
      </c>
      <c r="Y304">
        <v>148.70268199233712</v>
      </c>
      <c r="Z304">
        <v>148.70268199233712</v>
      </c>
      <c r="AA304">
        <v>31.00442897475876</v>
      </c>
      <c r="AB304">
        <v>4.8004113962648436</v>
      </c>
      <c r="AC304">
        <v>-48.655141067789607</v>
      </c>
      <c r="AD304">
        <v>26</v>
      </c>
      <c r="AE304">
        <v>0</v>
      </c>
      <c r="AF304">
        <v>0</v>
      </c>
      <c r="AG304">
        <v>3</v>
      </c>
      <c r="AH304">
        <v>46</v>
      </c>
      <c r="AI304">
        <v>8</v>
      </c>
      <c r="AJ304">
        <v>7</v>
      </c>
      <c r="AK304">
        <v>5</v>
      </c>
      <c r="AL304">
        <v>9</v>
      </c>
      <c r="AM304">
        <v>3</v>
      </c>
    </row>
    <row r="305" spans="1:39">
      <c r="A305">
        <v>3</v>
      </c>
      <c r="B305">
        <v>155</v>
      </c>
      <c r="C305">
        <v>2022</v>
      </c>
      <c r="D305">
        <v>99</v>
      </c>
      <c r="E305">
        <v>51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119</v>
      </c>
      <c r="R305">
        <v>629</v>
      </c>
      <c r="S305">
        <v>628</v>
      </c>
      <c r="T305">
        <v>1.9733952437723536</v>
      </c>
      <c r="U305">
        <v>1.9237391109285589</v>
      </c>
      <c r="V305">
        <v>6.0158982511923691</v>
      </c>
      <c r="W305">
        <v>59.235668789808919</v>
      </c>
      <c r="X305">
        <v>162.982911533036</v>
      </c>
      <c r="Y305">
        <v>150.20890302066783</v>
      </c>
      <c r="Z305">
        <v>150.44808917197463</v>
      </c>
      <c r="AA305">
        <v>30.702916615614601</v>
      </c>
      <c r="AB305">
        <v>4.5145061694491</v>
      </c>
      <c r="AC305">
        <v>-42.278975635431934</v>
      </c>
      <c r="AD305">
        <v>19</v>
      </c>
      <c r="AE305">
        <v>0</v>
      </c>
      <c r="AF305">
        <v>0</v>
      </c>
      <c r="AG305">
        <v>4</v>
      </c>
      <c r="AH305">
        <v>35</v>
      </c>
      <c r="AI305">
        <v>3</v>
      </c>
      <c r="AJ305">
        <v>13</v>
      </c>
      <c r="AK305">
        <v>6</v>
      </c>
      <c r="AL305">
        <v>5</v>
      </c>
      <c r="AM305">
        <v>2</v>
      </c>
    </row>
    <row r="306" spans="1:39">
      <c r="A306">
        <v>3</v>
      </c>
      <c r="B306">
        <v>156</v>
      </c>
      <c r="C306">
        <v>2022</v>
      </c>
      <c r="D306">
        <v>99</v>
      </c>
      <c r="E306">
        <v>52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76</v>
      </c>
      <c r="R306">
        <v>663</v>
      </c>
      <c r="S306">
        <v>663</v>
      </c>
      <c r="T306">
        <v>2.0800652569492377</v>
      </c>
      <c r="U306">
        <v>2.0332448304288624</v>
      </c>
      <c r="V306">
        <v>6.0030165912518845</v>
      </c>
      <c r="W306">
        <v>58.906485671191554</v>
      </c>
      <c r="X306">
        <v>163.18287961905315</v>
      </c>
      <c r="Y306">
        <v>150.61779788838624</v>
      </c>
      <c r="Z306">
        <v>150.61779788838624</v>
      </c>
      <c r="AA306">
        <v>30.581542703484082</v>
      </c>
      <c r="AB306">
        <v>4.5863924432455558</v>
      </c>
      <c r="AC306">
        <v>-35.740072282108009</v>
      </c>
      <c r="AD306">
        <v>21</v>
      </c>
      <c r="AE306">
        <v>0</v>
      </c>
      <c r="AF306">
        <v>0</v>
      </c>
      <c r="AG306">
        <v>5</v>
      </c>
      <c r="AH306">
        <v>66</v>
      </c>
      <c r="AI306">
        <v>5</v>
      </c>
      <c r="AJ306">
        <v>11</v>
      </c>
      <c r="AK306">
        <v>6</v>
      </c>
      <c r="AL306">
        <v>8</v>
      </c>
      <c r="AM306">
        <v>0</v>
      </c>
    </row>
    <row r="307" spans="1:39">
      <c r="A307">
        <v>4</v>
      </c>
      <c r="B307">
        <v>1</v>
      </c>
      <c r="C307">
        <v>2024</v>
      </c>
      <c r="D307">
        <v>99</v>
      </c>
      <c r="E307">
        <v>99</v>
      </c>
      <c r="F307">
        <v>99</v>
      </c>
      <c r="G307">
        <v>1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335</v>
      </c>
      <c r="R307">
        <v>12283</v>
      </c>
      <c r="S307">
        <v>12272</v>
      </c>
      <c r="T307">
        <v>41.358294892083912</v>
      </c>
      <c r="U307">
        <v>42.58629020264501</v>
      </c>
      <c r="V307">
        <v>6.6154034030774245</v>
      </c>
      <c r="W307">
        <v>58.311114732724889</v>
      </c>
      <c r="X307">
        <v>170.62063511398503</v>
      </c>
      <c r="Y307">
        <v>157.36176829764699</v>
      </c>
      <c r="Z307">
        <v>157.50281942633623</v>
      </c>
      <c r="AA307">
        <v>31.461810372793952</v>
      </c>
      <c r="AB307">
        <v>5.0982057388916084</v>
      </c>
      <c r="AC307">
        <v>-35.768192889456536</v>
      </c>
      <c r="AD307">
        <v>443</v>
      </c>
      <c r="AE307">
        <v>0</v>
      </c>
      <c r="AF307">
        <v>0</v>
      </c>
      <c r="AG307">
        <v>61</v>
      </c>
      <c r="AH307">
        <v>517</v>
      </c>
      <c r="AI307">
        <v>112</v>
      </c>
      <c r="AJ307">
        <v>178</v>
      </c>
      <c r="AK307">
        <v>99</v>
      </c>
      <c r="AL307">
        <v>99.93</v>
      </c>
      <c r="AM307">
        <v>42</v>
      </c>
    </row>
    <row r="308" spans="1:39">
      <c r="A308">
        <v>4</v>
      </c>
      <c r="B308">
        <v>2</v>
      </c>
      <c r="C308">
        <v>2024</v>
      </c>
      <c r="D308">
        <v>99</v>
      </c>
      <c r="E308">
        <v>99</v>
      </c>
      <c r="F308">
        <v>99</v>
      </c>
      <c r="G308">
        <v>2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262</v>
      </c>
      <c r="R308">
        <v>14095</v>
      </c>
      <c r="S308">
        <v>14067</v>
      </c>
      <c r="T308">
        <v>47.459510421226312</v>
      </c>
      <c r="U308">
        <v>46.61204413133644</v>
      </c>
      <c r="V308">
        <v>5.4323518978361118</v>
      </c>
      <c r="W308">
        <v>59.460794767896495</v>
      </c>
      <c r="X308">
        <v>162.93861227231824</v>
      </c>
      <c r="Y308">
        <v>150.09524654132656</v>
      </c>
      <c r="Z308">
        <v>150.39400725101291</v>
      </c>
      <c r="AA308">
        <v>29.803420424016377</v>
      </c>
      <c r="AB308">
        <v>4.1350377982017568</v>
      </c>
      <c r="AC308">
        <v>-39.920059514230907</v>
      </c>
      <c r="AD308">
        <v>314</v>
      </c>
      <c r="AE308">
        <v>0</v>
      </c>
      <c r="AF308">
        <v>0</v>
      </c>
      <c r="AG308">
        <v>40</v>
      </c>
      <c r="AH308">
        <v>1237</v>
      </c>
      <c r="AI308">
        <v>328</v>
      </c>
      <c r="AJ308">
        <v>423</v>
      </c>
      <c r="AK308">
        <v>80</v>
      </c>
      <c r="AL308">
        <v>123</v>
      </c>
      <c r="AM308">
        <v>30</v>
      </c>
    </row>
    <row r="309" spans="1:39">
      <c r="A309">
        <v>4</v>
      </c>
      <c r="B309">
        <v>3</v>
      </c>
      <c r="C309">
        <v>2024</v>
      </c>
      <c r="D309">
        <v>99</v>
      </c>
      <c r="E309">
        <v>99</v>
      </c>
      <c r="F309">
        <v>99</v>
      </c>
      <c r="G309">
        <v>3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108</v>
      </c>
      <c r="R309">
        <v>724</v>
      </c>
      <c r="S309">
        <v>721</v>
      </c>
      <c r="T309">
        <v>2.4377925182666078</v>
      </c>
      <c r="U309">
        <v>2.171715624982788</v>
      </c>
      <c r="V309">
        <v>7.8093922651933694</v>
      </c>
      <c r="W309">
        <v>57.657420249653235</v>
      </c>
      <c r="X309">
        <v>148.06614869839515</v>
      </c>
      <c r="Y309">
        <v>136.14392265193368</v>
      </c>
      <c r="Z309">
        <v>136.71040221914001</v>
      </c>
      <c r="AA309">
        <v>22.965809840141983</v>
      </c>
      <c r="AB309">
        <v>4.275917596514673</v>
      </c>
      <c r="AC309">
        <v>-40.481308207160254</v>
      </c>
      <c r="AD309">
        <v>17</v>
      </c>
      <c r="AE309">
        <v>0</v>
      </c>
      <c r="AF309">
        <v>0</v>
      </c>
      <c r="AG309">
        <v>3</v>
      </c>
      <c r="AH309">
        <v>13</v>
      </c>
      <c r="AI309">
        <v>4</v>
      </c>
      <c r="AJ309">
        <v>14</v>
      </c>
      <c r="AK309">
        <v>0</v>
      </c>
      <c r="AL309">
        <v>22</v>
      </c>
      <c r="AM309">
        <v>6</v>
      </c>
    </row>
    <row r="310" spans="1:39">
      <c r="A310">
        <v>4</v>
      </c>
      <c r="B310">
        <v>4</v>
      </c>
      <c r="C310">
        <v>2024</v>
      </c>
      <c r="D310">
        <v>99</v>
      </c>
      <c r="E310">
        <v>99</v>
      </c>
      <c r="F310">
        <v>99</v>
      </c>
      <c r="G310">
        <v>4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56</v>
      </c>
      <c r="R310">
        <v>2597</v>
      </c>
      <c r="S310">
        <v>2593</v>
      </c>
      <c r="T310">
        <v>8.7444021684231767</v>
      </c>
      <c r="U310">
        <v>8.6299500410357695</v>
      </c>
      <c r="V310">
        <v>6.7377743550250306</v>
      </c>
      <c r="W310">
        <v>58.510991129965298</v>
      </c>
      <c r="X310">
        <v>163.71490397913075</v>
      </c>
      <c r="Y310">
        <v>150.82391220639221</v>
      </c>
      <c r="Z310">
        <v>151.05657539529531</v>
      </c>
      <c r="AA310">
        <v>30.371777159345761</v>
      </c>
      <c r="AB310">
        <v>4.4829856498317131</v>
      </c>
      <c r="AC310">
        <v>-38.429842305797933</v>
      </c>
      <c r="AD310">
        <v>88</v>
      </c>
      <c r="AE310">
        <v>0</v>
      </c>
      <c r="AF310">
        <v>0</v>
      </c>
      <c r="AG310">
        <v>4</v>
      </c>
      <c r="AH310">
        <v>160</v>
      </c>
      <c r="AI310">
        <v>24</v>
      </c>
      <c r="AJ310">
        <v>20</v>
      </c>
      <c r="AK310">
        <v>6</v>
      </c>
      <c r="AL310">
        <v>52</v>
      </c>
      <c r="AM310">
        <v>6</v>
      </c>
    </row>
    <row r="311" spans="1:39">
      <c r="A311">
        <v>4</v>
      </c>
      <c r="B311">
        <v>5</v>
      </c>
      <c r="C311">
        <v>2023</v>
      </c>
      <c r="D311">
        <v>99</v>
      </c>
      <c r="E311">
        <v>99</v>
      </c>
      <c r="F311">
        <v>99</v>
      </c>
      <c r="G311">
        <v>1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348</v>
      </c>
      <c r="R311">
        <v>12534</v>
      </c>
      <c r="S311">
        <v>12527</v>
      </c>
      <c r="T311">
        <v>41.397760676421051</v>
      </c>
      <c r="U311">
        <v>42.559732864847057</v>
      </c>
      <c r="V311">
        <v>6.3756183181745643</v>
      </c>
      <c r="W311">
        <v>58.455096990500543</v>
      </c>
      <c r="X311">
        <v>172.22389337189139</v>
      </c>
      <c r="Y311">
        <v>158.86049146321997</v>
      </c>
      <c r="Z311">
        <v>158.94926159495489</v>
      </c>
      <c r="AA311">
        <v>32.562506116019755</v>
      </c>
      <c r="AB311">
        <v>5.2407093879752074</v>
      </c>
      <c r="AC311">
        <v>-36.415367283134131</v>
      </c>
      <c r="AD311">
        <v>468</v>
      </c>
      <c r="AE311">
        <v>1</v>
      </c>
      <c r="AF311">
        <v>0</v>
      </c>
      <c r="AG311">
        <v>96</v>
      </c>
      <c r="AH311">
        <v>654</v>
      </c>
      <c r="AI311">
        <v>141</v>
      </c>
      <c r="AJ311">
        <v>229</v>
      </c>
      <c r="AK311">
        <v>171</v>
      </c>
      <c r="AL311">
        <v>134</v>
      </c>
      <c r="AM311">
        <v>30</v>
      </c>
    </row>
    <row r="312" spans="1:39">
      <c r="A312">
        <v>4</v>
      </c>
      <c r="B312">
        <v>6</v>
      </c>
      <c r="C312">
        <v>2023</v>
      </c>
      <c r="D312">
        <v>99</v>
      </c>
      <c r="E312">
        <v>99</v>
      </c>
      <c r="F312">
        <v>99</v>
      </c>
      <c r="G312">
        <v>2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281</v>
      </c>
      <c r="R312">
        <v>14236</v>
      </c>
      <c r="S312">
        <v>14197</v>
      </c>
      <c r="T312">
        <v>47.019189483766553</v>
      </c>
      <c r="U312">
        <v>46.425163514456706</v>
      </c>
      <c r="V312">
        <v>5.3221410508569811</v>
      </c>
      <c r="W312">
        <v>59.612594210044392</v>
      </c>
      <c r="X312">
        <v>165.73061686956643</v>
      </c>
      <c r="Y312">
        <v>152.57105928631643</v>
      </c>
      <c r="Z312">
        <v>152.99018102416011</v>
      </c>
      <c r="AA312">
        <v>29.634254563710392</v>
      </c>
      <c r="AB312">
        <v>4.2168893700658643</v>
      </c>
      <c r="AC312">
        <v>-43.014280128797118</v>
      </c>
      <c r="AD312">
        <v>322</v>
      </c>
      <c r="AE312">
        <v>0</v>
      </c>
      <c r="AF312">
        <v>0</v>
      </c>
      <c r="AG312">
        <v>36</v>
      </c>
      <c r="AH312">
        <v>1362</v>
      </c>
      <c r="AI312">
        <v>158</v>
      </c>
      <c r="AJ312">
        <v>342</v>
      </c>
      <c r="AK312">
        <v>54</v>
      </c>
      <c r="AL312">
        <v>124</v>
      </c>
      <c r="AM312">
        <v>23</v>
      </c>
    </row>
    <row r="313" spans="1:39">
      <c r="A313">
        <v>4</v>
      </c>
      <c r="B313">
        <v>7</v>
      </c>
      <c r="C313">
        <v>2023</v>
      </c>
      <c r="D313">
        <v>99</v>
      </c>
      <c r="E313">
        <v>99</v>
      </c>
      <c r="F313">
        <v>99</v>
      </c>
      <c r="G313">
        <v>3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129</v>
      </c>
      <c r="R313">
        <v>924</v>
      </c>
      <c r="S313">
        <v>918</v>
      </c>
      <c r="T313">
        <v>3.0518215146811114</v>
      </c>
      <c r="U313">
        <v>2.7383024651465799</v>
      </c>
      <c r="V313">
        <v>8.2305194805194812</v>
      </c>
      <c r="W313">
        <v>57.687363834422641</v>
      </c>
      <c r="X313">
        <v>151.24968927785829</v>
      </c>
      <c r="Y313">
        <v>138.64880952380955</v>
      </c>
      <c r="Z313">
        <v>139.55501089324619</v>
      </c>
      <c r="AA313">
        <v>23.323158658142923</v>
      </c>
      <c r="AB313">
        <v>4.3206543294905124</v>
      </c>
      <c r="AC313">
        <v>-35.815162616263798</v>
      </c>
      <c r="AD313">
        <v>20</v>
      </c>
      <c r="AE313">
        <v>0</v>
      </c>
      <c r="AF313">
        <v>0</v>
      </c>
      <c r="AG313">
        <v>6</v>
      </c>
      <c r="AH313">
        <v>20</v>
      </c>
      <c r="AI313">
        <v>4</v>
      </c>
      <c r="AJ313">
        <v>8</v>
      </c>
      <c r="AK313">
        <v>4</v>
      </c>
      <c r="AL313">
        <v>14</v>
      </c>
      <c r="AM313">
        <v>10</v>
      </c>
    </row>
    <row r="314" spans="1:39">
      <c r="A314">
        <v>4</v>
      </c>
      <c r="B314">
        <v>8</v>
      </c>
      <c r="C314">
        <v>2023</v>
      </c>
      <c r="D314">
        <v>99</v>
      </c>
      <c r="E314">
        <v>99</v>
      </c>
      <c r="F314">
        <v>99</v>
      </c>
      <c r="G314">
        <v>4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54</v>
      </c>
      <c r="R314">
        <v>2583</v>
      </c>
      <c r="S314">
        <v>2580</v>
      </c>
      <c r="T314">
        <v>8.5312283251312895</v>
      </c>
      <c r="U314">
        <v>8.2768011555496699</v>
      </c>
      <c r="V314">
        <v>6.1509872241579542</v>
      </c>
      <c r="W314">
        <v>59.172093023255805</v>
      </c>
      <c r="X314">
        <v>162.5515863578386</v>
      </c>
      <c r="Y314">
        <v>149.91490514905124</v>
      </c>
      <c r="Z314">
        <v>150.08922480620129</v>
      </c>
      <c r="AA314">
        <v>31.530320097418873</v>
      </c>
      <c r="AB314">
        <v>4.2720286694482255</v>
      </c>
      <c r="AC314">
        <v>-38.369264055198144</v>
      </c>
      <c r="AD314">
        <v>118</v>
      </c>
      <c r="AE314">
        <v>0</v>
      </c>
      <c r="AF314">
        <v>0</v>
      </c>
      <c r="AG314">
        <v>5</v>
      </c>
      <c r="AH314">
        <v>155</v>
      </c>
      <c r="AI314">
        <v>21</v>
      </c>
      <c r="AJ314">
        <v>23</v>
      </c>
      <c r="AK314">
        <v>13</v>
      </c>
      <c r="AL314">
        <v>70</v>
      </c>
      <c r="AM314">
        <v>5</v>
      </c>
    </row>
    <row r="315" spans="1:39">
      <c r="A315">
        <v>4</v>
      </c>
      <c r="B315">
        <v>9</v>
      </c>
      <c r="C315">
        <v>2022</v>
      </c>
      <c r="D315">
        <v>99</v>
      </c>
      <c r="E315">
        <v>99</v>
      </c>
      <c r="F315">
        <v>99</v>
      </c>
      <c r="G315">
        <v>1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391</v>
      </c>
      <c r="R315">
        <v>13123</v>
      </c>
      <c r="S315">
        <v>13095</v>
      </c>
      <c r="T315">
        <v>41.171487732948499</v>
      </c>
      <c r="U315">
        <v>42.071728693669129</v>
      </c>
      <c r="V315">
        <v>6.2137468566638745</v>
      </c>
      <c r="W315">
        <v>58.550133638793426</v>
      </c>
      <c r="X315">
        <v>170.94834860663715</v>
      </c>
      <c r="Y315">
        <v>157.45533262211424</v>
      </c>
      <c r="Z315">
        <v>157.79200687285254</v>
      </c>
      <c r="AA315">
        <v>32.031743621590351</v>
      </c>
      <c r="AB315">
        <v>5.1069122445963195</v>
      </c>
      <c r="AC315">
        <v>-38.581755472481717</v>
      </c>
      <c r="AD315">
        <v>457</v>
      </c>
      <c r="AE315">
        <v>0</v>
      </c>
      <c r="AF315">
        <v>0</v>
      </c>
      <c r="AG315">
        <v>66</v>
      </c>
      <c r="AH315">
        <v>580</v>
      </c>
      <c r="AI315">
        <v>93</v>
      </c>
      <c r="AJ315">
        <v>329</v>
      </c>
      <c r="AK315">
        <v>115</v>
      </c>
      <c r="AL315">
        <v>122</v>
      </c>
      <c r="AM315">
        <v>50</v>
      </c>
    </row>
    <row r="316" spans="1:39">
      <c r="A316">
        <v>4</v>
      </c>
      <c r="B316">
        <v>10</v>
      </c>
      <c r="C316">
        <v>2022</v>
      </c>
      <c r="D316">
        <v>99</v>
      </c>
      <c r="E316">
        <v>99</v>
      </c>
      <c r="F316">
        <v>99</v>
      </c>
      <c r="G316">
        <v>2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297</v>
      </c>
      <c r="R316">
        <v>14351</v>
      </c>
      <c r="S316">
        <v>14322</v>
      </c>
      <c r="T316">
        <v>45.024157620631243</v>
      </c>
      <c r="U316">
        <v>45.083866737480761</v>
      </c>
      <c r="V316">
        <v>5.5708313009546382</v>
      </c>
      <c r="W316">
        <v>59.316296606619183</v>
      </c>
      <c r="X316">
        <v>167.4675654253561</v>
      </c>
      <c r="Y316">
        <v>154.29048289317873</v>
      </c>
      <c r="Z316">
        <v>154.60289903644801</v>
      </c>
      <c r="AA316">
        <v>29.910806356739432</v>
      </c>
      <c r="AB316">
        <v>4.4416901819457308</v>
      </c>
      <c r="AC316">
        <v>-45.312329177816494</v>
      </c>
      <c r="AD316">
        <v>334</v>
      </c>
      <c r="AE316">
        <v>0</v>
      </c>
      <c r="AF316">
        <v>0</v>
      </c>
      <c r="AG316">
        <v>35</v>
      </c>
      <c r="AH316">
        <v>1576</v>
      </c>
      <c r="AI316">
        <v>154</v>
      </c>
      <c r="AJ316">
        <v>415</v>
      </c>
      <c r="AK316">
        <v>66</v>
      </c>
      <c r="AL316">
        <v>131</v>
      </c>
      <c r="AM316">
        <v>33</v>
      </c>
    </row>
    <row r="317" spans="1:39">
      <c r="A317">
        <v>4</v>
      </c>
      <c r="B317">
        <v>11</v>
      </c>
      <c r="C317">
        <v>2022</v>
      </c>
      <c r="D317">
        <v>99</v>
      </c>
      <c r="E317">
        <v>99</v>
      </c>
      <c r="F317">
        <v>99</v>
      </c>
      <c r="G317">
        <v>3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166</v>
      </c>
      <c r="R317">
        <v>1750</v>
      </c>
      <c r="S317">
        <v>1742</v>
      </c>
      <c r="T317">
        <v>5.4903683252807918</v>
      </c>
      <c r="U317">
        <v>4.836421234992712</v>
      </c>
      <c r="V317">
        <v>7.0354285714285698</v>
      </c>
      <c r="W317">
        <v>58.469575200918477</v>
      </c>
      <c r="X317">
        <v>147.72695867512772</v>
      </c>
      <c r="Y317">
        <v>135.73324</v>
      </c>
      <c r="Z317">
        <v>136.35658438576351</v>
      </c>
      <c r="AA317">
        <v>22.430788529155198</v>
      </c>
      <c r="AB317">
        <v>4.2506086202727928</v>
      </c>
      <c r="AC317">
        <v>-35.618707766427903</v>
      </c>
      <c r="AD317">
        <v>64</v>
      </c>
      <c r="AE317">
        <v>0</v>
      </c>
      <c r="AF317">
        <v>0</v>
      </c>
      <c r="AG317">
        <v>10</v>
      </c>
      <c r="AH317">
        <v>44</v>
      </c>
      <c r="AI317">
        <v>13</v>
      </c>
      <c r="AJ317">
        <v>25</v>
      </c>
      <c r="AK317">
        <v>7</v>
      </c>
      <c r="AL317">
        <v>16</v>
      </c>
      <c r="AM317">
        <v>25</v>
      </c>
    </row>
    <row r="318" spans="1:39">
      <c r="A318">
        <v>4</v>
      </c>
      <c r="B318">
        <v>12</v>
      </c>
      <c r="C318">
        <v>2022</v>
      </c>
      <c r="D318">
        <v>99</v>
      </c>
      <c r="E318">
        <v>99</v>
      </c>
      <c r="F318">
        <v>99</v>
      </c>
      <c r="G318">
        <v>4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65</v>
      </c>
      <c r="R318">
        <v>2650</v>
      </c>
      <c r="S318">
        <v>2649</v>
      </c>
      <c r="T318">
        <v>8.3139863211394882</v>
      </c>
      <c r="U318">
        <v>8.0079833338574211</v>
      </c>
      <c r="V318">
        <v>5.7573584905660393</v>
      </c>
      <c r="W318">
        <v>59.392600981502447</v>
      </c>
      <c r="X318">
        <v>160.84605981316045</v>
      </c>
      <c r="Y318">
        <v>148.41487547169839</v>
      </c>
      <c r="Z318">
        <v>148.47090222725583</v>
      </c>
      <c r="AA318">
        <v>30.947519750177076</v>
      </c>
      <c r="AB318">
        <v>4.4084451273247378</v>
      </c>
      <c r="AC318">
        <v>-46.847930481795402</v>
      </c>
      <c r="AD318">
        <v>99</v>
      </c>
      <c r="AE318">
        <v>0</v>
      </c>
      <c r="AF318">
        <v>0</v>
      </c>
      <c r="AG318">
        <v>9</v>
      </c>
      <c r="AH318">
        <v>133</v>
      </c>
      <c r="AI318">
        <v>27</v>
      </c>
      <c r="AJ318">
        <v>8</v>
      </c>
      <c r="AK318">
        <v>14</v>
      </c>
      <c r="AL318">
        <v>61</v>
      </c>
      <c r="AM318">
        <v>11</v>
      </c>
    </row>
    <row r="319" spans="1:39">
      <c r="A319">
        <v>4</v>
      </c>
      <c r="B319">
        <v>13</v>
      </c>
      <c r="C319">
        <v>2021</v>
      </c>
      <c r="D319">
        <v>99</v>
      </c>
      <c r="E319">
        <v>99</v>
      </c>
      <c r="F319">
        <v>99</v>
      </c>
      <c r="G319">
        <v>1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367</v>
      </c>
      <c r="R319">
        <v>13271</v>
      </c>
      <c r="S319">
        <v>13272</v>
      </c>
      <c r="T319">
        <v>41.692061198203007</v>
      </c>
      <c r="U319">
        <v>42.623984297658787</v>
      </c>
      <c r="V319">
        <v>14.92434631904152</v>
      </c>
      <c r="W319">
        <v>58.945675105485229</v>
      </c>
      <c r="X319">
        <v>170.40006178396487</v>
      </c>
      <c r="Y319">
        <v>157.29045964885859</v>
      </c>
      <c r="Z319">
        <v>157.27860834840283</v>
      </c>
      <c r="AA319">
        <v>31.205134698068328</v>
      </c>
      <c r="AB319">
        <v>4.8107793476541936</v>
      </c>
      <c r="AC319">
        <v>-36.217496379307555</v>
      </c>
      <c r="AD319">
        <v>498</v>
      </c>
      <c r="AE319">
        <v>0</v>
      </c>
      <c r="AF319">
        <v>0</v>
      </c>
      <c r="AG319">
        <v>53</v>
      </c>
      <c r="AH319">
        <v>638</v>
      </c>
      <c r="AI319">
        <v>94</v>
      </c>
      <c r="AJ319">
        <v>134</v>
      </c>
      <c r="AK319">
        <v>51</v>
      </c>
      <c r="AL319">
        <v>92</v>
      </c>
      <c r="AM319">
        <v>28</v>
      </c>
    </row>
    <row r="320" spans="1:39">
      <c r="A320">
        <v>4</v>
      </c>
      <c r="B320">
        <v>14</v>
      </c>
      <c r="C320">
        <v>2021</v>
      </c>
      <c r="D320">
        <v>99</v>
      </c>
      <c r="E320">
        <v>99</v>
      </c>
      <c r="F320">
        <v>99</v>
      </c>
      <c r="G320">
        <v>2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307</v>
      </c>
      <c r="R320">
        <v>14889</v>
      </c>
      <c r="S320">
        <v>14890</v>
      </c>
      <c r="T320">
        <v>46.775156294178622</v>
      </c>
      <c r="U320">
        <v>46.428623090252387</v>
      </c>
      <c r="V320">
        <v>15.118678218819261</v>
      </c>
      <c r="W320">
        <v>59.176561450637998</v>
      </c>
      <c r="X320">
        <v>165.44231502355413</v>
      </c>
      <c r="Y320">
        <v>152.71168245013061</v>
      </c>
      <c r="Z320">
        <v>152.70142646071156</v>
      </c>
      <c r="AA320">
        <v>29.31351156461394</v>
      </c>
      <c r="AB320">
        <v>4.4334858943845514</v>
      </c>
      <c r="AC320">
        <v>-45.862311504270032</v>
      </c>
      <c r="AD320">
        <v>441</v>
      </c>
      <c r="AE320">
        <v>1</v>
      </c>
      <c r="AF320">
        <v>0</v>
      </c>
      <c r="AG320">
        <v>54</v>
      </c>
      <c r="AH320">
        <v>1655</v>
      </c>
      <c r="AI320">
        <v>188</v>
      </c>
      <c r="AJ320">
        <v>289</v>
      </c>
      <c r="AK320">
        <v>103</v>
      </c>
      <c r="AL320">
        <v>135</v>
      </c>
      <c r="AM320">
        <v>49</v>
      </c>
    </row>
    <row r="321" spans="1:39">
      <c r="A321">
        <v>4</v>
      </c>
      <c r="B321">
        <v>15</v>
      </c>
      <c r="C321">
        <v>2021</v>
      </c>
      <c r="D321">
        <v>99</v>
      </c>
      <c r="E321">
        <v>99</v>
      </c>
      <c r="F321">
        <v>99</v>
      </c>
      <c r="G321">
        <v>3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133</v>
      </c>
      <c r="R321">
        <v>853</v>
      </c>
      <c r="S321">
        <v>853</v>
      </c>
      <c r="T321">
        <v>2.6797775753196564</v>
      </c>
      <c r="U321">
        <v>2.4116462940903594</v>
      </c>
      <c r="V321">
        <v>14.647127784290745</v>
      </c>
      <c r="W321">
        <v>58.311840562719809</v>
      </c>
      <c r="X321">
        <v>150.0081542551367</v>
      </c>
      <c r="Y321">
        <v>138.4575263774914</v>
      </c>
      <c r="Z321">
        <v>138.4575263774914</v>
      </c>
      <c r="AA321">
        <v>21.410852538493138</v>
      </c>
      <c r="AB321">
        <v>4.4926735213740123</v>
      </c>
      <c r="AC321">
        <v>-33.523443195113245</v>
      </c>
      <c r="AD321">
        <v>29</v>
      </c>
      <c r="AE321">
        <v>0</v>
      </c>
      <c r="AF321">
        <v>0</v>
      </c>
      <c r="AG321">
        <v>5</v>
      </c>
      <c r="AH321">
        <v>49</v>
      </c>
      <c r="AI321">
        <v>11</v>
      </c>
      <c r="AJ321">
        <v>7</v>
      </c>
      <c r="AK321">
        <v>0</v>
      </c>
      <c r="AL321">
        <v>17</v>
      </c>
      <c r="AM321">
        <v>15</v>
      </c>
    </row>
    <row r="322" spans="1:39">
      <c r="A322">
        <v>4</v>
      </c>
      <c r="B322">
        <v>16</v>
      </c>
      <c r="C322">
        <v>2021</v>
      </c>
      <c r="D322">
        <v>99</v>
      </c>
      <c r="E322">
        <v>99</v>
      </c>
      <c r="F322">
        <v>99</v>
      </c>
      <c r="G322">
        <v>4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63</v>
      </c>
      <c r="R322">
        <v>2818</v>
      </c>
      <c r="S322">
        <v>2818</v>
      </c>
      <c r="T322">
        <v>8.8530049322987026</v>
      </c>
      <c r="U322">
        <v>8.5357463179984716</v>
      </c>
      <c r="V322">
        <v>14.934705464868699</v>
      </c>
      <c r="W322">
        <v>58.91412349183819</v>
      </c>
      <c r="X322">
        <v>160.71292196043541</v>
      </c>
      <c r="Y322">
        <v>148.33802696948169</v>
      </c>
      <c r="Z322">
        <v>148.33802696948169</v>
      </c>
      <c r="AA322">
        <v>30.073588861231048</v>
      </c>
      <c r="AB322">
        <v>4.4945048809935626</v>
      </c>
      <c r="AC322">
        <v>-48.042130868741211</v>
      </c>
      <c r="AD322">
        <v>108</v>
      </c>
      <c r="AE322">
        <v>0</v>
      </c>
      <c r="AF322">
        <v>0</v>
      </c>
      <c r="AG322">
        <v>10</v>
      </c>
      <c r="AH322">
        <v>225</v>
      </c>
      <c r="AI322">
        <v>21</v>
      </c>
      <c r="AJ322">
        <v>22</v>
      </c>
      <c r="AK322">
        <v>14</v>
      </c>
      <c r="AL322">
        <v>57</v>
      </c>
      <c r="AM322">
        <v>5</v>
      </c>
    </row>
    <row r="323" spans="1:39">
      <c r="A323">
        <v>4</v>
      </c>
      <c r="B323">
        <v>17</v>
      </c>
      <c r="C323">
        <v>2020</v>
      </c>
      <c r="D323">
        <v>99</v>
      </c>
      <c r="E323">
        <v>99</v>
      </c>
      <c r="F323">
        <v>99</v>
      </c>
      <c r="G323">
        <v>1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353</v>
      </c>
      <c r="R323">
        <v>11995</v>
      </c>
      <c r="S323">
        <v>11995</v>
      </c>
      <c r="T323">
        <v>37.235363506549952</v>
      </c>
      <c r="U323">
        <v>37.995261075561579</v>
      </c>
      <c r="V323">
        <v>15.101458941225509</v>
      </c>
      <c r="W323">
        <v>59.279699874947887</v>
      </c>
      <c r="X323">
        <v>168.40778818548944</v>
      </c>
      <c r="Y323">
        <v>155.44038849520666</v>
      </c>
      <c r="Z323">
        <v>155.44038849520666</v>
      </c>
      <c r="AA323">
        <v>31.219465362008673</v>
      </c>
      <c r="AB323">
        <v>4.7851950271713912</v>
      </c>
      <c r="AC323">
        <v>-38.554924985086437</v>
      </c>
      <c r="AD323">
        <v>431</v>
      </c>
      <c r="AE323">
        <v>0</v>
      </c>
      <c r="AF323">
        <v>0</v>
      </c>
      <c r="AG323">
        <v>32</v>
      </c>
      <c r="AH323">
        <v>699</v>
      </c>
      <c r="AI323">
        <v>104</v>
      </c>
      <c r="AJ323">
        <v>116</v>
      </c>
      <c r="AK323">
        <v>48</v>
      </c>
      <c r="AL323">
        <v>134</v>
      </c>
      <c r="AM323">
        <v>36</v>
      </c>
    </row>
    <row r="324" spans="1:39">
      <c r="A324">
        <v>4</v>
      </c>
      <c r="B324">
        <v>18</v>
      </c>
      <c r="C324">
        <v>2020</v>
      </c>
      <c r="D324">
        <v>99</v>
      </c>
      <c r="E324">
        <v>99</v>
      </c>
      <c r="F324">
        <v>99</v>
      </c>
      <c r="G324">
        <v>2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298</v>
      </c>
      <c r="R324">
        <v>15278</v>
      </c>
      <c r="S324">
        <v>15278</v>
      </c>
      <c r="T324">
        <v>47.426584714720313</v>
      </c>
      <c r="U324">
        <v>47.284009649840705</v>
      </c>
      <c r="V324">
        <v>15.072522581489723</v>
      </c>
      <c r="W324">
        <v>59.091504123576357</v>
      </c>
      <c r="X324">
        <v>164.54351969004372</v>
      </c>
      <c r="Y324">
        <v>151.87366867391049</v>
      </c>
      <c r="Z324">
        <v>151.87366867391049</v>
      </c>
      <c r="AA324">
        <v>29.93340095357776</v>
      </c>
      <c r="AB324">
        <v>4.4561254927720793</v>
      </c>
      <c r="AC324">
        <v>-46.324626623567717</v>
      </c>
      <c r="AD324">
        <v>553</v>
      </c>
      <c r="AE324">
        <v>0</v>
      </c>
      <c r="AF324">
        <v>0</v>
      </c>
      <c r="AG324">
        <v>26</v>
      </c>
      <c r="AH324">
        <v>1810</v>
      </c>
      <c r="AI324">
        <v>249</v>
      </c>
      <c r="AJ324">
        <v>344</v>
      </c>
      <c r="AK324">
        <v>184</v>
      </c>
      <c r="AL324">
        <v>151</v>
      </c>
      <c r="AM324">
        <v>33</v>
      </c>
    </row>
    <row r="325" spans="1:39">
      <c r="A325">
        <v>4</v>
      </c>
      <c r="B325">
        <v>19</v>
      </c>
      <c r="C325">
        <v>2020</v>
      </c>
      <c r="D325">
        <v>99</v>
      </c>
      <c r="E325">
        <v>99</v>
      </c>
      <c r="F325">
        <v>99</v>
      </c>
      <c r="G325">
        <v>3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119</v>
      </c>
      <c r="R325">
        <v>1688</v>
      </c>
      <c r="S325">
        <v>1688</v>
      </c>
      <c r="T325">
        <v>5.2399577823306638</v>
      </c>
      <c r="U325">
        <v>4.8701670239113684</v>
      </c>
      <c r="V325">
        <v>15.347156398104268</v>
      </c>
      <c r="W325">
        <v>59.616706161137451</v>
      </c>
      <c r="X325">
        <v>153.39259857357797</v>
      </c>
      <c r="Y325">
        <v>141.58136848341229</v>
      </c>
      <c r="Z325">
        <v>141.58136848341229</v>
      </c>
      <c r="AA325">
        <v>25.57282091658994</v>
      </c>
      <c r="AB325">
        <v>4.0036275676426527</v>
      </c>
      <c r="AC325">
        <v>-27.89802174610012</v>
      </c>
      <c r="AD325">
        <v>104</v>
      </c>
      <c r="AE325">
        <v>0</v>
      </c>
      <c r="AF325">
        <v>0</v>
      </c>
      <c r="AG325">
        <v>12</v>
      </c>
      <c r="AH325">
        <v>189</v>
      </c>
      <c r="AI325">
        <v>53</v>
      </c>
      <c r="AJ325">
        <v>15</v>
      </c>
      <c r="AK325">
        <v>19</v>
      </c>
      <c r="AL325">
        <v>34</v>
      </c>
      <c r="AM325">
        <v>9</v>
      </c>
    </row>
    <row r="326" spans="1:39">
      <c r="A326">
        <v>4</v>
      </c>
      <c r="B326">
        <v>20</v>
      </c>
      <c r="C326">
        <v>2020</v>
      </c>
      <c r="D326">
        <v>99</v>
      </c>
      <c r="E326">
        <v>99</v>
      </c>
      <c r="F326">
        <v>99</v>
      </c>
      <c r="G326">
        <v>4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58</v>
      </c>
      <c r="R326">
        <v>3253</v>
      </c>
      <c r="S326">
        <v>3253</v>
      </c>
      <c r="T326">
        <v>10.098093996399079</v>
      </c>
      <c r="U326">
        <v>9.8505622506863784</v>
      </c>
      <c r="V326">
        <v>14.806947433138635</v>
      </c>
      <c r="W326">
        <v>58.66830617891177</v>
      </c>
      <c r="X326">
        <v>160.99409529132012</v>
      </c>
      <c r="Y326">
        <v>148.59754995388889</v>
      </c>
      <c r="Z326">
        <v>148.59754995388889</v>
      </c>
      <c r="AA326">
        <v>32.621433578774408</v>
      </c>
      <c r="AB326">
        <v>4.902589463874139</v>
      </c>
      <c r="AC326">
        <v>-50.953659053233032</v>
      </c>
      <c r="AD326">
        <v>181</v>
      </c>
      <c r="AE326">
        <v>0</v>
      </c>
      <c r="AF326">
        <v>0</v>
      </c>
      <c r="AG326">
        <v>28</v>
      </c>
      <c r="AH326">
        <v>385</v>
      </c>
      <c r="AI326">
        <v>36</v>
      </c>
      <c r="AJ326">
        <v>10</v>
      </c>
      <c r="AK326">
        <v>18</v>
      </c>
      <c r="AL326">
        <v>52</v>
      </c>
      <c r="AM326">
        <v>11</v>
      </c>
    </row>
    <row r="327" spans="1:39">
      <c r="A327">
        <v>4</v>
      </c>
      <c r="B327">
        <v>21</v>
      </c>
      <c r="C327">
        <v>2019</v>
      </c>
      <c r="D327">
        <v>99</v>
      </c>
      <c r="E327">
        <v>99</v>
      </c>
      <c r="F327">
        <v>99</v>
      </c>
      <c r="G327">
        <v>1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362</v>
      </c>
      <c r="R327">
        <v>12437</v>
      </c>
      <c r="S327">
        <v>12437</v>
      </c>
      <c r="T327">
        <v>37.723315842154754</v>
      </c>
      <c r="U327">
        <v>38.30879650164399</v>
      </c>
      <c r="V327">
        <v>15.07847551660368</v>
      </c>
      <c r="W327">
        <v>59.236311007477717</v>
      </c>
      <c r="X327">
        <v>167.26921234484331</v>
      </c>
      <c r="Y327">
        <v>154.38948299429114</v>
      </c>
      <c r="Z327">
        <v>154.38948299429114</v>
      </c>
      <c r="AA327">
        <v>31.323033861674805</v>
      </c>
      <c r="AB327">
        <v>4.818123983697558</v>
      </c>
      <c r="AC327">
        <v>-44.480397073171957</v>
      </c>
      <c r="AD327">
        <v>351</v>
      </c>
      <c r="AE327">
        <v>0</v>
      </c>
      <c r="AF327">
        <v>0</v>
      </c>
      <c r="AG327">
        <v>32</v>
      </c>
      <c r="AH327">
        <v>610</v>
      </c>
      <c r="AI327">
        <v>97</v>
      </c>
      <c r="AJ327">
        <v>119</v>
      </c>
      <c r="AK327">
        <v>73</v>
      </c>
      <c r="AL327">
        <v>90</v>
      </c>
      <c r="AM327">
        <v>49</v>
      </c>
    </row>
    <row r="328" spans="1:39">
      <c r="A328">
        <v>4</v>
      </c>
      <c r="B328">
        <v>22</v>
      </c>
      <c r="C328">
        <v>2019</v>
      </c>
      <c r="D328">
        <v>99</v>
      </c>
      <c r="E328">
        <v>99</v>
      </c>
      <c r="F328">
        <v>99</v>
      </c>
      <c r="G328">
        <v>2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327</v>
      </c>
      <c r="R328">
        <v>15575</v>
      </c>
      <c r="S328">
        <v>15540</v>
      </c>
      <c r="T328">
        <v>47.241347932906677</v>
      </c>
      <c r="U328">
        <v>47.262108395342487</v>
      </c>
      <c r="V328">
        <v>15.001219903691814</v>
      </c>
      <c r="W328">
        <v>59.002252252252262</v>
      </c>
      <c r="X328">
        <v>165.15519182510909</v>
      </c>
      <c r="Y328">
        <v>152.09672937399702</v>
      </c>
      <c r="Z328">
        <v>152.43928957528985</v>
      </c>
      <c r="AA328">
        <v>30.64247711456516</v>
      </c>
      <c r="AB328">
        <v>4.6180561715734196</v>
      </c>
      <c r="AC328">
        <v>-44.772293509384149</v>
      </c>
      <c r="AD328">
        <v>580</v>
      </c>
      <c r="AE328">
        <v>1</v>
      </c>
      <c r="AF328">
        <v>0</v>
      </c>
      <c r="AG328">
        <v>36</v>
      </c>
      <c r="AH328">
        <v>1709</v>
      </c>
      <c r="AI328">
        <v>251</v>
      </c>
      <c r="AJ328">
        <v>349</v>
      </c>
      <c r="AK328">
        <v>141</v>
      </c>
      <c r="AL328">
        <v>130</v>
      </c>
      <c r="AM328">
        <v>42</v>
      </c>
    </row>
    <row r="329" spans="1:39">
      <c r="A329">
        <v>4</v>
      </c>
      <c r="B329">
        <v>23</v>
      </c>
      <c r="C329">
        <v>2019</v>
      </c>
      <c r="D329">
        <v>99</v>
      </c>
      <c r="E329">
        <v>99</v>
      </c>
      <c r="F329">
        <v>99</v>
      </c>
      <c r="G329">
        <v>3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107</v>
      </c>
      <c r="R329">
        <v>1074</v>
      </c>
      <c r="S329">
        <v>1074</v>
      </c>
      <c r="T329">
        <v>3.2576056295307723</v>
      </c>
      <c r="U329">
        <v>3.1875150330955511</v>
      </c>
      <c r="V329">
        <v>15.067039106145252</v>
      </c>
      <c r="W329">
        <v>59.123836126629399</v>
      </c>
      <c r="X329">
        <v>161.16884662797003</v>
      </c>
      <c r="Y329">
        <v>148.75884543761637</v>
      </c>
      <c r="Z329">
        <v>148.75884543761637</v>
      </c>
      <c r="AA329">
        <v>25.579909135240765</v>
      </c>
      <c r="AB329">
        <v>4.2284099211217869</v>
      </c>
      <c r="AC329">
        <v>-16.423969288412817</v>
      </c>
      <c r="AD329">
        <v>55</v>
      </c>
      <c r="AE329">
        <v>0</v>
      </c>
      <c r="AF329">
        <v>0</v>
      </c>
      <c r="AG329">
        <v>7</v>
      </c>
      <c r="AH329">
        <v>109</v>
      </c>
      <c r="AI329">
        <v>20</v>
      </c>
      <c r="AJ329">
        <v>17</v>
      </c>
      <c r="AK329">
        <v>9</v>
      </c>
      <c r="AL329">
        <v>23</v>
      </c>
      <c r="AM329">
        <v>9</v>
      </c>
    </row>
    <row r="330" spans="1:39">
      <c r="A330">
        <v>4</v>
      </c>
      <c r="B330">
        <v>24</v>
      </c>
      <c r="C330">
        <v>2019</v>
      </c>
      <c r="D330">
        <v>99</v>
      </c>
      <c r="E330">
        <v>99</v>
      </c>
      <c r="F330">
        <v>99</v>
      </c>
      <c r="G330">
        <v>4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60</v>
      </c>
      <c r="R330">
        <v>3883</v>
      </c>
      <c r="S330">
        <v>3883</v>
      </c>
      <c r="T330">
        <v>11.77773059540781</v>
      </c>
      <c r="U330">
        <v>11.241580069917967</v>
      </c>
      <c r="V330">
        <v>15.253927375740403</v>
      </c>
      <c r="W330">
        <v>59.519701261910896</v>
      </c>
      <c r="X330">
        <v>157.21468333366363</v>
      </c>
      <c r="Y330">
        <v>145.10915271697161</v>
      </c>
      <c r="Z330">
        <v>145.10915271697161</v>
      </c>
      <c r="AA330">
        <v>31.374469769424199</v>
      </c>
      <c r="AB330">
        <v>4.4764885793322149</v>
      </c>
      <c r="AC330">
        <v>-52.074887710347951</v>
      </c>
      <c r="AD330">
        <v>142</v>
      </c>
      <c r="AE330">
        <v>1</v>
      </c>
      <c r="AF330">
        <v>0</v>
      </c>
      <c r="AG330">
        <v>24</v>
      </c>
      <c r="AH330">
        <v>426</v>
      </c>
      <c r="AI330">
        <v>56</v>
      </c>
      <c r="AJ330">
        <v>27</v>
      </c>
      <c r="AK330">
        <v>29</v>
      </c>
      <c r="AL330">
        <v>54</v>
      </c>
      <c r="AM330">
        <v>21</v>
      </c>
    </row>
    <row r="331" spans="1:39">
      <c r="A331">
        <v>4</v>
      </c>
      <c r="B331">
        <v>25</v>
      </c>
      <c r="C331">
        <v>2018</v>
      </c>
      <c r="D331">
        <v>99</v>
      </c>
      <c r="E331">
        <v>99</v>
      </c>
      <c r="F331">
        <v>99</v>
      </c>
      <c r="G331">
        <v>1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389</v>
      </c>
      <c r="R331">
        <v>13804</v>
      </c>
      <c r="S331">
        <v>13804</v>
      </c>
      <c r="T331">
        <v>41.691331923890075</v>
      </c>
      <c r="U331">
        <v>42.495349856633425</v>
      </c>
      <c r="V331">
        <v>14.819762387713707</v>
      </c>
      <c r="W331">
        <v>58.743117936829904</v>
      </c>
      <c r="X331">
        <v>169.00478389136612</v>
      </c>
      <c r="Y331">
        <v>155.9914155317295</v>
      </c>
      <c r="Z331">
        <v>155.9914155317295</v>
      </c>
      <c r="AA331">
        <v>30.998264634808425</v>
      </c>
      <c r="AB331">
        <v>5.1291286965188654</v>
      </c>
      <c r="AC331">
        <v>-46.770870601977293</v>
      </c>
      <c r="AD331">
        <v>350</v>
      </c>
      <c r="AE331">
        <v>0</v>
      </c>
      <c r="AF331">
        <v>0</v>
      </c>
      <c r="AG331">
        <v>34</v>
      </c>
      <c r="AH331">
        <v>791</v>
      </c>
      <c r="AI331">
        <v>127</v>
      </c>
      <c r="AJ331">
        <v>125</v>
      </c>
      <c r="AK331">
        <v>87</v>
      </c>
      <c r="AL331">
        <v>183</v>
      </c>
      <c r="AM331">
        <v>49</v>
      </c>
    </row>
    <row r="332" spans="1:39">
      <c r="A332">
        <v>4</v>
      </c>
      <c r="B332">
        <v>26</v>
      </c>
      <c r="C332">
        <v>2018</v>
      </c>
      <c r="D332">
        <v>99</v>
      </c>
      <c r="E332">
        <v>99</v>
      </c>
      <c r="F332">
        <v>99</v>
      </c>
      <c r="G332">
        <v>2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310</v>
      </c>
      <c r="R332">
        <v>14065</v>
      </c>
      <c r="S332">
        <v>14064</v>
      </c>
      <c r="T332">
        <v>42.479613409845975</v>
      </c>
      <c r="U332">
        <v>42.331437384713553</v>
      </c>
      <c r="V332">
        <v>14.78130110202631</v>
      </c>
      <c r="W332">
        <v>58.558944823663246</v>
      </c>
      <c r="X332">
        <v>165.23860932006221</v>
      </c>
      <c r="Y332">
        <v>152.50620689655238</v>
      </c>
      <c r="Z332">
        <v>152.51705062571162</v>
      </c>
      <c r="AA332">
        <v>30.341706147073889</v>
      </c>
      <c r="AB332">
        <v>4.6210733011166578</v>
      </c>
      <c r="AC332">
        <v>-44.29707415764905</v>
      </c>
      <c r="AD332">
        <v>457</v>
      </c>
      <c r="AE332">
        <v>0</v>
      </c>
      <c r="AF332">
        <v>0</v>
      </c>
      <c r="AG332">
        <v>29</v>
      </c>
      <c r="AH332">
        <v>1247</v>
      </c>
      <c r="AI332">
        <v>166</v>
      </c>
      <c r="AJ332">
        <v>136</v>
      </c>
      <c r="AK332">
        <v>110</v>
      </c>
      <c r="AL332">
        <v>199</v>
      </c>
      <c r="AM332">
        <v>22</v>
      </c>
    </row>
    <row r="333" spans="1:39">
      <c r="A333">
        <v>4</v>
      </c>
      <c r="B333">
        <v>27</v>
      </c>
      <c r="C333">
        <v>2018</v>
      </c>
      <c r="D333">
        <v>99</v>
      </c>
      <c r="E333">
        <v>99</v>
      </c>
      <c r="F333">
        <v>99</v>
      </c>
      <c r="G333">
        <v>3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98</v>
      </c>
      <c r="R333">
        <v>947</v>
      </c>
      <c r="S333">
        <v>946</v>
      </c>
      <c r="T333">
        <v>2.8601630927212303</v>
      </c>
      <c r="U333">
        <v>2.7557492017809744</v>
      </c>
      <c r="V333">
        <v>14.706441393875396</v>
      </c>
      <c r="W333">
        <v>58.456659619450321</v>
      </c>
      <c r="X333">
        <v>159.90806344034499</v>
      </c>
      <c r="Y333">
        <v>147.45311510031689</v>
      </c>
      <c r="Z333">
        <v>147.60898520084572</v>
      </c>
      <c r="AA333">
        <v>27.109649203607756</v>
      </c>
      <c r="AB333">
        <v>4.9890708295725643</v>
      </c>
      <c r="AC333">
        <v>-32.804471670939542</v>
      </c>
      <c r="AD333">
        <v>42</v>
      </c>
      <c r="AE333">
        <v>0</v>
      </c>
      <c r="AF333">
        <v>0</v>
      </c>
      <c r="AG333">
        <v>2</v>
      </c>
      <c r="AH333">
        <v>91</v>
      </c>
      <c r="AI333">
        <v>10</v>
      </c>
      <c r="AJ333">
        <v>18</v>
      </c>
      <c r="AK333">
        <v>9</v>
      </c>
      <c r="AL333">
        <v>50</v>
      </c>
      <c r="AM333">
        <v>10</v>
      </c>
    </row>
    <row r="334" spans="1:39">
      <c r="A334">
        <v>4</v>
      </c>
      <c r="B334">
        <v>28</v>
      </c>
      <c r="C334">
        <v>2018</v>
      </c>
      <c r="D334">
        <v>99</v>
      </c>
      <c r="E334">
        <v>99</v>
      </c>
      <c r="F334">
        <v>99</v>
      </c>
      <c r="G334">
        <v>4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61</v>
      </c>
      <c r="R334">
        <v>4294</v>
      </c>
      <c r="S334">
        <v>4294</v>
      </c>
      <c r="T334">
        <v>12.968891573542736</v>
      </c>
      <c r="U334">
        <v>12.417463556872049</v>
      </c>
      <c r="V334">
        <v>14.900558919422451</v>
      </c>
      <c r="W334">
        <v>58.84396832789939</v>
      </c>
      <c r="X334">
        <v>158.75718644928187</v>
      </c>
      <c r="Y334">
        <v>146.53288309268785</v>
      </c>
      <c r="Z334">
        <v>146.53288309268785</v>
      </c>
      <c r="AA334">
        <v>31.974185256247289</v>
      </c>
      <c r="AB334">
        <v>4.6900547540133211</v>
      </c>
      <c r="AC334">
        <v>-47.963274406340609</v>
      </c>
      <c r="AD334">
        <v>139</v>
      </c>
      <c r="AE334">
        <v>0</v>
      </c>
      <c r="AF334">
        <v>0</v>
      </c>
      <c r="AG334">
        <v>30</v>
      </c>
      <c r="AH334">
        <v>412</v>
      </c>
      <c r="AI334">
        <v>41</v>
      </c>
      <c r="AJ334">
        <v>54</v>
      </c>
      <c r="AK334">
        <v>51</v>
      </c>
      <c r="AL334">
        <v>267</v>
      </c>
      <c r="AM334">
        <v>26</v>
      </c>
    </row>
    <row r="335" spans="1:39">
      <c r="A335">
        <v>4</v>
      </c>
      <c r="B335">
        <v>29</v>
      </c>
      <c r="C335">
        <v>2017</v>
      </c>
      <c r="D335">
        <v>99</v>
      </c>
      <c r="E335">
        <v>99</v>
      </c>
      <c r="F335">
        <v>99</v>
      </c>
      <c r="G335">
        <v>1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424</v>
      </c>
      <c r="R335">
        <v>13963</v>
      </c>
      <c r="S335">
        <v>13963</v>
      </c>
      <c r="T335">
        <v>42.898399336385125</v>
      </c>
      <c r="U335">
        <v>43.477130111724463</v>
      </c>
      <c r="V335">
        <v>14.670343049487936</v>
      </c>
      <c r="W335">
        <v>58.499176394757583</v>
      </c>
      <c r="X335">
        <v>166.7458627114583</v>
      </c>
      <c r="Y335">
        <v>153.90643128267536</v>
      </c>
      <c r="Z335">
        <v>153.90643128267536</v>
      </c>
      <c r="AA335">
        <v>29.794838120145972</v>
      </c>
      <c r="AB335">
        <v>5.3427581689614678</v>
      </c>
      <c r="AC335">
        <v>-40.593031477801901</v>
      </c>
      <c r="AD335">
        <v>316</v>
      </c>
      <c r="AE335">
        <v>1</v>
      </c>
      <c r="AF335">
        <v>0</v>
      </c>
      <c r="AG335">
        <v>33</v>
      </c>
      <c r="AH335">
        <v>900</v>
      </c>
      <c r="AI335">
        <v>105</v>
      </c>
      <c r="AJ335">
        <v>119</v>
      </c>
      <c r="AK335">
        <v>85</v>
      </c>
      <c r="AL335">
        <v>129</v>
      </c>
      <c r="AM335">
        <v>34</v>
      </c>
    </row>
    <row r="336" spans="1:39">
      <c r="A336">
        <v>4</v>
      </c>
      <c r="B336">
        <v>30</v>
      </c>
      <c r="C336">
        <v>2017</v>
      </c>
      <c r="D336">
        <v>99</v>
      </c>
      <c r="E336">
        <v>99</v>
      </c>
      <c r="F336">
        <v>99</v>
      </c>
      <c r="G336">
        <v>2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311</v>
      </c>
      <c r="R336">
        <v>13177</v>
      </c>
      <c r="S336">
        <v>13177</v>
      </c>
      <c r="T336">
        <v>40.483578604565423</v>
      </c>
      <c r="U336">
        <v>40.830935274941005</v>
      </c>
      <c r="V336">
        <v>14.781133793731501</v>
      </c>
      <c r="W336">
        <v>58.615921681718163</v>
      </c>
      <c r="X336">
        <v>165.9379491054834</v>
      </c>
      <c r="Y336">
        <v>153.16072702436085</v>
      </c>
      <c r="Z336">
        <v>153.16072702436085</v>
      </c>
      <c r="AA336">
        <v>30.049790568318709</v>
      </c>
      <c r="AB336">
        <v>4.6439207379358045</v>
      </c>
      <c r="AC336">
        <v>-47.0555485091298</v>
      </c>
      <c r="AD336">
        <v>494</v>
      </c>
      <c r="AE336">
        <v>0</v>
      </c>
      <c r="AF336">
        <v>0</v>
      </c>
      <c r="AG336">
        <v>28</v>
      </c>
      <c r="AH336">
        <v>992</v>
      </c>
      <c r="AI336">
        <v>182</v>
      </c>
      <c r="AJ336">
        <v>174</v>
      </c>
      <c r="AK336">
        <v>111</v>
      </c>
      <c r="AL336">
        <v>529</v>
      </c>
      <c r="AM336">
        <v>27</v>
      </c>
    </row>
    <row r="337" spans="1:39">
      <c r="A337">
        <v>4</v>
      </c>
      <c r="B337">
        <v>31</v>
      </c>
      <c r="C337">
        <v>2017</v>
      </c>
      <c r="D337">
        <v>99</v>
      </c>
      <c r="E337">
        <v>99</v>
      </c>
      <c r="F337">
        <v>99</v>
      </c>
      <c r="G337">
        <v>3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100</v>
      </c>
      <c r="R337">
        <v>981</v>
      </c>
      <c r="S337">
        <v>981</v>
      </c>
      <c r="T337">
        <v>3.0139174782635401</v>
      </c>
      <c r="U337">
        <v>2.7827343518319161</v>
      </c>
      <c r="V337">
        <v>15.201834862385322</v>
      </c>
      <c r="W337">
        <v>59.485219164118249</v>
      </c>
      <c r="X337">
        <v>151.90626232104475</v>
      </c>
      <c r="Y337">
        <v>140.20948012232401</v>
      </c>
      <c r="Z337">
        <v>140.20948012232401</v>
      </c>
      <c r="AA337">
        <v>20.846368810759035</v>
      </c>
      <c r="AB337">
        <v>4.3434410084591812</v>
      </c>
      <c r="AC337">
        <v>-23.537407589180905</v>
      </c>
      <c r="AD337">
        <v>50</v>
      </c>
      <c r="AE337">
        <v>0</v>
      </c>
      <c r="AF337">
        <v>0</v>
      </c>
      <c r="AG337">
        <v>2</v>
      </c>
      <c r="AH337">
        <v>94</v>
      </c>
      <c r="AI337">
        <v>14</v>
      </c>
      <c r="AJ337">
        <v>12</v>
      </c>
      <c r="AK337">
        <v>7</v>
      </c>
      <c r="AL337">
        <v>34</v>
      </c>
      <c r="AM337">
        <v>5</v>
      </c>
    </row>
    <row r="338" spans="1:39">
      <c r="A338">
        <v>4</v>
      </c>
      <c r="B338">
        <v>32</v>
      </c>
      <c r="C338">
        <v>2017</v>
      </c>
      <c r="D338">
        <v>99</v>
      </c>
      <c r="E338">
        <v>99</v>
      </c>
      <c r="F338">
        <v>99</v>
      </c>
      <c r="G338">
        <v>4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67</v>
      </c>
      <c r="R338">
        <v>4428</v>
      </c>
      <c r="S338">
        <v>4428</v>
      </c>
      <c r="T338">
        <v>13.604104580785895</v>
      </c>
      <c r="U338">
        <v>12.909200261502628</v>
      </c>
      <c r="V338">
        <v>14.977642276422761</v>
      </c>
      <c r="W338">
        <v>58.984191508581759</v>
      </c>
      <c r="X338">
        <v>156.12219980993615</v>
      </c>
      <c r="Y338">
        <v>144.1007904245707</v>
      </c>
      <c r="Z338">
        <v>144.1007904245707</v>
      </c>
      <c r="AA338">
        <v>30.600247190203071</v>
      </c>
      <c r="AB338">
        <v>4.6349311307321939</v>
      </c>
      <c r="AC338">
        <v>-49.487652832897993</v>
      </c>
      <c r="AD338">
        <v>162</v>
      </c>
      <c r="AE338">
        <v>0</v>
      </c>
      <c r="AF338">
        <v>0</v>
      </c>
      <c r="AG338">
        <v>42</v>
      </c>
      <c r="AH338">
        <v>413</v>
      </c>
      <c r="AI338">
        <v>68</v>
      </c>
      <c r="AJ338">
        <v>70</v>
      </c>
      <c r="AK338">
        <v>107</v>
      </c>
      <c r="AL338">
        <v>418</v>
      </c>
      <c r="AM338">
        <v>50</v>
      </c>
    </row>
    <row r="339" spans="1:39">
      <c r="A339">
        <v>4</v>
      </c>
      <c r="B339">
        <v>33</v>
      </c>
      <c r="C339">
        <v>2016</v>
      </c>
      <c r="D339">
        <v>99</v>
      </c>
      <c r="E339">
        <v>99</v>
      </c>
      <c r="F339">
        <v>99</v>
      </c>
      <c r="G339">
        <v>1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386</v>
      </c>
      <c r="R339">
        <v>14747</v>
      </c>
      <c r="S339">
        <v>14747</v>
      </c>
      <c r="T339">
        <v>44.290605478135504</v>
      </c>
      <c r="U339">
        <v>44.584966073057245</v>
      </c>
      <c r="V339">
        <v>14.8145385502136</v>
      </c>
      <c r="W339">
        <v>58.762256730182415</v>
      </c>
      <c r="X339">
        <v>164.53039900654397</v>
      </c>
      <c r="Y339">
        <v>151.86155828304089</v>
      </c>
      <c r="Z339">
        <v>151.86155828304089</v>
      </c>
      <c r="AA339">
        <v>29.905242993709141</v>
      </c>
      <c r="AB339">
        <v>5.1095045579351348</v>
      </c>
      <c r="AC339">
        <v>-41.201398414910351</v>
      </c>
      <c r="AD339">
        <v>303</v>
      </c>
      <c r="AE339">
        <v>0</v>
      </c>
      <c r="AF339">
        <v>0</v>
      </c>
      <c r="AG339">
        <v>44</v>
      </c>
      <c r="AH339">
        <v>925</v>
      </c>
      <c r="AI339">
        <v>146</v>
      </c>
      <c r="AJ339">
        <v>116</v>
      </c>
      <c r="AK339">
        <v>111</v>
      </c>
      <c r="AL339">
        <v>120</v>
      </c>
      <c r="AM339">
        <v>28</v>
      </c>
    </row>
    <row r="340" spans="1:39">
      <c r="A340">
        <v>4</v>
      </c>
      <c r="B340">
        <v>34</v>
      </c>
      <c r="C340">
        <v>2016</v>
      </c>
      <c r="D340">
        <v>99</v>
      </c>
      <c r="E340">
        <v>99</v>
      </c>
      <c r="F340">
        <v>99</v>
      </c>
      <c r="G340">
        <v>2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316</v>
      </c>
      <c r="R340">
        <v>13577</v>
      </c>
      <c r="S340">
        <v>13577</v>
      </c>
      <c r="T340">
        <v>40.776669870254686</v>
      </c>
      <c r="U340">
        <v>40.968176581360943</v>
      </c>
      <c r="V340">
        <v>14.971127642336301</v>
      </c>
      <c r="W340">
        <v>58.963688590999489</v>
      </c>
      <c r="X340">
        <v>164.21174168825303</v>
      </c>
      <c r="Y340">
        <v>151.56743757825689</v>
      </c>
      <c r="Z340">
        <v>151.56743757825689</v>
      </c>
      <c r="AA340">
        <v>29.690759507450274</v>
      </c>
      <c r="AB340">
        <v>4.559615491272397</v>
      </c>
      <c r="AC340">
        <v>-42.147827572274146</v>
      </c>
      <c r="AD340">
        <v>601</v>
      </c>
      <c r="AE340">
        <v>1</v>
      </c>
      <c r="AF340">
        <v>0</v>
      </c>
      <c r="AG340">
        <v>64</v>
      </c>
      <c r="AH340">
        <v>1421</v>
      </c>
      <c r="AI340">
        <v>131</v>
      </c>
      <c r="AJ340">
        <v>286</v>
      </c>
      <c r="AK340">
        <v>149</v>
      </c>
      <c r="AL340">
        <v>389</v>
      </c>
      <c r="AM340">
        <v>36</v>
      </c>
    </row>
    <row r="341" spans="1:39">
      <c r="A341">
        <v>4</v>
      </c>
      <c r="B341">
        <v>35</v>
      </c>
      <c r="C341">
        <v>2016</v>
      </c>
      <c r="D341">
        <v>99</v>
      </c>
      <c r="E341">
        <v>99</v>
      </c>
      <c r="F341">
        <v>99</v>
      </c>
      <c r="G341">
        <v>3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120</v>
      </c>
      <c r="R341">
        <v>1035</v>
      </c>
      <c r="S341">
        <v>1004</v>
      </c>
      <c r="T341">
        <v>3.1084814992791929</v>
      </c>
      <c r="U341">
        <v>2.8113662773972283</v>
      </c>
      <c r="V341">
        <v>15.048309178743962</v>
      </c>
      <c r="W341">
        <v>59.513944223107586</v>
      </c>
      <c r="X341">
        <v>152.40012352075996</v>
      </c>
      <c r="Y341">
        <v>136.43951690821248</v>
      </c>
      <c r="Z341">
        <v>140.65229083665329</v>
      </c>
      <c r="AA341">
        <v>22.355981416852625</v>
      </c>
      <c r="AB341">
        <v>4.63625123121692</v>
      </c>
      <c r="AC341">
        <v>-27.045258140774443</v>
      </c>
      <c r="AD341">
        <v>39</v>
      </c>
      <c r="AE341">
        <v>1</v>
      </c>
      <c r="AF341">
        <v>0</v>
      </c>
      <c r="AG341">
        <v>8</v>
      </c>
      <c r="AH341">
        <v>99</v>
      </c>
      <c r="AI341">
        <v>27</v>
      </c>
      <c r="AJ341">
        <v>11</v>
      </c>
      <c r="AK341">
        <v>6</v>
      </c>
      <c r="AL341">
        <v>28</v>
      </c>
      <c r="AM341">
        <v>7</v>
      </c>
    </row>
    <row r="342" spans="1:39">
      <c r="A342">
        <v>4</v>
      </c>
      <c r="B342">
        <v>36</v>
      </c>
      <c r="C342">
        <v>2016</v>
      </c>
      <c r="D342">
        <v>99</v>
      </c>
      <c r="E342">
        <v>99</v>
      </c>
      <c r="F342">
        <v>99</v>
      </c>
      <c r="G342">
        <v>4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67</v>
      </c>
      <c r="R342">
        <v>3937</v>
      </c>
      <c r="S342">
        <v>3930</v>
      </c>
      <c r="T342">
        <v>11.82424315233061</v>
      </c>
      <c r="U342">
        <v>11.635491068184589</v>
      </c>
      <c r="V342">
        <v>14.653797307594612</v>
      </c>
      <c r="W342">
        <v>58.523409669211183</v>
      </c>
      <c r="X342">
        <v>161.04870562937205</v>
      </c>
      <c r="Y342">
        <v>148.45074930149877</v>
      </c>
      <c r="Z342">
        <v>148.71516539440231</v>
      </c>
      <c r="AA342">
        <v>32.385138410358039</v>
      </c>
      <c r="AB342">
        <v>5.1814492532473828</v>
      </c>
      <c r="AC342">
        <v>-61.242057666574894</v>
      </c>
      <c r="AD342">
        <v>160</v>
      </c>
      <c r="AE342">
        <v>2</v>
      </c>
      <c r="AF342">
        <v>0</v>
      </c>
      <c r="AG342">
        <v>32</v>
      </c>
      <c r="AH342">
        <v>403</v>
      </c>
      <c r="AI342">
        <v>63</v>
      </c>
      <c r="AJ342">
        <v>58</v>
      </c>
      <c r="AK342">
        <v>123</v>
      </c>
      <c r="AL342">
        <v>201</v>
      </c>
      <c r="AM342">
        <v>33</v>
      </c>
    </row>
    <row r="343" spans="1:39">
      <c r="A343">
        <v>4</v>
      </c>
      <c r="B343">
        <v>37</v>
      </c>
      <c r="C343">
        <v>2015</v>
      </c>
      <c r="D343">
        <v>99</v>
      </c>
      <c r="E343">
        <v>99</v>
      </c>
      <c r="F343">
        <v>99</v>
      </c>
      <c r="G343">
        <v>1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679</v>
      </c>
      <c r="R343">
        <v>22930</v>
      </c>
      <c r="S343">
        <v>22930</v>
      </c>
      <c r="T343">
        <v>47.016608570842735</v>
      </c>
      <c r="U343">
        <v>46.900320515671631</v>
      </c>
      <c r="V343">
        <v>14.94526820758831</v>
      </c>
      <c r="W343">
        <v>58.915481901439186</v>
      </c>
      <c r="X343">
        <v>149.9769046024951</v>
      </c>
      <c r="Y343">
        <v>138.42868294810347</v>
      </c>
      <c r="Z343">
        <v>138.42868294810347</v>
      </c>
      <c r="AA343">
        <v>30.719932470479797</v>
      </c>
      <c r="AB343">
        <v>4.4720004232615267</v>
      </c>
      <c r="AC343">
        <v>-22.697029874463681</v>
      </c>
      <c r="AD343">
        <v>2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285</v>
      </c>
      <c r="AM343">
        <v>290</v>
      </c>
    </row>
    <row r="344" spans="1:39">
      <c r="A344">
        <v>4</v>
      </c>
      <c r="B344">
        <v>38</v>
      </c>
      <c r="C344">
        <v>2015</v>
      </c>
      <c r="D344">
        <v>99</v>
      </c>
      <c r="E344">
        <v>99</v>
      </c>
      <c r="F344">
        <v>99</v>
      </c>
      <c r="G344">
        <v>2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563</v>
      </c>
      <c r="R344">
        <v>18039</v>
      </c>
      <c r="S344">
        <v>18039</v>
      </c>
      <c r="T344">
        <v>36.987902399015802</v>
      </c>
      <c r="U344">
        <v>37.459761188770408</v>
      </c>
      <c r="V344">
        <v>15.305837352403124</v>
      </c>
      <c r="W344">
        <v>59.59504407117911</v>
      </c>
      <c r="X344">
        <v>152.26678419221412</v>
      </c>
      <c r="Y344">
        <v>140.54224180941222</v>
      </c>
      <c r="Z344">
        <v>140.54224180941222</v>
      </c>
      <c r="AA344">
        <v>30.7353958761245</v>
      </c>
      <c r="AB344">
        <v>4.1655071080557828</v>
      </c>
      <c r="AC344">
        <v>-35.160498435996622</v>
      </c>
      <c r="AD344">
        <v>16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795</v>
      </c>
      <c r="AM344">
        <v>12</v>
      </c>
    </row>
    <row r="345" spans="1:39">
      <c r="A345">
        <v>4</v>
      </c>
      <c r="B345">
        <v>39</v>
      </c>
      <c r="C345">
        <v>2015</v>
      </c>
      <c r="D345">
        <v>99</v>
      </c>
      <c r="E345">
        <v>99</v>
      </c>
      <c r="F345">
        <v>99</v>
      </c>
      <c r="G345">
        <v>3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274</v>
      </c>
      <c r="R345">
        <v>3142</v>
      </c>
      <c r="S345">
        <v>3127</v>
      </c>
      <c r="T345">
        <v>6.4424851343038743</v>
      </c>
      <c r="U345">
        <v>5.8049858906141392</v>
      </c>
      <c r="V345">
        <v>15.160089115213237</v>
      </c>
      <c r="W345">
        <v>59.332906939558683</v>
      </c>
      <c r="X345">
        <v>136.03611090230336</v>
      </c>
      <c r="Y345">
        <v>125.04010184595781</v>
      </c>
      <c r="Z345">
        <v>125.6399104573072</v>
      </c>
      <c r="AA345">
        <v>24.693676753902182</v>
      </c>
      <c r="AB345">
        <v>3.8983093871580392</v>
      </c>
      <c r="AC345">
        <v>-24.411853623998248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56</v>
      </c>
      <c r="AM345">
        <v>12</v>
      </c>
    </row>
    <row r="346" spans="1:39">
      <c r="A346">
        <v>4</v>
      </c>
      <c r="B346">
        <v>40</v>
      </c>
      <c r="C346">
        <v>2015</v>
      </c>
      <c r="D346">
        <v>99</v>
      </c>
      <c r="E346">
        <v>99</v>
      </c>
      <c r="F346">
        <v>99</v>
      </c>
      <c r="G346">
        <v>4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108</v>
      </c>
      <c r="R346">
        <v>4659</v>
      </c>
      <c r="S346">
        <v>4659</v>
      </c>
      <c r="T346">
        <v>9.5530038958376071</v>
      </c>
      <c r="U346">
        <v>9.8349324049437996</v>
      </c>
      <c r="V346">
        <v>14.94011590470058</v>
      </c>
      <c r="W346">
        <v>58.947413608070384</v>
      </c>
      <c r="X346">
        <v>154.785865123875</v>
      </c>
      <c r="Y346">
        <v>142.86735350933688</v>
      </c>
      <c r="Z346">
        <v>142.86735350933688</v>
      </c>
      <c r="AA346">
        <v>34.053950871601039</v>
      </c>
      <c r="AB346">
        <v>5.1738631102470709</v>
      </c>
      <c r="AC346">
        <v>-57.196592722869553</v>
      </c>
      <c r="AD346">
        <v>1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93</v>
      </c>
      <c r="AM346">
        <v>12</v>
      </c>
    </row>
    <row r="347" spans="1:39">
      <c r="A347">
        <v>4</v>
      </c>
      <c r="B347">
        <v>41</v>
      </c>
      <c r="C347">
        <v>2014</v>
      </c>
      <c r="D347">
        <v>99</v>
      </c>
      <c r="E347">
        <v>99</v>
      </c>
      <c r="F347">
        <v>99</v>
      </c>
      <c r="G347">
        <v>1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580</v>
      </c>
      <c r="R347">
        <v>21075</v>
      </c>
      <c r="S347">
        <v>21057</v>
      </c>
      <c r="T347">
        <v>48.303919321567719</v>
      </c>
      <c r="U347">
        <v>48.415046318477181</v>
      </c>
      <c r="V347">
        <v>15.727781731909843</v>
      </c>
      <c r="W347">
        <v>59.135964287410381</v>
      </c>
      <c r="X347">
        <v>154.76615657077764</v>
      </c>
      <c r="Y347">
        <v>142.73887544484111</v>
      </c>
      <c r="Z347">
        <v>142.86089186493936</v>
      </c>
      <c r="AA347">
        <v>32.943884973206231</v>
      </c>
      <c r="AB347">
        <v>4.5598068018552178</v>
      </c>
      <c r="AC347">
        <v>-33.411636679345897</v>
      </c>
    </row>
    <row r="348" spans="1:39">
      <c r="A348">
        <v>4</v>
      </c>
      <c r="B348">
        <v>42</v>
      </c>
      <c r="C348">
        <v>2014</v>
      </c>
      <c r="D348">
        <v>99</v>
      </c>
      <c r="E348">
        <v>99</v>
      </c>
      <c r="F348">
        <v>99</v>
      </c>
      <c r="G348">
        <v>2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481</v>
      </c>
      <c r="R348">
        <v>16405</v>
      </c>
      <c r="S348">
        <v>16391</v>
      </c>
      <c r="T348">
        <v>37.600275040110006</v>
      </c>
      <c r="U348">
        <v>37.955985151330871</v>
      </c>
      <c r="V348">
        <v>16.190978360256022</v>
      </c>
      <c r="W348">
        <v>59.530291013360973</v>
      </c>
      <c r="X348">
        <v>155.84862250661487</v>
      </c>
      <c r="Y348">
        <v>143.75850106674784</v>
      </c>
      <c r="Z348">
        <v>143.88128912207912</v>
      </c>
      <c r="AA348">
        <v>30.781871163341656</v>
      </c>
      <c r="AB348">
        <v>4.3433611632428351</v>
      </c>
      <c r="AC348">
        <v>-41.644448194796034</v>
      </c>
    </row>
    <row r="349" spans="1:39">
      <c r="A349">
        <v>4</v>
      </c>
      <c r="B349">
        <v>43</v>
      </c>
      <c r="C349">
        <v>2014</v>
      </c>
      <c r="D349">
        <v>99</v>
      </c>
      <c r="E349">
        <v>99</v>
      </c>
      <c r="F349">
        <v>99</v>
      </c>
      <c r="G349">
        <v>3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226</v>
      </c>
      <c r="R349">
        <v>1863</v>
      </c>
      <c r="S349">
        <v>1815</v>
      </c>
      <c r="T349">
        <v>4.2699977079990852</v>
      </c>
      <c r="U349">
        <v>3.8302072327772798</v>
      </c>
      <c r="V349">
        <v>15.910359634997318</v>
      </c>
      <c r="W349">
        <v>59.564738292011022</v>
      </c>
      <c r="X349">
        <v>141.82742102725777</v>
      </c>
      <c r="Y349">
        <v>127.743531937735</v>
      </c>
      <c r="Z349">
        <v>131.12187327823713</v>
      </c>
      <c r="AA349">
        <v>27.263690236397341</v>
      </c>
      <c r="AB349">
        <v>4.1828815018813588</v>
      </c>
      <c r="AC349">
        <v>-23.852091928456154</v>
      </c>
    </row>
    <row r="350" spans="1:39">
      <c r="A350">
        <v>4</v>
      </c>
      <c r="B350">
        <v>44</v>
      </c>
      <c r="C350">
        <v>2014</v>
      </c>
      <c r="D350">
        <v>99</v>
      </c>
      <c r="E350">
        <v>99</v>
      </c>
      <c r="F350">
        <v>99</v>
      </c>
      <c r="G350">
        <v>4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93</v>
      </c>
      <c r="R350">
        <v>4287</v>
      </c>
      <c r="S350">
        <v>4277</v>
      </c>
      <c r="T350">
        <v>9.8258079303231707</v>
      </c>
      <c r="U350">
        <v>9.7987612974146963</v>
      </c>
      <c r="V350">
        <v>17.569629111266625</v>
      </c>
      <c r="W350">
        <v>59.391629646948815</v>
      </c>
      <c r="X350">
        <v>154.24292899923461</v>
      </c>
      <c r="Y350">
        <v>142.01924422673156</v>
      </c>
      <c r="Z350">
        <v>142.35129763853124</v>
      </c>
      <c r="AA350">
        <v>32.403646147922977</v>
      </c>
      <c r="AB350">
        <v>4.6040568346080786</v>
      </c>
      <c r="AC350">
        <v>-53.185456193214407</v>
      </c>
    </row>
    <row r="351" spans="1:39">
      <c r="A351">
        <v>4</v>
      </c>
      <c r="B351">
        <v>45</v>
      </c>
      <c r="C351">
        <v>2013</v>
      </c>
      <c r="D351">
        <v>99</v>
      </c>
      <c r="E351">
        <v>99</v>
      </c>
      <c r="F351">
        <v>99</v>
      </c>
      <c r="G351">
        <v>1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546</v>
      </c>
      <c r="R351">
        <v>19915</v>
      </c>
      <c r="S351">
        <v>19884</v>
      </c>
      <c r="T351">
        <v>46.359234601238441</v>
      </c>
      <c r="U351">
        <v>46.720895359144521</v>
      </c>
      <c r="V351">
        <v>15.815013808686919</v>
      </c>
      <c r="W351">
        <v>59.17727821363912</v>
      </c>
      <c r="X351">
        <v>156.70511374315879</v>
      </c>
      <c r="Y351">
        <v>144.43335174491588</v>
      </c>
      <c r="Z351">
        <v>144.6585294709314</v>
      </c>
      <c r="AA351">
        <v>33.538590745159532</v>
      </c>
      <c r="AB351">
        <v>4.4431753506457596</v>
      </c>
      <c r="AC351">
        <v>-36.168047138740143</v>
      </c>
    </row>
    <row r="352" spans="1:39">
      <c r="A352">
        <v>4</v>
      </c>
      <c r="B352">
        <v>46</v>
      </c>
      <c r="C352">
        <v>2013</v>
      </c>
      <c r="D352">
        <v>99</v>
      </c>
      <c r="E352">
        <v>99</v>
      </c>
      <c r="F352">
        <v>99</v>
      </c>
      <c r="G352">
        <v>2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462</v>
      </c>
      <c r="R352">
        <v>17488</v>
      </c>
      <c r="S352">
        <v>17469</v>
      </c>
      <c r="T352">
        <v>40.709530238837935</v>
      </c>
      <c r="U352">
        <v>40.400186720489891</v>
      </c>
      <c r="V352">
        <v>16.63563586459286</v>
      </c>
      <c r="W352">
        <v>59.531283988780118</v>
      </c>
      <c r="X352">
        <v>154.23257576283277</v>
      </c>
      <c r="Y352">
        <v>142.22628659652378</v>
      </c>
      <c r="Z352">
        <v>142.38097773198277</v>
      </c>
      <c r="AA352">
        <v>30.668597581336819</v>
      </c>
      <c r="AB352">
        <v>4.1868745983206708</v>
      </c>
      <c r="AC352">
        <v>-41.623815393351762</v>
      </c>
    </row>
    <row r="353" spans="1:29">
      <c r="A353">
        <v>4</v>
      </c>
      <c r="B353">
        <v>47</v>
      </c>
      <c r="C353">
        <v>2013</v>
      </c>
      <c r="D353">
        <v>99</v>
      </c>
      <c r="E353">
        <v>99</v>
      </c>
      <c r="F353">
        <v>99</v>
      </c>
      <c r="G353">
        <v>3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165</v>
      </c>
      <c r="R353">
        <v>1329</v>
      </c>
      <c r="S353">
        <v>1260</v>
      </c>
      <c r="T353">
        <v>3.0937194469016247</v>
      </c>
      <c r="U353">
        <v>2.7041913769241246</v>
      </c>
      <c r="V353">
        <v>16.837471783295715</v>
      </c>
      <c r="W353">
        <v>60.402380952380973</v>
      </c>
      <c r="X353">
        <v>142.58115690729463</v>
      </c>
      <c r="Y353">
        <v>125.27057938299512</v>
      </c>
      <c r="Z353">
        <v>132.13063492063523</v>
      </c>
      <c r="AA353">
        <v>26.342487219890646</v>
      </c>
      <c r="AB353">
        <v>3.9941418270062345</v>
      </c>
      <c r="AC353">
        <v>-29.540719266842196</v>
      </c>
    </row>
    <row r="354" spans="1:29">
      <c r="A354">
        <v>4</v>
      </c>
      <c r="B354">
        <v>48</v>
      </c>
      <c r="C354">
        <v>2013</v>
      </c>
      <c r="D354">
        <v>99</v>
      </c>
      <c r="E354">
        <v>99</v>
      </c>
      <c r="F354">
        <v>99</v>
      </c>
      <c r="G354">
        <v>4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93</v>
      </c>
      <c r="R354">
        <v>4226</v>
      </c>
      <c r="S354">
        <v>4221</v>
      </c>
      <c r="T354">
        <v>9.8375157130220181</v>
      </c>
      <c r="U354">
        <v>10.174726543441462</v>
      </c>
      <c r="V354">
        <v>16.804070042593477</v>
      </c>
      <c r="W354">
        <v>58.526652452025587</v>
      </c>
      <c r="X354">
        <v>160.75120276429388</v>
      </c>
      <c r="Y354">
        <v>148.22787979176476</v>
      </c>
      <c r="Z354">
        <v>148.40346363420934</v>
      </c>
      <c r="AA354">
        <v>34.635899014404103</v>
      </c>
      <c r="AB354">
        <v>5.1034373354253697</v>
      </c>
      <c r="AC354">
        <v>-57.615967460439293</v>
      </c>
    </row>
    <row r="355" spans="1:29">
      <c r="A355">
        <v>4</v>
      </c>
      <c r="B355">
        <v>49</v>
      </c>
      <c r="C355">
        <v>2012</v>
      </c>
      <c r="D355">
        <v>99</v>
      </c>
      <c r="E355">
        <v>99</v>
      </c>
      <c r="F355">
        <v>99</v>
      </c>
      <c r="G355">
        <v>1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567</v>
      </c>
      <c r="R355">
        <v>20264</v>
      </c>
      <c r="S355">
        <v>20229</v>
      </c>
      <c r="T355">
        <v>47.151898734177216</v>
      </c>
      <c r="U355">
        <v>47.33483567799972</v>
      </c>
      <c r="V355">
        <v>15.963580734307149</v>
      </c>
      <c r="W355">
        <v>59.054575114934003</v>
      </c>
      <c r="X355">
        <v>156.76050670691737</v>
      </c>
      <c r="Y355">
        <v>144.44788294512401</v>
      </c>
      <c r="Z355">
        <v>144.69780513124678</v>
      </c>
      <c r="AA355">
        <v>33.696277468849907</v>
      </c>
      <c r="AB355">
        <v>4.4523820612937053</v>
      </c>
      <c r="AC355">
        <v>-38.124518469414099</v>
      </c>
    </row>
    <row r="356" spans="1:29">
      <c r="A356">
        <v>4</v>
      </c>
      <c r="B356">
        <v>50</v>
      </c>
      <c r="C356">
        <v>2012</v>
      </c>
      <c r="D356">
        <v>99</v>
      </c>
      <c r="E356">
        <v>99</v>
      </c>
      <c r="F356">
        <v>99</v>
      </c>
      <c r="G356">
        <v>2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516</v>
      </c>
      <c r="R356">
        <v>17288</v>
      </c>
      <c r="S356">
        <v>17257</v>
      </c>
      <c r="T356">
        <v>40.227103499627695</v>
      </c>
      <c r="U356">
        <v>40.174305746949422</v>
      </c>
      <c r="V356">
        <v>16.67862100879222</v>
      </c>
      <c r="W356">
        <v>59.29460508779048</v>
      </c>
      <c r="X356">
        <v>155.95668661884065</v>
      </c>
      <c r="Y356">
        <v>143.70077510411815</v>
      </c>
      <c r="Z356">
        <v>143.9589152228078</v>
      </c>
      <c r="AA356">
        <v>31.661612936251561</v>
      </c>
      <c r="AB356">
        <v>4.2140271046127973</v>
      </c>
      <c r="AC356">
        <v>-40.007251522317347</v>
      </c>
    </row>
    <row r="357" spans="1:29">
      <c r="A357">
        <v>4</v>
      </c>
      <c r="B357">
        <v>51</v>
      </c>
      <c r="C357">
        <v>2012</v>
      </c>
      <c r="D357">
        <v>99</v>
      </c>
      <c r="E357">
        <v>99</v>
      </c>
      <c r="F357">
        <v>99</v>
      </c>
      <c r="G357">
        <v>3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179</v>
      </c>
      <c r="R357">
        <v>1315</v>
      </c>
      <c r="S357">
        <v>1276</v>
      </c>
      <c r="T357">
        <v>3.0598473566641848</v>
      </c>
      <c r="U357">
        <v>2.6187034132584577</v>
      </c>
      <c r="V357">
        <v>16.65399239543726</v>
      </c>
      <c r="W357">
        <v>60.376959247648912</v>
      </c>
      <c r="X357">
        <v>137.23088457624965</v>
      </c>
      <c r="Y357">
        <v>123.14479087452484</v>
      </c>
      <c r="Z357">
        <v>126.90862068965529</v>
      </c>
      <c r="AA357">
        <v>26.064004370065778</v>
      </c>
      <c r="AB357">
        <v>4.078547228320069</v>
      </c>
      <c r="AC357">
        <v>-19.985219535183887</v>
      </c>
    </row>
    <row r="358" spans="1:29">
      <c r="A358">
        <v>4</v>
      </c>
      <c r="B358">
        <v>52</v>
      </c>
      <c r="C358">
        <v>2012</v>
      </c>
      <c r="D358">
        <v>99</v>
      </c>
      <c r="E358">
        <v>99</v>
      </c>
      <c r="F358">
        <v>99</v>
      </c>
      <c r="G358">
        <v>4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110</v>
      </c>
      <c r="R358">
        <v>4109</v>
      </c>
      <c r="S358">
        <v>4104</v>
      </c>
      <c r="T358">
        <v>9.5611504095308995</v>
      </c>
      <c r="U358">
        <v>9.8721551617923762</v>
      </c>
      <c r="V358">
        <v>15.929179849111708</v>
      </c>
      <c r="W358">
        <v>58.144249512670555</v>
      </c>
      <c r="X358">
        <v>161.14891419016044</v>
      </c>
      <c r="Y358">
        <v>148.57006570941891</v>
      </c>
      <c r="Z358">
        <v>148.75107212475683</v>
      </c>
      <c r="AA358">
        <v>33.506401352559756</v>
      </c>
      <c r="AB358">
        <v>4.9807280709832815</v>
      </c>
      <c r="AC358">
        <v>-51.301662200848199</v>
      </c>
    </row>
    <row r="359" spans="1:29">
      <c r="A359">
        <v>4</v>
      </c>
      <c r="B359">
        <v>53</v>
      </c>
      <c r="C359">
        <v>2011</v>
      </c>
      <c r="D359">
        <v>99</v>
      </c>
      <c r="E359">
        <v>99</v>
      </c>
      <c r="F359">
        <v>99</v>
      </c>
      <c r="G359">
        <v>1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641</v>
      </c>
      <c r="R359">
        <v>20640</v>
      </c>
      <c r="S359">
        <v>20617</v>
      </c>
      <c r="T359">
        <v>48.084987419625392</v>
      </c>
      <c r="U359">
        <v>48.299234611594592</v>
      </c>
      <c r="V359">
        <v>15.769961240310076</v>
      </c>
      <c r="W359">
        <v>58.959159916573711</v>
      </c>
      <c r="X359">
        <v>156.22724495452175</v>
      </c>
      <c r="Y359">
        <v>144.0450629844959</v>
      </c>
      <c r="Z359">
        <v>144.2057573846823</v>
      </c>
      <c r="AA359">
        <v>32.846824439550502</v>
      </c>
      <c r="AB359">
        <v>4.513030573307387</v>
      </c>
      <c r="AC359">
        <v>-36.724359943256744</v>
      </c>
    </row>
    <row r="360" spans="1:29">
      <c r="A360">
        <v>4</v>
      </c>
      <c r="B360">
        <v>54</v>
      </c>
      <c r="C360">
        <v>2011</v>
      </c>
      <c r="D360">
        <v>99</v>
      </c>
      <c r="E360">
        <v>99</v>
      </c>
      <c r="F360">
        <v>99</v>
      </c>
      <c r="G360">
        <v>2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590</v>
      </c>
      <c r="R360">
        <v>16438</v>
      </c>
      <c r="S360">
        <v>16399</v>
      </c>
      <c r="T360">
        <v>38.295592209486529</v>
      </c>
      <c r="U360">
        <v>38.362947039265435</v>
      </c>
      <c r="V360">
        <v>16.673196252585473</v>
      </c>
      <c r="W360">
        <v>58.789011525093009</v>
      </c>
      <c r="X360">
        <v>155.9699950053633</v>
      </c>
      <c r="Y360">
        <v>143.6583282637794</v>
      </c>
      <c r="Z360">
        <v>143.99997560826924</v>
      </c>
      <c r="AA360">
        <v>32.008123606784906</v>
      </c>
      <c r="AB360">
        <v>4.2894253058004024</v>
      </c>
      <c r="AC360">
        <v>-36.698661639867687</v>
      </c>
    </row>
    <row r="361" spans="1:29">
      <c r="A361">
        <v>4</v>
      </c>
      <c r="B361">
        <v>55</v>
      </c>
      <c r="C361">
        <v>2011</v>
      </c>
      <c r="D361">
        <v>99</v>
      </c>
      <c r="E361">
        <v>99</v>
      </c>
      <c r="F361">
        <v>99</v>
      </c>
      <c r="G361">
        <v>3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239</v>
      </c>
      <c r="R361">
        <v>1686</v>
      </c>
      <c r="S361">
        <v>1683</v>
      </c>
      <c r="T361">
        <v>3.9278725188705614</v>
      </c>
      <c r="U361">
        <v>3.4132731622060959</v>
      </c>
      <c r="V361">
        <v>16.807829181494661</v>
      </c>
      <c r="W361">
        <v>59.637551990493186</v>
      </c>
      <c r="X361">
        <v>135.2593340864604</v>
      </c>
      <c r="Y361">
        <v>124.61814946619228</v>
      </c>
      <c r="Z361">
        <v>124.84028520499122</v>
      </c>
      <c r="AA361">
        <v>26.66041001315531</v>
      </c>
      <c r="AB361">
        <v>4.2792391298827974</v>
      </c>
      <c r="AC361">
        <v>-30.101802660448588</v>
      </c>
    </row>
    <row r="362" spans="1:29">
      <c r="A362">
        <v>4</v>
      </c>
      <c r="B362">
        <v>56</v>
      </c>
      <c r="C362">
        <v>2011</v>
      </c>
      <c r="D362">
        <v>99</v>
      </c>
      <c r="E362">
        <v>99</v>
      </c>
      <c r="F362">
        <v>99</v>
      </c>
      <c r="G362">
        <v>4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122</v>
      </c>
      <c r="R362">
        <v>4160</v>
      </c>
      <c r="S362">
        <v>4144</v>
      </c>
      <c r="T362">
        <v>9.6915478520175178</v>
      </c>
      <c r="U362">
        <v>9.9245451869338872</v>
      </c>
      <c r="V362">
        <v>15.755769230769229</v>
      </c>
      <c r="W362">
        <v>58.04802123552124</v>
      </c>
      <c r="X362">
        <v>159.75427379365001</v>
      </c>
      <c r="Y362">
        <v>146.85377163461541</v>
      </c>
      <c r="Z362">
        <v>147.42077461389962</v>
      </c>
      <c r="AA362">
        <v>32.905377297929526</v>
      </c>
      <c r="AB362">
        <v>4.7410615903413698</v>
      </c>
      <c r="AC362">
        <v>-49.971404229811114</v>
      </c>
    </row>
    <row r="363" spans="1:29">
      <c r="A363">
        <v>4</v>
      </c>
      <c r="B363">
        <v>57</v>
      </c>
      <c r="C363">
        <v>2010</v>
      </c>
      <c r="D363">
        <v>99</v>
      </c>
      <c r="E363">
        <v>99</v>
      </c>
      <c r="F363">
        <v>99</v>
      </c>
      <c r="G363">
        <v>1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657</v>
      </c>
      <c r="R363">
        <v>19931</v>
      </c>
      <c r="S363">
        <v>19895</v>
      </c>
      <c r="T363">
        <v>46.968304465653368</v>
      </c>
      <c r="U363">
        <v>47.26013353528699</v>
      </c>
      <c r="V363">
        <v>14.870904620942246</v>
      </c>
      <c r="W363">
        <v>58.90123146519224</v>
      </c>
      <c r="X363">
        <v>157.01400601305158</v>
      </c>
      <c r="Y363">
        <v>144.69969896141745</v>
      </c>
      <c r="Z363">
        <v>144.96153304850523</v>
      </c>
      <c r="AA363">
        <v>32.4289578994115</v>
      </c>
      <c r="AB363">
        <v>4.5158174430711364</v>
      </c>
      <c r="AC363">
        <v>-38.915083228772716</v>
      </c>
    </row>
    <row r="364" spans="1:29">
      <c r="A364">
        <v>4</v>
      </c>
      <c r="B364">
        <v>58</v>
      </c>
      <c r="C364">
        <v>2010</v>
      </c>
      <c r="D364">
        <v>99</v>
      </c>
      <c r="E364">
        <v>99</v>
      </c>
      <c r="F364">
        <v>99</v>
      </c>
      <c r="G364">
        <v>2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592</v>
      </c>
      <c r="R364">
        <v>15447</v>
      </c>
      <c r="S364">
        <v>15363</v>
      </c>
      <c r="T364">
        <v>36.401555319901036</v>
      </c>
      <c r="U364">
        <v>36.232909916898677</v>
      </c>
      <c r="V364">
        <v>14.336634945296824</v>
      </c>
      <c r="W364">
        <v>57.64525157846775</v>
      </c>
      <c r="X364">
        <v>155.74919756724501</v>
      </c>
      <c r="Y364">
        <v>143.13994303100856</v>
      </c>
      <c r="Z364">
        <v>143.92258673436103</v>
      </c>
      <c r="AA364">
        <v>31.353863967304274</v>
      </c>
      <c r="AB364">
        <v>4.5317529228732596</v>
      </c>
      <c r="AC364">
        <v>-40.135070102766718</v>
      </c>
    </row>
    <row r="365" spans="1:29">
      <c r="A365">
        <v>4</v>
      </c>
      <c r="B365">
        <v>59</v>
      </c>
      <c r="C365">
        <v>2010</v>
      </c>
      <c r="D365">
        <v>99</v>
      </c>
      <c r="E365">
        <v>99</v>
      </c>
      <c r="F365">
        <v>99</v>
      </c>
      <c r="G365">
        <v>3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290</v>
      </c>
      <c r="R365">
        <v>3163</v>
      </c>
      <c r="S365">
        <v>3160</v>
      </c>
      <c r="T365">
        <v>7.4537527983975504</v>
      </c>
      <c r="U365">
        <v>7.2351858402718623</v>
      </c>
      <c r="V365">
        <v>15.197913373379706</v>
      </c>
      <c r="W365">
        <v>58.120569620253157</v>
      </c>
      <c r="X365">
        <v>151.34914156746692</v>
      </c>
      <c r="Y365">
        <v>139.58934555801443</v>
      </c>
      <c r="Z365">
        <v>139.72186708860752</v>
      </c>
      <c r="AA365">
        <v>33.652186712971194</v>
      </c>
      <c r="AB365">
        <v>5.0869360781195851</v>
      </c>
      <c r="AC365">
        <v>-53.646131240863348</v>
      </c>
    </row>
    <row r="366" spans="1:29">
      <c r="A366">
        <v>4</v>
      </c>
      <c r="B366">
        <v>60</v>
      </c>
      <c r="C366">
        <v>2010</v>
      </c>
      <c r="D366">
        <v>99</v>
      </c>
      <c r="E366">
        <v>99</v>
      </c>
      <c r="F366">
        <v>99</v>
      </c>
      <c r="G366">
        <v>4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119</v>
      </c>
      <c r="R366">
        <v>3894</v>
      </c>
      <c r="S366">
        <v>3886</v>
      </c>
      <c r="T366">
        <v>9.1763874160480725</v>
      </c>
      <c r="U366">
        <v>9.2717707075424869</v>
      </c>
      <c r="V366">
        <v>14.50410888546482</v>
      </c>
      <c r="W366">
        <v>58.179104477611922</v>
      </c>
      <c r="X366">
        <v>157.73970956234035</v>
      </c>
      <c r="Y366">
        <v>145.30096815613797</v>
      </c>
      <c r="Z366">
        <v>145.60009521358759</v>
      </c>
      <c r="AA366">
        <v>35.360152832732005</v>
      </c>
      <c r="AB366">
        <v>4.5616197226394721</v>
      </c>
      <c r="AC366">
        <v>-43.237834359185698</v>
      </c>
    </row>
    <row r="367" spans="1:29">
      <c r="A367">
        <v>4</v>
      </c>
      <c r="B367">
        <v>61</v>
      </c>
      <c r="C367">
        <v>2009</v>
      </c>
      <c r="D367">
        <v>99</v>
      </c>
      <c r="E367">
        <v>99</v>
      </c>
      <c r="F367">
        <v>99</v>
      </c>
      <c r="G367">
        <v>1</v>
      </c>
      <c r="H367">
        <v>99</v>
      </c>
      <c r="I367">
        <v>99</v>
      </c>
      <c r="J367">
        <v>999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699</v>
      </c>
      <c r="R367">
        <v>22199</v>
      </c>
      <c r="S367">
        <v>22150</v>
      </c>
      <c r="T367">
        <v>50.37670766577407</v>
      </c>
      <c r="U367">
        <v>49.962040375696958</v>
      </c>
      <c r="V367">
        <v>15.242398306230005</v>
      </c>
      <c r="W367">
        <v>57.505778781038387</v>
      </c>
      <c r="X367">
        <v>155.86170538461914</v>
      </c>
      <c r="Y367">
        <v>143.57482319023339</v>
      </c>
      <c r="Z367">
        <v>143.89243792325021</v>
      </c>
      <c r="AA367">
        <v>32.19571735421983</v>
      </c>
      <c r="AB367">
        <v>4.7161925585190723</v>
      </c>
      <c r="AC367">
        <v>-36.603054654926495</v>
      </c>
    </row>
    <row r="368" spans="1:29">
      <c r="A368">
        <v>4</v>
      </c>
      <c r="B368">
        <v>62</v>
      </c>
      <c r="C368">
        <v>2009</v>
      </c>
      <c r="D368">
        <v>99</v>
      </c>
      <c r="E368">
        <v>99</v>
      </c>
      <c r="F368">
        <v>99</v>
      </c>
      <c r="G368">
        <v>2</v>
      </c>
      <c r="H368">
        <v>99</v>
      </c>
      <c r="I368">
        <v>99</v>
      </c>
      <c r="J368">
        <v>999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576</v>
      </c>
      <c r="R368">
        <v>14828</v>
      </c>
      <c r="S368">
        <v>14769</v>
      </c>
      <c r="T368">
        <v>33.649525711432844</v>
      </c>
      <c r="U368">
        <v>33.943478651604877</v>
      </c>
      <c r="V368">
        <v>15.623347720528724</v>
      </c>
      <c r="W368">
        <v>56.945223102444309</v>
      </c>
      <c r="X368">
        <v>158.77522715509105</v>
      </c>
      <c r="Y368">
        <v>146.03108308605357</v>
      </c>
      <c r="Z368">
        <v>146.61445595504111</v>
      </c>
      <c r="AA368">
        <v>32.534907521583747</v>
      </c>
      <c r="AB368">
        <v>4.9635183783534611</v>
      </c>
      <c r="AC368">
        <v>-49.18396329327269</v>
      </c>
    </row>
    <row r="369" spans="1:29">
      <c r="A369">
        <v>4</v>
      </c>
      <c r="B369">
        <v>63</v>
      </c>
      <c r="C369">
        <v>2009</v>
      </c>
      <c r="D369">
        <v>99</v>
      </c>
      <c r="E369">
        <v>99</v>
      </c>
      <c r="F369">
        <v>99</v>
      </c>
      <c r="G369">
        <v>3</v>
      </c>
      <c r="H369">
        <v>99</v>
      </c>
      <c r="I369">
        <v>99</v>
      </c>
      <c r="J369">
        <v>999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259</v>
      </c>
      <c r="R369">
        <v>3957</v>
      </c>
      <c r="S369">
        <v>3929</v>
      </c>
      <c r="T369">
        <v>8.9797122498071076</v>
      </c>
      <c r="U369">
        <v>8.7464990748718101</v>
      </c>
      <c r="V369">
        <v>16.716199140763205</v>
      </c>
      <c r="W369">
        <v>57.564520234156255</v>
      </c>
      <c r="X369">
        <v>153.55817179862299</v>
      </c>
      <c r="Y369">
        <v>141.00669699267104</v>
      </c>
      <c r="Z369">
        <v>142.01158055484839</v>
      </c>
      <c r="AA369">
        <v>33.015714665678445</v>
      </c>
      <c r="AB369">
        <v>4.8429100849882083</v>
      </c>
      <c r="AC369">
        <v>-53.702830523940705</v>
      </c>
    </row>
    <row r="370" spans="1:29">
      <c r="A370">
        <v>4</v>
      </c>
      <c r="B370">
        <v>64</v>
      </c>
      <c r="C370">
        <v>2009</v>
      </c>
      <c r="D370">
        <v>99</v>
      </c>
      <c r="E370">
        <v>99</v>
      </c>
      <c r="F370">
        <v>99</v>
      </c>
      <c r="G370">
        <v>4</v>
      </c>
      <c r="H370">
        <v>99</v>
      </c>
      <c r="I370">
        <v>99</v>
      </c>
      <c r="J370">
        <v>999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128</v>
      </c>
      <c r="R370">
        <v>3082</v>
      </c>
      <c r="S370">
        <v>3082</v>
      </c>
      <c r="T370">
        <v>6.9940543729859757</v>
      </c>
      <c r="U370">
        <v>7.3479818978263376</v>
      </c>
      <c r="V370">
        <v>15.340363400389355</v>
      </c>
      <c r="W370">
        <v>56.605451005840351</v>
      </c>
      <c r="X370">
        <v>164.78029561083375</v>
      </c>
      <c r="Y370">
        <v>152.09221284879925</v>
      </c>
      <c r="Z370">
        <v>152.09221284879925</v>
      </c>
      <c r="AA370">
        <v>34.331346144143488</v>
      </c>
      <c r="AB370">
        <v>5.0452922146473966</v>
      </c>
      <c r="AC370">
        <v>-54.618266778223422</v>
      </c>
    </row>
    <row r="371" spans="1:29">
      <c r="A371">
        <v>4</v>
      </c>
      <c r="B371">
        <v>65</v>
      </c>
      <c r="C371">
        <v>2008</v>
      </c>
      <c r="D371">
        <v>99</v>
      </c>
      <c r="E371">
        <v>99</v>
      </c>
      <c r="F371">
        <v>99</v>
      </c>
      <c r="G371">
        <v>1</v>
      </c>
      <c r="H371">
        <v>99</v>
      </c>
      <c r="I371">
        <v>99</v>
      </c>
      <c r="J371">
        <v>999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772</v>
      </c>
      <c r="R371">
        <v>22900</v>
      </c>
      <c r="S371">
        <v>22820</v>
      </c>
      <c r="T371">
        <v>53.978879879313595</v>
      </c>
      <c r="U371">
        <v>53.791741532124881</v>
      </c>
      <c r="V371">
        <v>14.912270742358077</v>
      </c>
      <c r="W371">
        <v>56.626950043821239</v>
      </c>
      <c r="X371">
        <v>157.90175382155195</v>
      </c>
      <c r="Y371">
        <v>145.32744978165923</v>
      </c>
      <c r="Z371">
        <v>145.83692375109536</v>
      </c>
      <c r="AA371">
        <v>32.598253333924802</v>
      </c>
      <c r="AB371">
        <v>4.7022158319450531</v>
      </c>
      <c r="AC371">
        <v>-41.082356807211902</v>
      </c>
    </row>
    <row r="372" spans="1:29">
      <c r="A372">
        <v>4</v>
      </c>
      <c r="B372">
        <v>66</v>
      </c>
      <c r="C372">
        <v>2008</v>
      </c>
      <c r="D372">
        <v>99</v>
      </c>
      <c r="E372">
        <v>99</v>
      </c>
      <c r="F372">
        <v>99</v>
      </c>
      <c r="G372">
        <v>2</v>
      </c>
      <c r="H372">
        <v>99</v>
      </c>
      <c r="I372">
        <v>99</v>
      </c>
      <c r="J372">
        <v>999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603</v>
      </c>
      <c r="R372">
        <v>12272</v>
      </c>
      <c r="S372">
        <v>12238</v>
      </c>
      <c r="T372">
        <v>28.927022440128223</v>
      </c>
      <c r="U372">
        <v>29.175689542772727</v>
      </c>
      <c r="V372">
        <v>15.311848109517596</v>
      </c>
      <c r="W372">
        <v>57.03807811733941</v>
      </c>
      <c r="X372">
        <v>159.69071751742004</v>
      </c>
      <c r="Y372">
        <v>147.08666883963477</v>
      </c>
      <c r="Z372">
        <v>147.49530969112581</v>
      </c>
      <c r="AA372">
        <v>33.754748972268359</v>
      </c>
      <c r="AB372">
        <v>4.6725621135652435</v>
      </c>
      <c r="AC372">
        <v>-49.783370151711821</v>
      </c>
    </row>
    <row r="373" spans="1:29">
      <c r="A373">
        <v>4</v>
      </c>
      <c r="B373">
        <v>67</v>
      </c>
      <c r="C373">
        <v>2008</v>
      </c>
      <c r="D373">
        <v>99</v>
      </c>
      <c r="E373">
        <v>99</v>
      </c>
      <c r="F373">
        <v>99</v>
      </c>
      <c r="G373">
        <v>3</v>
      </c>
      <c r="H373">
        <v>99</v>
      </c>
      <c r="I373">
        <v>99</v>
      </c>
      <c r="J373">
        <v>999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290</v>
      </c>
      <c r="R373">
        <v>4066</v>
      </c>
      <c r="S373">
        <v>4046</v>
      </c>
      <c r="T373">
        <v>9.5841976239864248</v>
      </c>
      <c r="U373">
        <v>9.3034908866843438</v>
      </c>
      <c r="V373">
        <v>16.181505164781115</v>
      </c>
      <c r="W373">
        <v>57.046712802768177</v>
      </c>
      <c r="X373">
        <v>153.97669226985505</v>
      </c>
      <c r="Y373">
        <v>141.56180521396962</v>
      </c>
      <c r="Z373">
        <v>142.2615669797332</v>
      </c>
      <c r="AA373">
        <v>32.962684056428607</v>
      </c>
      <c r="AB373">
        <v>4.5012815026016604</v>
      </c>
      <c r="AC373">
        <v>-48.298562312720115</v>
      </c>
    </row>
    <row r="374" spans="1:29">
      <c r="A374">
        <v>4</v>
      </c>
      <c r="B374">
        <v>68</v>
      </c>
      <c r="C374">
        <v>2008</v>
      </c>
      <c r="D374">
        <v>99</v>
      </c>
      <c r="E374">
        <v>99</v>
      </c>
      <c r="F374">
        <v>99</v>
      </c>
      <c r="G374">
        <v>4</v>
      </c>
      <c r="H374">
        <v>99</v>
      </c>
      <c r="I374">
        <v>99</v>
      </c>
      <c r="J374">
        <v>999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129</v>
      </c>
      <c r="R374">
        <v>3186</v>
      </c>
      <c r="S374">
        <v>3185</v>
      </c>
      <c r="T374">
        <v>7.50990005657175</v>
      </c>
      <c r="U374">
        <v>7.7290780384180238</v>
      </c>
      <c r="V374">
        <v>15.108600125549277</v>
      </c>
      <c r="W374">
        <v>56.092621664050242</v>
      </c>
      <c r="X374">
        <v>162.67177161185245</v>
      </c>
      <c r="Y374">
        <v>150.08920276208403</v>
      </c>
      <c r="Z374">
        <v>150.13632653061219</v>
      </c>
      <c r="AA374">
        <v>33.04618445080807</v>
      </c>
      <c r="AB374">
        <v>4.6095824228176303</v>
      </c>
      <c r="AC374">
        <v>-51.188723181385512</v>
      </c>
    </row>
    <row r="375" spans="1:29">
      <c r="A375">
        <v>4</v>
      </c>
      <c r="B375">
        <v>69</v>
      </c>
      <c r="C375">
        <v>2007</v>
      </c>
      <c r="D375">
        <v>99</v>
      </c>
      <c r="E375">
        <v>99</v>
      </c>
      <c r="F375">
        <v>99</v>
      </c>
      <c r="G375">
        <v>1</v>
      </c>
      <c r="H375">
        <v>99</v>
      </c>
      <c r="I375">
        <v>99</v>
      </c>
      <c r="J375">
        <v>999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777</v>
      </c>
      <c r="R375">
        <v>24680</v>
      </c>
      <c r="S375">
        <v>24582</v>
      </c>
      <c r="T375">
        <v>56.208435820351646</v>
      </c>
      <c r="U375">
        <v>56.125839319566808</v>
      </c>
      <c r="V375">
        <v>14.955307941653158</v>
      </c>
      <c r="W375">
        <v>56.733382149540311</v>
      </c>
      <c r="X375">
        <v>159.97817788165159</v>
      </c>
      <c r="Y375">
        <v>147.16926661264279</v>
      </c>
      <c r="Z375">
        <v>147.75597998535611</v>
      </c>
      <c r="AA375">
        <v>32.00553446308588</v>
      </c>
      <c r="AB375">
        <v>4.4948400913078279</v>
      </c>
      <c r="AC375">
        <v>-44.581856391095243</v>
      </c>
    </row>
    <row r="376" spans="1:29">
      <c r="A376">
        <v>4</v>
      </c>
      <c r="B376">
        <v>70</v>
      </c>
      <c r="C376">
        <v>2007</v>
      </c>
      <c r="D376">
        <v>99</v>
      </c>
      <c r="E376">
        <v>99</v>
      </c>
      <c r="F376">
        <v>99</v>
      </c>
      <c r="G376">
        <v>2</v>
      </c>
      <c r="H376">
        <v>99</v>
      </c>
      <c r="I376">
        <v>99</v>
      </c>
      <c r="J376">
        <v>999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567</v>
      </c>
      <c r="R376">
        <v>11979</v>
      </c>
      <c r="S376">
        <v>11932</v>
      </c>
      <c r="T376">
        <v>27.282044274391904</v>
      </c>
      <c r="U376">
        <v>27.411228609149997</v>
      </c>
      <c r="V376">
        <v>15.29835545538025</v>
      </c>
      <c r="W376">
        <v>56.89322829366408</v>
      </c>
      <c r="X376">
        <v>160.94263733653739</v>
      </c>
      <c r="Y376">
        <v>148.08373820853197</v>
      </c>
      <c r="Z376">
        <v>148.66703821656083</v>
      </c>
      <c r="AA376">
        <v>33.479501193691966</v>
      </c>
      <c r="AB376">
        <v>4.7934540658246245</v>
      </c>
      <c r="AC376">
        <v>-50.468369079588442</v>
      </c>
    </row>
    <row r="377" spans="1:29">
      <c r="A377">
        <v>4</v>
      </c>
      <c r="B377">
        <v>71</v>
      </c>
      <c r="C377">
        <v>2007</v>
      </c>
      <c r="D377">
        <v>99</v>
      </c>
      <c r="E377">
        <v>99</v>
      </c>
      <c r="F377">
        <v>99</v>
      </c>
      <c r="G377">
        <v>3</v>
      </c>
      <c r="H377">
        <v>99</v>
      </c>
      <c r="I377">
        <v>99</v>
      </c>
      <c r="J377">
        <v>999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293</v>
      </c>
      <c r="R377">
        <v>4285</v>
      </c>
      <c r="S377">
        <v>4270</v>
      </c>
      <c r="T377">
        <v>9.7590416325043332</v>
      </c>
      <c r="U377">
        <v>9.5529206838247784</v>
      </c>
      <c r="V377">
        <v>15.551925320886816</v>
      </c>
      <c r="W377">
        <v>56.868618266978913</v>
      </c>
      <c r="X377">
        <v>156.76545585333204</v>
      </c>
      <c r="Y377">
        <v>144.27290548424747</v>
      </c>
      <c r="Z377">
        <v>144.7797189695552</v>
      </c>
      <c r="AA377">
        <v>34.099795282794261</v>
      </c>
      <c r="AB377">
        <v>4.6082680721472489</v>
      </c>
      <c r="AC377">
        <v>-47.705568562108944</v>
      </c>
    </row>
    <row r="378" spans="1:29">
      <c r="A378">
        <v>4</v>
      </c>
      <c r="B378">
        <v>72</v>
      </c>
      <c r="C378">
        <v>2007</v>
      </c>
      <c r="D378">
        <v>99</v>
      </c>
      <c r="E378">
        <v>99</v>
      </c>
      <c r="F378">
        <v>99</v>
      </c>
      <c r="G378">
        <v>4</v>
      </c>
      <c r="H378">
        <v>99</v>
      </c>
      <c r="I378">
        <v>99</v>
      </c>
      <c r="J378">
        <v>999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130</v>
      </c>
      <c r="R378">
        <v>2964</v>
      </c>
      <c r="S378">
        <v>2964</v>
      </c>
      <c r="T378">
        <v>6.750478272752118</v>
      </c>
      <c r="U378">
        <v>6.9100113874583986</v>
      </c>
      <c r="V378">
        <v>15.4919028340081</v>
      </c>
      <c r="W378">
        <v>56.173751686909569</v>
      </c>
      <c r="X378">
        <v>163.4550320713858</v>
      </c>
      <c r="Y378">
        <v>150.86899460188951</v>
      </c>
      <c r="Z378">
        <v>150.86899460188951</v>
      </c>
      <c r="AA378">
        <v>31.971382386467049</v>
      </c>
      <c r="AB378">
        <v>4.5864583095216291</v>
      </c>
      <c r="AC378">
        <v>-50.875198239368238</v>
      </c>
    </row>
    <row r="379" spans="1:29">
      <c r="A379">
        <v>4</v>
      </c>
      <c r="B379">
        <v>73</v>
      </c>
      <c r="C379">
        <v>2006</v>
      </c>
      <c r="D379">
        <v>99</v>
      </c>
      <c r="E379">
        <v>99</v>
      </c>
      <c r="F379">
        <v>99</v>
      </c>
      <c r="G379">
        <v>1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822</v>
      </c>
      <c r="R379">
        <v>24081</v>
      </c>
      <c r="S379">
        <v>23957</v>
      </c>
      <c r="T379">
        <v>54.510265522783342</v>
      </c>
      <c r="U379">
        <v>54.52911190499389</v>
      </c>
      <c r="V379">
        <v>15.190980441011584</v>
      </c>
      <c r="W379">
        <v>56.670826898192601</v>
      </c>
      <c r="X379">
        <v>157.91142416914261</v>
      </c>
      <c r="Y379">
        <v>145.10426062040625</v>
      </c>
      <c r="Z379">
        <v>145.85531159995003</v>
      </c>
      <c r="AA379">
        <v>31.387176013046741</v>
      </c>
      <c r="AB379">
        <v>4.5513499679581084</v>
      </c>
      <c r="AC379">
        <v>-44.315932640783601</v>
      </c>
    </row>
    <row r="380" spans="1:29">
      <c r="A380">
        <v>4</v>
      </c>
      <c r="B380">
        <v>74</v>
      </c>
      <c r="C380">
        <v>2006</v>
      </c>
      <c r="D380">
        <v>99</v>
      </c>
      <c r="E380">
        <v>99</v>
      </c>
      <c r="F380">
        <v>99</v>
      </c>
      <c r="G380">
        <v>2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548</v>
      </c>
      <c r="R380">
        <v>12790</v>
      </c>
      <c r="S380">
        <v>12688</v>
      </c>
      <c r="T380">
        <v>28.951716956787465</v>
      </c>
      <c r="U380">
        <v>28.869336866219896</v>
      </c>
      <c r="V380">
        <v>15.754339327599686</v>
      </c>
      <c r="W380">
        <v>57.344813997477921</v>
      </c>
      <c r="X380">
        <v>157.78153131212912</v>
      </c>
      <c r="Y380">
        <v>144.64136825644999</v>
      </c>
      <c r="Z380">
        <v>145.80415353089501</v>
      </c>
      <c r="AA380">
        <v>32.52969638407744</v>
      </c>
      <c r="AB380">
        <v>4.4259213562725375</v>
      </c>
      <c r="AC380">
        <v>-46.006695673398887</v>
      </c>
    </row>
    <row r="381" spans="1:29">
      <c r="A381">
        <v>4</v>
      </c>
      <c r="B381">
        <v>75</v>
      </c>
      <c r="C381">
        <v>2006</v>
      </c>
      <c r="D381">
        <v>99</v>
      </c>
      <c r="E381">
        <v>99</v>
      </c>
      <c r="F381">
        <v>99</v>
      </c>
      <c r="G381">
        <v>3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354</v>
      </c>
      <c r="R381">
        <v>4781</v>
      </c>
      <c r="S381">
        <v>4759</v>
      </c>
      <c r="T381">
        <v>10.822373633338612</v>
      </c>
      <c r="U381">
        <v>10.73066097399845</v>
      </c>
      <c r="V381">
        <v>15.781635641079276</v>
      </c>
      <c r="W381">
        <v>56.751628493380949</v>
      </c>
      <c r="X381">
        <v>156.41466775651062</v>
      </c>
      <c r="Y381">
        <v>143.82486927421039</v>
      </c>
      <c r="Z381">
        <v>144.48974574490438</v>
      </c>
      <c r="AA381">
        <v>33.324962420350744</v>
      </c>
      <c r="AB381">
        <v>4.8302216470607364</v>
      </c>
      <c r="AC381">
        <v>-50.544441798356594</v>
      </c>
    </row>
    <row r="382" spans="1:29">
      <c r="A382">
        <v>4</v>
      </c>
      <c r="B382">
        <v>76</v>
      </c>
      <c r="C382">
        <v>2006</v>
      </c>
      <c r="D382">
        <v>99</v>
      </c>
      <c r="E382">
        <v>99</v>
      </c>
      <c r="F382">
        <v>99</v>
      </c>
      <c r="G382">
        <v>4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132</v>
      </c>
      <c r="R382">
        <v>2525</v>
      </c>
      <c r="S382">
        <v>2524</v>
      </c>
      <c r="T382">
        <v>5.7156438870905681</v>
      </c>
      <c r="U382">
        <v>5.8708902547877608</v>
      </c>
      <c r="V382">
        <v>15.54970297029703</v>
      </c>
      <c r="W382">
        <v>56.600237717908094</v>
      </c>
      <c r="X382">
        <v>161.46534653465355</v>
      </c>
      <c r="Y382">
        <v>148.99401980198053</v>
      </c>
      <c r="Z382">
        <v>149.05305071315405</v>
      </c>
      <c r="AA382">
        <v>31.277491023646348</v>
      </c>
      <c r="AB382">
        <v>4.6166703316799884</v>
      </c>
      <c r="AC382">
        <v>-50.96939700787965</v>
      </c>
    </row>
    <row r="383" spans="1:29">
      <c r="A383">
        <v>4</v>
      </c>
      <c r="B383">
        <v>77</v>
      </c>
      <c r="C383">
        <v>2005</v>
      </c>
      <c r="D383">
        <v>99</v>
      </c>
      <c r="E383">
        <v>99</v>
      </c>
      <c r="F383">
        <v>99</v>
      </c>
      <c r="G383">
        <v>1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841</v>
      </c>
      <c r="R383">
        <v>19292.25</v>
      </c>
      <c r="S383">
        <v>19162</v>
      </c>
      <c r="T383">
        <v>49.326600402697437</v>
      </c>
      <c r="U383">
        <v>49.350352833022917</v>
      </c>
      <c r="V383">
        <v>15.189208101698874</v>
      </c>
      <c r="W383">
        <v>56.563719862227323</v>
      </c>
      <c r="X383">
        <v>156.21384630519333</v>
      </c>
      <c r="Y383">
        <v>143.36408661509145</v>
      </c>
      <c r="Z383">
        <v>144.33857634902395</v>
      </c>
      <c r="AA383">
        <v>31.092082302408745</v>
      </c>
      <c r="AB383">
        <v>4.627152080555649</v>
      </c>
      <c r="AC383">
        <v>-47.3868773330802</v>
      </c>
    </row>
    <row r="384" spans="1:29">
      <c r="A384">
        <v>4</v>
      </c>
      <c r="B384">
        <v>78</v>
      </c>
      <c r="C384">
        <v>2005</v>
      </c>
      <c r="D384">
        <v>99</v>
      </c>
      <c r="E384">
        <v>99</v>
      </c>
      <c r="F384">
        <v>99</v>
      </c>
      <c r="G384">
        <v>2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592</v>
      </c>
      <c r="R384">
        <v>12911</v>
      </c>
      <c r="S384">
        <v>12689</v>
      </c>
      <c r="T384">
        <v>33.010962319025865</v>
      </c>
      <c r="U384">
        <v>33.252815766985421</v>
      </c>
      <c r="V384">
        <v>15.591511114553487</v>
      </c>
      <c r="W384">
        <v>57.234691465048485</v>
      </c>
      <c r="X384">
        <v>158.59241529621951</v>
      </c>
      <c r="Y384">
        <v>144.34493067926545</v>
      </c>
      <c r="Z384">
        <v>146.87031286941411</v>
      </c>
      <c r="AA384">
        <v>33.088223876361944</v>
      </c>
      <c r="AB384">
        <v>4.4892590688135039</v>
      </c>
      <c r="AC384">
        <v>-46.38362485305597</v>
      </c>
    </row>
    <row r="385" spans="1:29">
      <c r="A385">
        <v>4</v>
      </c>
      <c r="B385">
        <v>79</v>
      </c>
      <c r="C385">
        <v>2005</v>
      </c>
      <c r="D385">
        <v>99</v>
      </c>
      <c r="E385">
        <v>99</v>
      </c>
      <c r="F385">
        <v>99</v>
      </c>
      <c r="G385">
        <v>3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413</v>
      </c>
      <c r="R385">
        <v>4549</v>
      </c>
      <c r="S385">
        <v>4363</v>
      </c>
      <c r="T385">
        <v>11.630924606091599</v>
      </c>
      <c r="U385">
        <v>11.208389961698124</v>
      </c>
      <c r="V385">
        <v>15.828313915146188</v>
      </c>
      <c r="W385">
        <v>56.853082741233109</v>
      </c>
      <c r="X385">
        <v>155.52578198106252</v>
      </c>
      <c r="Y385">
        <v>138.08938228182009</v>
      </c>
      <c r="Z385">
        <v>143.97630071052029</v>
      </c>
      <c r="AA385">
        <v>32.310516086928097</v>
      </c>
      <c r="AB385">
        <v>4.8585970372213989</v>
      </c>
      <c r="AC385">
        <v>-49.337350580636048</v>
      </c>
    </row>
    <row r="386" spans="1:29">
      <c r="A386">
        <v>4</v>
      </c>
      <c r="B386">
        <v>80</v>
      </c>
      <c r="C386">
        <v>2005</v>
      </c>
      <c r="D386">
        <v>99</v>
      </c>
      <c r="E386">
        <v>99</v>
      </c>
      <c r="F386">
        <v>99</v>
      </c>
      <c r="G386">
        <v>4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139</v>
      </c>
      <c r="R386">
        <v>2359</v>
      </c>
      <c r="S386">
        <v>2358</v>
      </c>
      <c r="T386">
        <v>6.031512672185114</v>
      </c>
      <c r="U386">
        <v>6.1884414382935375</v>
      </c>
      <c r="V386">
        <v>16.427723611699871</v>
      </c>
      <c r="W386">
        <v>56.354961832061086</v>
      </c>
      <c r="X386">
        <v>159.34277199375211</v>
      </c>
      <c r="Y386">
        <v>147.02335735481148</v>
      </c>
      <c r="Z386">
        <v>147.08570822731141</v>
      </c>
      <c r="AA386">
        <v>30.41768525163506</v>
      </c>
      <c r="AB386">
        <v>4.7123309695395452</v>
      </c>
      <c r="AC386">
        <v>-57.642026954591138</v>
      </c>
    </row>
    <row r="387" spans="1:29">
      <c r="A387">
        <v>4</v>
      </c>
      <c r="B387">
        <v>81</v>
      </c>
      <c r="C387">
        <v>2004</v>
      </c>
      <c r="D387">
        <v>99</v>
      </c>
      <c r="E387">
        <v>99</v>
      </c>
      <c r="F387">
        <v>99</v>
      </c>
      <c r="G387">
        <v>1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865</v>
      </c>
      <c r="R387">
        <v>18688</v>
      </c>
      <c r="S387">
        <v>18584</v>
      </c>
      <c r="T387">
        <v>49.100128740705699</v>
      </c>
      <c r="U387">
        <v>48.947680094393874</v>
      </c>
      <c r="V387">
        <v>14.760273972602739</v>
      </c>
      <c r="W387">
        <v>56.198557899268202</v>
      </c>
      <c r="X387">
        <v>154.28994707178688</v>
      </c>
      <c r="Y387">
        <v>141.74358411815081</v>
      </c>
      <c r="Z387">
        <v>142.53681123547153</v>
      </c>
      <c r="AA387">
        <v>30.960094073926061</v>
      </c>
      <c r="AB387">
        <v>4.4632794199763604</v>
      </c>
      <c r="AC387">
        <v>-46.057262564119362</v>
      </c>
    </row>
    <row r="388" spans="1:29">
      <c r="A388">
        <v>4</v>
      </c>
      <c r="B388">
        <v>82</v>
      </c>
      <c r="C388">
        <v>2004</v>
      </c>
      <c r="D388">
        <v>99</v>
      </c>
      <c r="E388">
        <v>99</v>
      </c>
      <c r="F388">
        <v>99</v>
      </c>
      <c r="G388">
        <v>2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639</v>
      </c>
      <c r="R388">
        <v>12213</v>
      </c>
      <c r="S388">
        <v>12014</v>
      </c>
      <c r="T388">
        <v>32.087964057696873</v>
      </c>
      <c r="U388">
        <v>32.878940502504555</v>
      </c>
      <c r="V388">
        <v>14.839187750757388</v>
      </c>
      <c r="W388">
        <v>56.545613450973846</v>
      </c>
      <c r="X388">
        <v>159.92778595246853</v>
      </c>
      <c r="Y388">
        <v>145.6899451404247</v>
      </c>
      <c r="Z388">
        <v>148.10315465290549</v>
      </c>
      <c r="AA388">
        <v>33.205668492689369</v>
      </c>
      <c r="AB388">
        <v>4.6535410138707514</v>
      </c>
      <c r="AC388">
        <v>-50.54653593952645</v>
      </c>
    </row>
    <row r="389" spans="1:29">
      <c r="A389">
        <v>4</v>
      </c>
      <c r="B389">
        <v>83</v>
      </c>
      <c r="C389">
        <v>2004</v>
      </c>
      <c r="D389">
        <v>99</v>
      </c>
      <c r="E389">
        <v>99</v>
      </c>
      <c r="F389">
        <v>99</v>
      </c>
      <c r="G389">
        <v>3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503</v>
      </c>
      <c r="R389">
        <v>4986</v>
      </c>
      <c r="S389">
        <v>4784</v>
      </c>
      <c r="T389">
        <v>13.100023646252071</v>
      </c>
      <c r="U389">
        <v>12.417201003801898</v>
      </c>
      <c r="V389">
        <v>14.846770958684315</v>
      </c>
      <c r="W389">
        <v>56.516513377926408</v>
      </c>
      <c r="X389">
        <v>152.13129807882422</v>
      </c>
      <c r="Y389">
        <v>134.77382671480132</v>
      </c>
      <c r="Z389">
        <v>140.46452759197311</v>
      </c>
      <c r="AA389">
        <v>30.394904912413889</v>
      </c>
      <c r="AB389">
        <v>4.6102414221553376</v>
      </c>
      <c r="AC389">
        <v>-49.885784444776291</v>
      </c>
    </row>
    <row r="390" spans="1:29">
      <c r="A390">
        <v>4</v>
      </c>
      <c r="B390">
        <v>84</v>
      </c>
      <c r="C390">
        <v>2004</v>
      </c>
      <c r="D390">
        <v>99</v>
      </c>
      <c r="E390">
        <v>99</v>
      </c>
      <c r="F390">
        <v>99</v>
      </c>
      <c r="G390">
        <v>4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152</v>
      </c>
      <c r="R390">
        <v>2174</v>
      </c>
      <c r="S390">
        <v>2174</v>
      </c>
      <c r="T390">
        <v>5.7118835553453682</v>
      </c>
      <c r="U390">
        <v>5.7561783992996798</v>
      </c>
      <c r="V390">
        <v>15.466881324747012</v>
      </c>
      <c r="W390">
        <v>56.567157313707455</v>
      </c>
      <c r="X390">
        <v>155.24124863824551</v>
      </c>
      <c r="Y390">
        <v>143.28767249310016</v>
      </c>
      <c r="Z390">
        <v>143.28767249310016</v>
      </c>
      <c r="AA390">
        <v>28.516208609497802</v>
      </c>
      <c r="AB390">
        <v>4.4244498736615965</v>
      </c>
      <c r="AC390">
        <v>-50.920375646609877</v>
      </c>
    </row>
    <row r="391" spans="1:29">
      <c r="A391">
        <v>4</v>
      </c>
      <c r="B391">
        <v>85</v>
      </c>
      <c r="C391">
        <v>2003</v>
      </c>
      <c r="D391">
        <v>99</v>
      </c>
      <c r="E391">
        <v>99</v>
      </c>
      <c r="F391">
        <v>99</v>
      </c>
      <c r="G391">
        <v>1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877</v>
      </c>
      <c r="R391">
        <v>15841</v>
      </c>
      <c r="S391">
        <v>15821</v>
      </c>
      <c r="T391">
        <v>48.851265920374992</v>
      </c>
      <c r="U391">
        <v>48.422912141476843</v>
      </c>
      <c r="V391">
        <v>13.647433874124104</v>
      </c>
      <c r="W391">
        <v>55.69553125592568</v>
      </c>
      <c r="X391">
        <v>153.85434056461483</v>
      </c>
      <c r="Y391">
        <v>141.85982576857521</v>
      </c>
      <c r="Z391">
        <v>142.03915681688898</v>
      </c>
      <c r="AA391">
        <v>30.470057412690252</v>
      </c>
      <c r="AB391">
        <v>4.3154512543257795</v>
      </c>
      <c r="AC391">
        <v>-47.422105460254087</v>
      </c>
    </row>
    <row r="392" spans="1:29">
      <c r="A392">
        <v>4</v>
      </c>
      <c r="B392">
        <v>86</v>
      </c>
      <c r="C392">
        <v>2003</v>
      </c>
      <c r="D392">
        <v>99</v>
      </c>
      <c r="E392">
        <v>99</v>
      </c>
      <c r="F392">
        <v>99</v>
      </c>
      <c r="G392">
        <v>2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671</v>
      </c>
      <c r="R392">
        <v>10261</v>
      </c>
      <c r="S392">
        <v>10138</v>
      </c>
      <c r="T392">
        <v>31.643383600086349</v>
      </c>
      <c r="U392">
        <v>33.021628642107594</v>
      </c>
      <c r="V392">
        <v>13.50433680927785</v>
      </c>
      <c r="W392">
        <v>56.272243045965666</v>
      </c>
      <c r="X392">
        <v>163.18470371832657</v>
      </c>
      <c r="Y392">
        <v>149.34817269272023</v>
      </c>
      <c r="Z392">
        <v>151.16014993095303</v>
      </c>
      <c r="AA392">
        <v>33.749395120468257</v>
      </c>
      <c r="AB392">
        <v>4.8648595329276363</v>
      </c>
      <c r="AC392">
        <v>-49.552984337609189</v>
      </c>
    </row>
    <row r="393" spans="1:29">
      <c r="A393">
        <v>4</v>
      </c>
      <c r="B393">
        <v>87</v>
      </c>
      <c r="C393">
        <v>2003</v>
      </c>
      <c r="D393">
        <v>99</v>
      </c>
      <c r="E393">
        <v>99</v>
      </c>
      <c r="F393">
        <v>99</v>
      </c>
      <c r="G393">
        <v>3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510</v>
      </c>
      <c r="R393">
        <v>4497</v>
      </c>
      <c r="S393">
        <v>4265</v>
      </c>
      <c r="T393">
        <v>13.868072902211118</v>
      </c>
      <c r="U393">
        <v>13.032328995285159</v>
      </c>
      <c r="V393">
        <v>14.063597954191684</v>
      </c>
      <c r="W393">
        <v>56.335287221570923</v>
      </c>
      <c r="X393">
        <v>153.31754816199867</v>
      </c>
      <c r="Y393">
        <v>134.49008227707375</v>
      </c>
      <c r="Z393">
        <v>141.80583821805411</v>
      </c>
      <c r="AA393">
        <v>30.827502278768044</v>
      </c>
      <c r="AB393">
        <v>4.8831729943879054</v>
      </c>
      <c r="AC393">
        <v>-48.46780776366321</v>
      </c>
    </row>
    <row r="394" spans="1:29">
      <c r="A394">
        <v>4</v>
      </c>
      <c r="B394">
        <v>88</v>
      </c>
      <c r="C394">
        <v>2003</v>
      </c>
      <c r="D394">
        <v>99</v>
      </c>
      <c r="E394">
        <v>99</v>
      </c>
      <c r="F394">
        <v>99</v>
      </c>
      <c r="G394">
        <v>4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148</v>
      </c>
      <c r="R394">
        <v>1828</v>
      </c>
      <c r="S394">
        <v>1827</v>
      </c>
      <c r="T394">
        <v>5.6372775773275379</v>
      </c>
      <c r="U394">
        <v>5.5231302211304243</v>
      </c>
      <c r="V394">
        <v>13.816192560175059</v>
      </c>
      <c r="W394">
        <v>56.631089217296115</v>
      </c>
      <c r="X394">
        <v>152.0487848823287</v>
      </c>
      <c r="Y394">
        <v>140.21684901531717</v>
      </c>
      <c r="Z394">
        <v>140.29359605911316</v>
      </c>
      <c r="AA394">
        <v>29.326002732638667</v>
      </c>
      <c r="AB394">
        <v>4.3042064004961551</v>
      </c>
      <c r="AC394">
        <v>-51.825923814666808</v>
      </c>
    </row>
    <row r="395" spans="1:29">
      <c r="A395">
        <v>4</v>
      </c>
      <c r="B395">
        <v>89</v>
      </c>
      <c r="C395">
        <v>2002</v>
      </c>
      <c r="D395">
        <v>99</v>
      </c>
      <c r="E395">
        <v>99</v>
      </c>
      <c r="F395">
        <v>99</v>
      </c>
      <c r="G395">
        <v>1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913</v>
      </c>
      <c r="R395">
        <v>16301</v>
      </c>
      <c r="S395">
        <v>16284</v>
      </c>
      <c r="T395">
        <v>49.328209162984926</v>
      </c>
      <c r="U395">
        <v>49.202164311539761</v>
      </c>
      <c r="V395">
        <v>13.192810257039451</v>
      </c>
      <c r="W395">
        <v>55.203267010562513</v>
      </c>
      <c r="X395">
        <v>153.26653118277389</v>
      </c>
      <c r="Y395">
        <v>141.3339549720869</v>
      </c>
      <c r="Z395">
        <v>141.48150331613783</v>
      </c>
      <c r="AA395">
        <v>30.559888338943161</v>
      </c>
      <c r="AB395">
        <v>4.4490289002140351</v>
      </c>
      <c r="AC395">
        <v>-50.205148169943392</v>
      </c>
    </row>
    <row r="396" spans="1:29">
      <c r="A396">
        <v>4</v>
      </c>
      <c r="B396">
        <v>90</v>
      </c>
      <c r="C396">
        <v>2002</v>
      </c>
      <c r="D396">
        <v>99</v>
      </c>
      <c r="E396">
        <v>99</v>
      </c>
      <c r="F396">
        <v>99</v>
      </c>
      <c r="G396">
        <v>2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676</v>
      </c>
      <c r="R396">
        <v>10315</v>
      </c>
      <c r="S396">
        <v>10120</v>
      </c>
      <c r="T396">
        <v>31.214065242389395</v>
      </c>
      <c r="U396">
        <v>32.117799715266699</v>
      </c>
      <c r="V396">
        <v>13.612699951526904</v>
      </c>
      <c r="W396">
        <v>56.275889328063244</v>
      </c>
      <c r="X396">
        <v>160.01044035944631</v>
      </c>
      <c r="Y396">
        <v>145.79851672321823</v>
      </c>
      <c r="Z396">
        <v>148.60787549407078</v>
      </c>
      <c r="AA396">
        <v>31.986089232350423</v>
      </c>
      <c r="AB396">
        <v>4.6832022273628393</v>
      </c>
      <c r="AC396">
        <v>-47.376727396036891</v>
      </c>
    </row>
    <row r="397" spans="1:29">
      <c r="A397">
        <v>4</v>
      </c>
      <c r="B397">
        <v>91</v>
      </c>
      <c r="C397">
        <v>2002</v>
      </c>
      <c r="D397">
        <v>99</v>
      </c>
      <c r="E397">
        <v>99</v>
      </c>
      <c r="F397">
        <v>99</v>
      </c>
      <c r="G397">
        <v>3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507</v>
      </c>
      <c r="R397">
        <v>4576</v>
      </c>
      <c r="S397">
        <v>4361</v>
      </c>
      <c r="T397">
        <v>13.847364280094416</v>
      </c>
      <c r="U397">
        <v>13.05254321384411</v>
      </c>
      <c r="V397">
        <v>14.07626748251748</v>
      </c>
      <c r="W397">
        <v>56.550332492547582</v>
      </c>
      <c r="X397">
        <v>151.81861746054599</v>
      </c>
      <c r="Y397">
        <v>133.56284965034982</v>
      </c>
      <c r="Z397">
        <v>140.14758083008499</v>
      </c>
      <c r="AA397">
        <v>29.947019015964319</v>
      </c>
      <c r="AB397">
        <v>3.4607638604828952</v>
      </c>
      <c r="AC397">
        <v>-81.29527746287782</v>
      </c>
    </row>
    <row r="398" spans="1:29">
      <c r="A398">
        <v>4</v>
      </c>
      <c r="B398">
        <v>92</v>
      </c>
      <c r="C398">
        <v>2002</v>
      </c>
      <c r="D398">
        <v>99</v>
      </c>
      <c r="E398">
        <v>99</v>
      </c>
      <c r="F398">
        <v>99</v>
      </c>
      <c r="G398">
        <v>4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155</v>
      </c>
      <c r="R398">
        <v>1854</v>
      </c>
      <c r="S398">
        <v>1853</v>
      </c>
      <c r="T398">
        <v>5.610361314531259</v>
      </c>
      <c r="U398">
        <v>5.6274927593494359</v>
      </c>
      <c r="V398">
        <v>13.902912621359228</v>
      </c>
      <c r="W398">
        <v>56.635725849973021</v>
      </c>
      <c r="X398">
        <v>154.09819300835309</v>
      </c>
      <c r="Y398">
        <v>142.12869471413137</v>
      </c>
      <c r="Z398">
        <v>142.20539665407421</v>
      </c>
      <c r="AA398">
        <v>29.257263211701208</v>
      </c>
      <c r="AB398">
        <v>4.2521138483775189</v>
      </c>
      <c r="AC398">
        <v>-53.87147129780449</v>
      </c>
    </row>
    <row r="399" spans="1:29">
      <c r="A399">
        <v>4</v>
      </c>
      <c r="B399">
        <v>93</v>
      </c>
      <c r="C399">
        <v>2001</v>
      </c>
      <c r="D399">
        <v>99</v>
      </c>
      <c r="E399">
        <v>99</v>
      </c>
      <c r="F399">
        <v>99</v>
      </c>
      <c r="G399">
        <v>1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955</v>
      </c>
      <c r="R399">
        <v>14555</v>
      </c>
      <c r="S399">
        <v>14525</v>
      </c>
      <c r="T399">
        <v>48.439970047424886</v>
      </c>
      <c r="U399">
        <v>48.508415187506792</v>
      </c>
      <c r="V399">
        <v>13.567021642047404</v>
      </c>
      <c r="W399">
        <v>55.617762478485375</v>
      </c>
      <c r="X399">
        <v>151.34088094882691</v>
      </c>
      <c r="Y399">
        <v>139.44415664720017</v>
      </c>
      <c r="Z399">
        <v>139.73216523235783</v>
      </c>
      <c r="AA399">
        <v>30.695830069281879</v>
      </c>
      <c r="AB399">
        <v>4.6509549093028797</v>
      </c>
      <c r="AC399">
        <v>-51.990363230490118</v>
      </c>
    </row>
    <row r="400" spans="1:29">
      <c r="A400">
        <v>4</v>
      </c>
      <c r="B400">
        <v>94</v>
      </c>
      <c r="C400">
        <v>2001</v>
      </c>
      <c r="D400">
        <v>99</v>
      </c>
      <c r="E400">
        <v>99</v>
      </c>
      <c r="F400">
        <v>99</v>
      </c>
      <c r="G400">
        <v>2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659</v>
      </c>
      <c r="R400">
        <v>9593.5</v>
      </c>
      <c r="S400">
        <v>9430.5</v>
      </c>
      <c r="T400">
        <v>31.92778101339545</v>
      </c>
      <c r="U400">
        <v>32.73856873564899</v>
      </c>
      <c r="V400">
        <v>13.832594986188564</v>
      </c>
      <c r="W400">
        <v>56.480356290758714</v>
      </c>
      <c r="X400">
        <v>156.38409922391796</v>
      </c>
      <c r="Y400">
        <v>142.78350966800488</v>
      </c>
      <c r="Z400">
        <v>145.25142887439745</v>
      </c>
      <c r="AA400">
        <v>30.344344053772598</v>
      </c>
      <c r="AB400">
        <v>4.8205481790565914</v>
      </c>
      <c r="AC400">
        <v>-46.148368326380144</v>
      </c>
    </row>
    <row r="401" spans="1:29">
      <c r="A401">
        <v>4</v>
      </c>
      <c r="B401">
        <v>95</v>
      </c>
      <c r="C401">
        <v>2001</v>
      </c>
      <c r="D401">
        <v>99</v>
      </c>
      <c r="E401">
        <v>99</v>
      </c>
      <c r="F401">
        <v>99</v>
      </c>
      <c r="G401">
        <v>3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593</v>
      </c>
      <c r="R401">
        <v>4362</v>
      </c>
      <c r="S401">
        <v>4133</v>
      </c>
      <c r="T401">
        <v>14.517014726682756</v>
      </c>
      <c r="U401">
        <v>13.671160070958251</v>
      </c>
      <c r="V401">
        <v>14.206327372764788</v>
      </c>
      <c r="W401">
        <v>56.435035083474489</v>
      </c>
      <c r="X401">
        <v>149.91661959908819</v>
      </c>
      <c r="Y401">
        <v>131.13395231545147</v>
      </c>
      <c r="Z401">
        <v>138.39978224050313</v>
      </c>
      <c r="AA401">
        <v>29.207201042591603</v>
      </c>
      <c r="AB401">
        <v>4.5255359799807309</v>
      </c>
      <c r="AC401">
        <v>-48.80920552863153</v>
      </c>
    </row>
    <row r="402" spans="1:29">
      <c r="A402">
        <v>4</v>
      </c>
      <c r="B402">
        <v>96</v>
      </c>
      <c r="C402">
        <v>2001</v>
      </c>
      <c r="D402">
        <v>99</v>
      </c>
      <c r="E402">
        <v>99</v>
      </c>
      <c r="F402">
        <v>99</v>
      </c>
      <c r="G402">
        <v>4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157</v>
      </c>
      <c r="R402">
        <v>1537</v>
      </c>
      <c r="S402">
        <v>1537</v>
      </c>
      <c r="T402">
        <v>5.1152342124968797</v>
      </c>
      <c r="U402">
        <v>5.0818560058859754</v>
      </c>
      <c r="V402">
        <v>14.031229668184778</v>
      </c>
      <c r="W402">
        <v>57.039037085230973</v>
      </c>
      <c r="X402">
        <v>149.87949819934565</v>
      </c>
      <c r="Y402">
        <v>138.33877683799571</v>
      </c>
      <c r="Z402">
        <v>138.33877683799571</v>
      </c>
      <c r="AA402">
        <v>27.979433250803087</v>
      </c>
      <c r="AB402">
        <v>4.1856446568968897</v>
      </c>
      <c r="AC402">
        <v>-49.423715317071029</v>
      </c>
    </row>
    <row r="403" spans="1:29">
      <c r="A403">
        <v>4</v>
      </c>
      <c r="B403">
        <v>97</v>
      </c>
      <c r="C403">
        <v>2000</v>
      </c>
      <c r="D403">
        <v>99</v>
      </c>
      <c r="E403">
        <v>99</v>
      </c>
      <c r="F403">
        <v>99</v>
      </c>
      <c r="G403">
        <v>1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1260</v>
      </c>
      <c r="R403">
        <v>16827</v>
      </c>
      <c r="S403">
        <v>16772</v>
      </c>
      <c r="T403">
        <v>46.818071157792225</v>
      </c>
      <c r="U403">
        <v>47.309212189001478</v>
      </c>
      <c r="V403">
        <v>13.35859036072978</v>
      </c>
      <c r="W403">
        <v>55.395838301931775</v>
      </c>
      <c r="X403">
        <v>155.16057520155516</v>
      </c>
      <c r="Y403">
        <v>142.80677482617239</v>
      </c>
      <c r="Z403">
        <v>143.27507751013613</v>
      </c>
      <c r="AA403">
        <v>30.947121128292569</v>
      </c>
      <c r="AB403">
        <v>4.9302252248307807</v>
      </c>
      <c r="AC403">
        <v>-52.884595932409681</v>
      </c>
    </row>
    <row r="404" spans="1:29">
      <c r="A404">
        <v>4</v>
      </c>
      <c r="B404">
        <v>98</v>
      </c>
      <c r="C404">
        <v>2000</v>
      </c>
      <c r="D404">
        <v>99</v>
      </c>
      <c r="E404">
        <v>99</v>
      </c>
      <c r="F404">
        <v>99</v>
      </c>
      <c r="G404">
        <v>2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834</v>
      </c>
      <c r="R404">
        <v>9757</v>
      </c>
      <c r="S404">
        <v>9590</v>
      </c>
      <c r="T404">
        <v>27.147080304663874</v>
      </c>
      <c r="U404">
        <v>27.286100264456088</v>
      </c>
      <c r="V404">
        <v>13.61863277646818</v>
      </c>
      <c r="W404">
        <v>56.131595411887375</v>
      </c>
      <c r="X404">
        <v>155.77114344442086</v>
      </c>
      <c r="Y404">
        <v>142.04794506508179</v>
      </c>
      <c r="Z404">
        <v>144.52156412930177</v>
      </c>
      <c r="AA404">
        <v>31.133694953765197</v>
      </c>
      <c r="AB404">
        <v>4.7355281610995936</v>
      </c>
      <c r="AC404">
        <v>-49.208537551915967</v>
      </c>
    </row>
    <row r="405" spans="1:29">
      <c r="A405">
        <v>4</v>
      </c>
      <c r="B405">
        <v>99</v>
      </c>
      <c r="C405">
        <v>2000</v>
      </c>
      <c r="D405">
        <v>99</v>
      </c>
      <c r="E405">
        <v>99</v>
      </c>
      <c r="F405">
        <v>99</v>
      </c>
      <c r="G405">
        <v>3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757</v>
      </c>
      <c r="R405">
        <v>7708.25</v>
      </c>
      <c r="S405">
        <v>7374.25</v>
      </c>
      <c r="T405">
        <v>21.446805550725145</v>
      </c>
      <c r="U405">
        <v>20.826188007239377</v>
      </c>
      <c r="V405">
        <v>13.670288327441378</v>
      </c>
      <c r="W405">
        <v>56.033088110655321</v>
      </c>
      <c r="X405">
        <v>155.41935816892797</v>
      </c>
      <c r="Y405">
        <v>137.23465118541824</v>
      </c>
      <c r="Z405">
        <v>143.45038478489343</v>
      </c>
      <c r="AA405">
        <v>29.76709474270238</v>
      </c>
      <c r="AB405">
        <v>5.0933174286370049</v>
      </c>
      <c r="AC405">
        <v>-53.96848750321864</v>
      </c>
    </row>
    <row r="406" spans="1:29">
      <c r="A406">
        <v>4</v>
      </c>
      <c r="B406">
        <v>100</v>
      </c>
      <c r="C406">
        <v>2000</v>
      </c>
      <c r="D406">
        <v>99</v>
      </c>
      <c r="E406">
        <v>99</v>
      </c>
      <c r="F406">
        <v>99</v>
      </c>
      <c r="G406">
        <v>4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161</v>
      </c>
      <c r="R406">
        <v>1649</v>
      </c>
      <c r="S406">
        <v>1649</v>
      </c>
      <c r="T406">
        <v>4.5880429868187678</v>
      </c>
      <c r="U406">
        <v>4.5784995393030226</v>
      </c>
      <c r="V406">
        <v>13.648271679805941</v>
      </c>
      <c r="W406">
        <v>56.284414796846576</v>
      </c>
      <c r="X406">
        <v>152.87087548381177</v>
      </c>
      <c r="Y406">
        <v>141.03026076409913</v>
      </c>
      <c r="Z406">
        <v>141.03026076409913</v>
      </c>
      <c r="AA406">
        <v>30.608418482205753</v>
      </c>
      <c r="AB406">
        <v>4.0172165464719827</v>
      </c>
      <c r="AC406">
        <v>-70.582958814758996</v>
      </c>
    </row>
    <row r="407" spans="1:29">
      <c r="A407">
        <v>4</v>
      </c>
      <c r="B407">
        <v>101</v>
      </c>
      <c r="C407">
        <v>1999</v>
      </c>
      <c r="D407">
        <v>99</v>
      </c>
      <c r="E407">
        <v>99</v>
      </c>
      <c r="F407">
        <v>99</v>
      </c>
      <c r="G407">
        <v>1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1979</v>
      </c>
      <c r="R407">
        <v>18618.25</v>
      </c>
      <c r="S407">
        <v>18283</v>
      </c>
      <c r="T407">
        <v>46.63627425808918</v>
      </c>
      <c r="U407">
        <v>49.031466510081295</v>
      </c>
      <c r="V407">
        <v>14.876532434573605</v>
      </c>
      <c r="W407">
        <v>55.145599737461005</v>
      </c>
      <c r="X407">
        <v>156.42818569176404</v>
      </c>
      <c r="Y407">
        <v>142.15384904596235</v>
      </c>
      <c r="Z407">
        <v>144.76048241535796</v>
      </c>
      <c r="AA407">
        <v>31.136218722139745</v>
      </c>
      <c r="AB407">
        <v>5.0460679987420498</v>
      </c>
      <c r="AC407">
        <v>-48.491826268541317</v>
      </c>
    </row>
    <row r="408" spans="1:29">
      <c r="A408">
        <v>4</v>
      </c>
      <c r="B408">
        <v>102</v>
      </c>
      <c r="C408">
        <v>1999</v>
      </c>
      <c r="D408">
        <v>99</v>
      </c>
      <c r="E408">
        <v>99</v>
      </c>
      <c r="F408">
        <v>99</v>
      </c>
      <c r="G408">
        <v>2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1274</v>
      </c>
      <c r="R408">
        <v>12423</v>
      </c>
      <c r="S408">
        <v>10234</v>
      </c>
      <c r="T408">
        <v>31.11798558447984</v>
      </c>
      <c r="U408">
        <v>28.261852883438159</v>
      </c>
      <c r="V408">
        <v>14.701360379940436</v>
      </c>
      <c r="W408">
        <v>55.46892710572601</v>
      </c>
      <c r="X408">
        <v>158.73679591091516</v>
      </c>
      <c r="Y408">
        <v>122.79954117363012</v>
      </c>
      <c r="Z408">
        <v>149.06573187414571</v>
      </c>
      <c r="AA408">
        <v>30.90125221297161</v>
      </c>
      <c r="AB408">
        <v>4.663722199144531</v>
      </c>
      <c r="AC408">
        <v>-51.512018535871526</v>
      </c>
    </row>
    <row r="409" spans="1:29">
      <c r="A409">
        <v>4</v>
      </c>
      <c r="B409">
        <v>103</v>
      </c>
      <c r="C409">
        <v>1999</v>
      </c>
      <c r="D409">
        <v>99</v>
      </c>
      <c r="E409">
        <v>99</v>
      </c>
      <c r="F409">
        <v>99</v>
      </c>
      <c r="G409">
        <v>3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931</v>
      </c>
      <c r="R409">
        <v>7167</v>
      </c>
      <c r="S409">
        <v>6789</v>
      </c>
      <c r="T409">
        <v>17.952394967718501</v>
      </c>
      <c r="U409">
        <v>18.14531288828962</v>
      </c>
      <c r="V409">
        <v>15.906376447607093</v>
      </c>
      <c r="W409">
        <v>55.841213728089564</v>
      </c>
      <c r="X409">
        <v>155.83119089978621</v>
      </c>
      <c r="Y409">
        <v>136.66259243756139</v>
      </c>
      <c r="Z409">
        <v>144.27173368684669</v>
      </c>
      <c r="AA409">
        <v>30.461853577064641</v>
      </c>
      <c r="AB409">
        <v>5.475421163023749</v>
      </c>
      <c r="AC409">
        <v>-48.290294913872145</v>
      </c>
    </row>
    <row r="410" spans="1:29">
      <c r="A410">
        <v>4</v>
      </c>
      <c r="B410">
        <v>104</v>
      </c>
      <c r="C410">
        <v>1999</v>
      </c>
      <c r="D410">
        <v>99</v>
      </c>
      <c r="E410">
        <v>99</v>
      </c>
      <c r="F410">
        <v>99</v>
      </c>
      <c r="G410">
        <v>4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246</v>
      </c>
      <c r="R410">
        <v>1714</v>
      </c>
      <c r="S410">
        <v>1715</v>
      </c>
      <c r="T410">
        <v>4.2933451897125057</v>
      </c>
      <c r="U410">
        <v>4.5613677181908878</v>
      </c>
      <c r="V410">
        <v>14.663943990665114</v>
      </c>
      <c r="W410">
        <v>56.050145772594753</v>
      </c>
      <c r="X410">
        <v>155.63424528862427</v>
      </c>
      <c r="Y410">
        <v>143.65040840140037</v>
      </c>
      <c r="Z410">
        <v>143.5666472303208</v>
      </c>
      <c r="AA410">
        <v>30.716540137685193</v>
      </c>
      <c r="AB410">
        <v>4.9406794461722381</v>
      </c>
      <c r="AC410">
        <v>-52.011852235561825</v>
      </c>
    </row>
    <row r="411" spans="1:29">
      <c r="A411">
        <v>4</v>
      </c>
      <c r="B411">
        <v>105</v>
      </c>
      <c r="C411">
        <v>1998</v>
      </c>
      <c r="D411">
        <v>99</v>
      </c>
      <c r="E411">
        <v>99</v>
      </c>
      <c r="F411">
        <v>99</v>
      </c>
      <c r="G411">
        <v>1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1555</v>
      </c>
      <c r="R411">
        <v>15299.25</v>
      </c>
      <c r="S411">
        <v>14526</v>
      </c>
      <c r="T411">
        <v>40.850015686640972</v>
      </c>
      <c r="U411">
        <v>42.961702401860506</v>
      </c>
      <c r="V411">
        <v>15.27009493929441</v>
      </c>
      <c r="W411">
        <v>55.166460140437842</v>
      </c>
      <c r="X411">
        <v>157.70979645845097</v>
      </c>
      <c r="Y411">
        <v>138.75469712567627</v>
      </c>
      <c r="Z411">
        <v>146.140905961724</v>
      </c>
      <c r="AA411">
        <v>31.46964115319231</v>
      </c>
      <c r="AB411">
        <v>5.4588600641350862</v>
      </c>
      <c r="AC411">
        <v>-40.988863614536669</v>
      </c>
    </row>
    <row r="412" spans="1:29">
      <c r="A412">
        <v>4</v>
      </c>
      <c r="B412">
        <v>106</v>
      </c>
      <c r="C412">
        <v>1998</v>
      </c>
      <c r="D412">
        <v>99</v>
      </c>
      <c r="E412">
        <v>99</v>
      </c>
      <c r="F412">
        <v>99</v>
      </c>
      <c r="G412">
        <v>2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1035</v>
      </c>
      <c r="R412">
        <v>10941</v>
      </c>
      <c r="S412">
        <v>8400</v>
      </c>
      <c r="T412">
        <v>29.213198138963623</v>
      </c>
      <c r="U412">
        <v>25.217373371882875</v>
      </c>
      <c r="V412">
        <v>15.229229503701671</v>
      </c>
      <c r="W412">
        <v>55.368333333333318</v>
      </c>
      <c r="X412">
        <v>158.60285983829564</v>
      </c>
      <c r="Y412">
        <v>113.88831916643828</v>
      </c>
      <c r="Z412">
        <v>148.33953571428583</v>
      </c>
      <c r="AA412">
        <v>30.121434031561961</v>
      </c>
      <c r="AB412">
        <v>4.7763850729479103</v>
      </c>
      <c r="AC412">
        <v>-48.973343461477718</v>
      </c>
    </row>
    <row r="413" spans="1:29">
      <c r="A413">
        <v>4</v>
      </c>
      <c r="B413">
        <v>107</v>
      </c>
      <c r="C413">
        <v>1998</v>
      </c>
      <c r="D413">
        <v>99</v>
      </c>
      <c r="E413">
        <v>99</v>
      </c>
      <c r="F413">
        <v>99</v>
      </c>
      <c r="G413">
        <v>3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  <c r="Q413">
        <v>870</v>
      </c>
      <c r="R413">
        <v>9464</v>
      </c>
      <c r="S413">
        <v>9105</v>
      </c>
      <c r="T413">
        <v>25.26950984253283</v>
      </c>
      <c r="U413">
        <v>26.733386159430271</v>
      </c>
      <c r="V413">
        <v>15.8801775147929</v>
      </c>
      <c r="W413">
        <v>55.90137287204832</v>
      </c>
      <c r="X413">
        <v>156.6677259735016</v>
      </c>
      <c r="Y413">
        <v>139.57755705832588</v>
      </c>
      <c r="Z413">
        <v>145.08094453596877</v>
      </c>
      <c r="AA413">
        <v>29.46642233892868</v>
      </c>
      <c r="AB413">
        <v>5.2798433048448796</v>
      </c>
      <c r="AC413">
        <v>-45.756005188070624</v>
      </c>
    </row>
    <row r="414" spans="1:29">
      <c r="A414">
        <v>4</v>
      </c>
      <c r="B414">
        <v>108</v>
      </c>
      <c r="C414">
        <v>1998</v>
      </c>
      <c r="D414">
        <v>99</v>
      </c>
      <c r="E414">
        <v>99</v>
      </c>
      <c r="F414">
        <v>99</v>
      </c>
      <c r="G414">
        <v>4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204</v>
      </c>
      <c r="R414">
        <v>1748</v>
      </c>
      <c r="S414">
        <v>1748</v>
      </c>
      <c r="T414">
        <v>4.6672763318625723</v>
      </c>
      <c r="U414">
        <v>5.0875380668263164</v>
      </c>
      <c r="V414">
        <v>15.380434782608697</v>
      </c>
      <c r="W414">
        <v>55.577803203661318</v>
      </c>
      <c r="X414">
        <v>155.81199749101893</v>
      </c>
      <c r="Y414">
        <v>143.81447368421036</v>
      </c>
      <c r="Z414">
        <v>143.81447368421036</v>
      </c>
      <c r="AA414">
        <v>31.773574500014345</v>
      </c>
      <c r="AB414">
        <v>4.8949150964126442</v>
      </c>
      <c r="AC414">
        <v>-55.07727610776503</v>
      </c>
    </row>
    <row r="415" spans="1:29">
      <c r="A415">
        <v>4</v>
      </c>
      <c r="B415">
        <v>109</v>
      </c>
      <c r="C415">
        <v>1997</v>
      </c>
      <c r="D415">
        <v>99</v>
      </c>
      <c r="E415">
        <v>99</v>
      </c>
      <c r="F415">
        <v>99</v>
      </c>
      <c r="G415">
        <v>1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1639</v>
      </c>
      <c r="R415">
        <v>15376.25</v>
      </c>
      <c r="S415">
        <v>14922</v>
      </c>
      <c r="T415">
        <v>40.762562464377069</v>
      </c>
      <c r="U415">
        <v>43.575121946467902</v>
      </c>
      <c r="V415">
        <v>16.150686936021462</v>
      </c>
      <c r="W415">
        <v>55.33520975740516</v>
      </c>
      <c r="X415">
        <v>156.5241452152288</v>
      </c>
      <c r="Y415">
        <v>140.81256483212752</v>
      </c>
      <c r="Z415">
        <v>145.09912880310955</v>
      </c>
      <c r="AA415">
        <v>30.486351177873299</v>
      </c>
      <c r="AB415">
        <v>4.9416124522023752</v>
      </c>
      <c r="AC415">
        <v>-45.35115367835968</v>
      </c>
    </row>
    <row r="416" spans="1:29">
      <c r="A416">
        <v>4</v>
      </c>
      <c r="B416">
        <v>110</v>
      </c>
      <c r="C416">
        <v>1997</v>
      </c>
      <c r="D416">
        <v>99</v>
      </c>
      <c r="E416">
        <v>99</v>
      </c>
      <c r="F416">
        <v>99</v>
      </c>
      <c r="G416">
        <v>2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  <c r="Q416">
        <v>1115</v>
      </c>
      <c r="R416">
        <v>11178.75</v>
      </c>
      <c r="S416">
        <v>8683.5</v>
      </c>
      <c r="T416">
        <v>29.634956192092041</v>
      </c>
      <c r="U416">
        <v>25.10001570594358</v>
      </c>
      <c r="V416">
        <v>15.776271944537628</v>
      </c>
      <c r="W416">
        <v>55.791904186100084</v>
      </c>
      <c r="X416">
        <v>153.24424375929075</v>
      </c>
      <c r="Y416">
        <v>111.56654366543702</v>
      </c>
      <c r="Z416">
        <v>143.62578453388656</v>
      </c>
      <c r="AA416">
        <v>30.009986201582645</v>
      </c>
      <c r="AB416">
        <v>5.1224648906023322</v>
      </c>
      <c r="AC416">
        <v>-38.073398867356545</v>
      </c>
    </row>
    <row r="417" spans="1:29">
      <c r="A417">
        <v>4</v>
      </c>
      <c r="B417">
        <v>111</v>
      </c>
      <c r="C417">
        <v>1997</v>
      </c>
      <c r="D417">
        <v>99</v>
      </c>
      <c r="E417">
        <v>99</v>
      </c>
      <c r="F417">
        <v>99</v>
      </c>
      <c r="G417">
        <v>3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  <c r="Q417">
        <v>932</v>
      </c>
      <c r="R417">
        <v>9680.5</v>
      </c>
      <c r="S417">
        <v>9241.5</v>
      </c>
      <c r="T417">
        <v>25.66308338745808</v>
      </c>
      <c r="U417">
        <v>27.083070192365181</v>
      </c>
      <c r="V417">
        <v>15.83120706575073</v>
      </c>
      <c r="W417">
        <v>55.606773792133311</v>
      </c>
      <c r="X417">
        <v>157.02645347677324</v>
      </c>
      <c r="Y417">
        <v>139.01233407365322</v>
      </c>
      <c r="Z417">
        <v>145.61585240491263</v>
      </c>
      <c r="AA417">
        <v>30.041915876190007</v>
      </c>
      <c r="AB417">
        <v>5.2302881725105195</v>
      </c>
      <c r="AC417">
        <v>-49.296703687305857</v>
      </c>
    </row>
    <row r="418" spans="1:29">
      <c r="A418">
        <v>4</v>
      </c>
      <c r="B418">
        <v>112</v>
      </c>
      <c r="C418">
        <v>1997</v>
      </c>
      <c r="D418">
        <v>99</v>
      </c>
      <c r="E418">
        <v>99</v>
      </c>
      <c r="F418">
        <v>99</v>
      </c>
      <c r="G418">
        <v>4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210</v>
      </c>
      <c r="R418">
        <v>1486</v>
      </c>
      <c r="S418">
        <v>1486</v>
      </c>
      <c r="T418">
        <v>3.9393979560727952</v>
      </c>
      <c r="U418">
        <v>4.2417921552233446</v>
      </c>
      <c r="V418">
        <v>15.7207267833109</v>
      </c>
      <c r="W418">
        <v>55.626514131897686</v>
      </c>
      <c r="X418">
        <v>153.66752747565221</v>
      </c>
      <c r="Y418">
        <v>141.83512786002703</v>
      </c>
      <c r="Z418">
        <v>141.83512786002703</v>
      </c>
      <c r="AA418">
        <v>30.909539424039156</v>
      </c>
      <c r="AB418">
        <v>4.7111530668026678</v>
      </c>
      <c r="AC418">
        <v>-56.109025700885432</v>
      </c>
    </row>
    <row r="419" spans="1:29" s="293" customFormat="1">
      <c r="A419" s="293">
        <v>4</v>
      </c>
      <c r="B419" s="293">
        <v>113</v>
      </c>
      <c r="C419" s="293">
        <v>1996</v>
      </c>
      <c r="D419" s="293">
        <v>99</v>
      </c>
      <c r="E419" s="293">
        <v>99</v>
      </c>
      <c r="F419" s="293">
        <v>99</v>
      </c>
      <c r="G419" s="293">
        <v>1</v>
      </c>
      <c r="H419" s="293">
        <v>99</v>
      </c>
      <c r="I419" s="293">
        <v>99</v>
      </c>
      <c r="J419" s="293">
        <v>999</v>
      </c>
      <c r="K419" s="293">
        <v>99</v>
      </c>
      <c r="L419" s="293">
        <v>99</v>
      </c>
      <c r="M419" s="293">
        <v>99</v>
      </c>
      <c r="N419" s="293">
        <v>99</v>
      </c>
      <c r="O419" s="293">
        <v>99</v>
      </c>
      <c r="P419" s="293">
        <v>9999</v>
      </c>
      <c r="Q419" s="293">
        <v>1796</v>
      </c>
      <c r="R419" s="293">
        <v>14998</v>
      </c>
      <c r="S419" s="293">
        <v>14336</v>
      </c>
      <c r="T419" s="293">
        <v>43.913186692530097</v>
      </c>
      <c r="U419" s="293">
        <v>46.427455332294301</v>
      </c>
      <c r="V419" s="293">
        <v>16.168355780770778</v>
      </c>
      <c r="W419" s="293">
        <v>54.801339285714306</v>
      </c>
      <c r="X419" s="293">
        <v>155.76703112599878</v>
      </c>
      <c r="Y419" s="293">
        <v>138.48062408321155</v>
      </c>
      <c r="Z419" s="293">
        <v>144.87530691964329</v>
      </c>
      <c r="AA419" s="293">
        <v>30.028642493838873</v>
      </c>
      <c r="AB419" s="293">
        <v>4.6434704050680118</v>
      </c>
      <c r="AC419" s="293">
        <v>-51.345072505222049</v>
      </c>
    </row>
    <row r="420" spans="1:29" s="293" customFormat="1">
      <c r="A420" s="293">
        <v>4</v>
      </c>
      <c r="B420" s="293">
        <v>114</v>
      </c>
      <c r="C420" s="293">
        <v>1996</v>
      </c>
      <c r="D420" s="293">
        <v>99</v>
      </c>
      <c r="E420" s="293">
        <v>99</v>
      </c>
      <c r="F420" s="293">
        <v>99</v>
      </c>
      <c r="G420" s="293">
        <v>2</v>
      </c>
      <c r="H420" s="293">
        <v>99</v>
      </c>
      <c r="I420" s="293">
        <v>99</v>
      </c>
      <c r="J420" s="293">
        <v>999</v>
      </c>
      <c r="K420" s="293">
        <v>99</v>
      </c>
      <c r="L420" s="293">
        <v>99</v>
      </c>
      <c r="M420" s="293">
        <v>99</v>
      </c>
      <c r="N420" s="293">
        <v>99</v>
      </c>
      <c r="O420" s="293">
        <v>99</v>
      </c>
      <c r="P420" s="293">
        <v>9999</v>
      </c>
      <c r="Q420" s="293">
        <v>1174</v>
      </c>
      <c r="R420" s="293">
        <v>10140</v>
      </c>
      <c r="S420" s="293">
        <v>8282</v>
      </c>
      <c r="T420" s="293">
        <v>29.689272773853546</v>
      </c>
      <c r="U420" s="293">
        <v>26.064649508022796</v>
      </c>
      <c r="V420" s="293">
        <v>15.69063116370809</v>
      </c>
      <c r="W420" s="293">
        <v>55.622313450857312</v>
      </c>
      <c r="X420" s="293">
        <v>149.78956579714969</v>
      </c>
      <c r="Y420" s="293">
        <v>114.99035502958556</v>
      </c>
      <c r="Z420" s="293">
        <v>140.78751509297237</v>
      </c>
      <c r="AA420" s="293">
        <v>29.149348937414519</v>
      </c>
      <c r="AB420" s="293">
        <v>3.8255959421085071</v>
      </c>
      <c r="AC420" s="293">
        <v>-62.815954919291059</v>
      </c>
    </row>
    <row r="421" spans="1:29" s="293" customFormat="1">
      <c r="A421" s="293">
        <v>4</v>
      </c>
      <c r="B421" s="293">
        <v>115</v>
      </c>
      <c r="C421" s="293">
        <v>1996</v>
      </c>
      <c r="D421" s="293">
        <v>99</v>
      </c>
      <c r="E421" s="293">
        <v>99</v>
      </c>
      <c r="F421" s="293">
        <v>99</v>
      </c>
      <c r="G421" s="293">
        <v>3</v>
      </c>
      <c r="H421" s="293">
        <v>99</v>
      </c>
      <c r="I421" s="293">
        <v>99</v>
      </c>
      <c r="J421" s="293">
        <v>999</v>
      </c>
      <c r="K421" s="293">
        <v>99</v>
      </c>
      <c r="L421" s="293">
        <v>99</v>
      </c>
      <c r="M421" s="293">
        <v>99</v>
      </c>
      <c r="N421" s="293">
        <v>99</v>
      </c>
      <c r="O421" s="293">
        <v>99</v>
      </c>
      <c r="P421" s="293">
        <v>9999</v>
      </c>
      <c r="Q421" s="293">
        <v>943</v>
      </c>
      <c r="R421" s="293">
        <v>8382.75</v>
      </c>
      <c r="S421" s="293">
        <v>7960.25</v>
      </c>
      <c r="T421" s="293">
        <v>24.544156937378762</v>
      </c>
      <c r="U421" s="293">
        <v>25.575687888616169</v>
      </c>
      <c r="V421" s="293">
        <v>16.200411559452444</v>
      </c>
      <c r="W421" s="293">
        <v>55.357934738230611</v>
      </c>
      <c r="X421" s="293">
        <v>155.34951195531846</v>
      </c>
      <c r="Y421" s="293">
        <v>136.48605767796909</v>
      </c>
      <c r="Z421" s="293">
        <v>143.73022204076452</v>
      </c>
      <c r="AA421" s="293">
        <v>29.715773109371991</v>
      </c>
      <c r="AB421" s="293">
        <v>4.8875602578990636</v>
      </c>
      <c r="AC421" s="293">
        <v>-53.869356322202691</v>
      </c>
    </row>
    <row r="422" spans="1:29" s="293" customFormat="1">
      <c r="A422" s="293">
        <v>4</v>
      </c>
      <c r="B422" s="293">
        <v>116</v>
      </c>
      <c r="C422" s="293">
        <v>1996</v>
      </c>
      <c r="D422" s="293">
        <v>99</v>
      </c>
      <c r="E422" s="293">
        <v>99</v>
      </c>
      <c r="F422" s="293">
        <v>99</v>
      </c>
      <c r="G422" s="293">
        <v>4</v>
      </c>
      <c r="H422" s="293">
        <v>99</v>
      </c>
      <c r="I422" s="293">
        <v>99</v>
      </c>
      <c r="J422" s="293">
        <v>999</v>
      </c>
      <c r="K422" s="293">
        <v>99</v>
      </c>
      <c r="L422" s="293">
        <v>99</v>
      </c>
      <c r="M422" s="293">
        <v>99</v>
      </c>
      <c r="N422" s="293">
        <v>99</v>
      </c>
      <c r="O422" s="293">
        <v>99</v>
      </c>
      <c r="P422" s="293">
        <v>9999</v>
      </c>
      <c r="Q422" s="293">
        <v>170</v>
      </c>
      <c r="R422" s="293">
        <v>633</v>
      </c>
      <c r="S422" s="293">
        <v>634</v>
      </c>
      <c r="T422" s="293">
        <v>1.8533835962376024</v>
      </c>
      <c r="U422" s="293">
        <v>1.9322072710667495</v>
      </c>
      <c r="V422" s="293">
        <v>14.55134281200632</v>
      </c>
      <c r="W422" s="293">
        <v>55.181388012618307</v>
      </c>
      <c r="X422" s="293">
        <v>147.79438570907749</v>
      </c>
      <c r="Y422" s="293">
        <v>136.5518167456558</v>
      </c>
      <c r="Z422" s="293">
        <v>136.33643533123043</v>
      </c>
      <c r="AA422" s="293">
        <v>29.945467480477088</v>
      </c>
      <c r="AB422" s="293">
        <v>4.1300125607138094</v>
      </c>
      <c r="AC422" s="293">
        <v>-50.843215063036077</v>
      </c>
    </row>
    <row r="423" spans="1:29">
      <c r="A423">
        <v>5</v>
      </c>
      <c r="B423">
        <v>1</v>
      </c>
      <c r="C423">
        <v>1996</v>
      </c>
      <c r="D423">
        <v>99</v>
      </c>
      <c r="E423">
        <v>99</v>
      </c>
      <c r="F423">
        <v>99</v>
      </c>
      <c r="G423">
        <v>99</v>
      </c>
      <c r="H423">
        <v>1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3276</v>
      </c>
      <c r="R423">
        <v>27860.5</v>
      </c>
      <c r="S423">
        <v>26939.5</v>
      </c>
      <c r="T423">
        <v>81.573765691907909</v>
      </c>
      <c r="U423">
        <v>86.206472676296229</v>
      </c>
      <c r="V423">
        <v>16.237325245419139</v>
      </c>
      <c r="W423">
        <v>55.262792553685081</v>
      </c>
      <c r="X423">
        <v>154.55199205498451</v>
      </c>
      <c r="Y423">
        <v>138.41987401518273</v>
      </c>
      <c r="Z423">
        <v>143.15213348428881</v>
      </c>
      <c r="AA423">
        <v>29.729214592603597</v>
      </c>
      <c r="AB423">
        <v>4.4715579106616525</v>
      </c>
      <c r="AC423">
        <v>-54.765992292636561</v>
      </c>
    </row>
    <row r="424" spans="1:29">
      <c r="A424">
        <v>5</v>
      </c>
      <c r="B424">
        <v>2</v>
      </c>
      <c r="C424">
        <v>1997</v>
      </c>
      <c r="D424">
        <v>99</v>
      </c>
      <c r="E424">
        <v>99</v>
      </c>
      <c r="F424">
        <v>99</v>
      </c>
      <c r="G424">
        <v>99</v>
      </c>
      <c r="H424">
        <v>1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  <c r="Q424">
        <v>3101</v>
      </c>
      <c r="R424">
        <v>30712.25</v>
      </c>
      <c r="S424">
        <v>29952.75</v>
      </c>
      <c r="T424">
        <v>81.418421854910321</v>
      </c>
      <c r="U424">
        <v>87.378304094598249</v>
      </c>
      <c r="V424">
        <v>16.123859372074659</v>
      </c>
      <c r="W424">
        <v>55.572359800018369</v>
      </c>
      <c r="X424">
        <v>156.51524455583674</v>
      </c>
      <c r="Y424">
        <v>141.36607705394411</v>
      </c>
      <c r="Z424">
        <v>144.95064059226598</v>
      </c>
      <c r="AA424">
        <v>30.408097331521972</v>
      </c>
      <c r="AB424">
        <v>5.0500716738860838</v>
      </c>
      <c r="AC424">
        <v>-44.814684355858446</v>
      </c>
    </row>
    <row r="425" spans="1:29">
      <c r="A425">
        <v>5</v>
      </c>
      <c r="B425">
        <v>3</v>
      </c>
      <c r="C425">
        <v>1998</v>
      </c>
      <c r="D425">
        <v>99</v>
      </c>
      <c r="E425">
        <v>99</v>
      </c>
      <c r="F425">
        <v>99</v>
      </c>
      <c r="G425">
        <v>99</v>
      </c>
      <c r="H425">
        <v>1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2966</v>
      </c>
      <c r="R425">
        <v>30909</v>
      </c>
      <c r="S425">
        <v>30245</v>
      </c>
      <c r="T425">
        <v>82.529087037494378</v>
      </c>
      <c r="U425">
        <v>89.648442013981636</v>
      </c>
      <c r="V425">
        <v>15.40379824646543</v>
      </c>
      <c r="W425">
        <v>55.388857662423526</v>
      </c>
      <c r="X425">
        <v>158.29207094379237</v>
      </c>
      <c r="Y425">
        <v>143.31582387006983</v>
      </c>
      <c r="Z425">
        <v>146.4621854852038</v>
      </c>
      <c r="AA425">
        <v>30.764871132549153</v>
      </c>
      <c r="AB425">
        <v>5.2089877174106993</v>
      </c>
      <c r="AC425">
        <v>-44.639312660663634</v>
      </c>
    </row>
    <row r="426" spans="1:29">
      <c r="A426">
        <v>5</v>
      </c>
      <c r="B426">
        <v>4</v>
      </c>
      <c r="C426">
        <v>1999</v>
      </c>
      <c r="D426">
        <v>99</v>
      </c>
      <c r="E426">
        <v>99</v>
      </c>
      <c r="F426">
        <v>99</v>
      </c>
      <c r="G426">
        <v>99</v>
      </c>
      <c r="H426">
        <v>1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  <c r="Q426">
        <v>3729</v>
      </c>
      <c r="R426">
        <v>31756.75</v>
      </c>
      <c r="S426">
        <v>31201.5</v>
      </c>
      <c r="T426">
        <v>79.546493496734271</v>
      </c>
      <c r="U426">
        <v>84.546203224300015</v>
      </c>
      <c r="V426">
        <v>15.170695993765104</v>
      </c>
      <c r="W426">
        <v>55.498774097399135</v>
      </c>
      <c r="X426">
        <v>158.16657365845575</v>
      </c>
      <c r="Y426">
        <v>143.70790461870223</v>
      </c>
      <c r="Z426">
        <v>146.26527570789776</v>
      </c>
      <c r="AA426">
        <v>30.984849186545127</v>
      </c>
      <c r="AB426">
        <v>4.999270798471116</v>
      </c>
      <c r="AC426">
        <v>-49.690733500992685</v>
      </c>
    </row>
    <row r="427" spans="1:29">
      <c r="A427">
        <v>5</v>
      </c>
      <c r="B427">
        <v>5</v>
      </c>
      <c r="C427">
        <v>2000</v>
      </c>
      <c r="D427">
        <v>99</v>
      </c>
      <c r="E427">
        <v>99</v>
      </c>
      <c r="F427">
        <v>99</v>
      </c>
      <c r="G427">
        <v>99</v>
      </c>
      <c r="H427">
        <v>1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  <c r="Q427">
        <v>2361</v>
      </c>
      <c r="R427">
        <v>29109.25</v>
      </c>
      <c r="S427">
        <v>28775.25</v>
      </c>
      <c r="T427">
        <v>80.991200918165049</v>
      </c>
      <c r="U427">
        <v>82.359538220621104</v>
      </c>
      <c r="V427">
        <v>13.23510567946615</v>
      </c>
      <c r="W427">
        <v>55.841078704789687</v>
      </c>
      <c r="X427">
        <v>157.3549698840194</v>
      </c>
      <c r="Y427">
        <v>143.71188196191815</v>
      </c>
      <c r="Z427">
        <v>145.37997410969379</v>
      </c>
      <c r="AA427">
        <v>30.633733643899955</v>
      </c>
      <c r="AB427">
        <v>4.8906807715585394</v>
      </c>
      <c r="AC427">
        <v>-54.415682584894256</v>
      </c>
    </row>
    <row r="428" spans="1:29">
      <c r="A428">
        <v>5</v>
      </c>
      <c r="B428">
        <v>6</v>
      </c>
      <c r="C428">
        <v>2001</v>
      </c>
      <c r="D428">
        <v>99</v>
      </c>
      <c r="E428">
        <v>99</v>
      </c>
      <c r="F428">
        <v>99</v>
      </c>
      <c r="G428">
        <v>99</v>
      </c>
      <c r="H428">
        <v>1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  <c r="Q428">
        <v>1883</v>
      </c>
      <c r="R428">
        <v>23912</v>
      </c>
      <c r="S428">
        <v>23587</v>
      </c>
      <c r="T428">
        <v>79.580663948747812</v>
      </c>
      <c r="U428">
        <v>80.448221732684303</v>
      </c>
      <c r="V428">
        <v>13.40715958514553</v>
      </c>
      <c r="W428">
        <v>56.064315088820088</v>
      </c>
      <c r="X428">
        <v>154.45563853305396</v>
      </c>
      <c r="Y428">
        <v>140.76542321846762</v>
      </c>
      <c r="Z428">
        <v>142.70499851613161</v>
      </c>
      <c r="AA428">
        <v>30.376414262774727</v>
      </c>
      <c r="AB428">
        <v>4.6742781070301884</v>
      </c>
      <c r="AC428">
        <v>-50.69759641118165</v>
      </c>
    </row>
    <row r="429" spans="1:29">
      <c r="A429">
        <v>5</v>
      </c>
      <c r="B429">
        <v>7</v>
      </c>
      <c r="C429">
        <v>2002</v>
      </c>
      <c r="D429">
        <v>99</v>
      </c>
      <c r="E429">
        <v>99</v>
      </c>
      <c r="F429">
        <v>99</v>
      </c>
      <c r="G429">
        <v>99</v>
      </c>
      <c r="H429">
        <v>1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  <c r="Q429">
        <v>1716</v>
      </c>
      <c r="R429">
        <v>26438</v>
      </c>
      <c r="S429">
        <v>26073</v>
      </c>
      <c r="T429">
        <v>80.003631301821699</v>
      </c>
      <c r="U429">
        <v>81.259195034125696</v>
      </c>
      <c r="V429">
        <v>13.148914441334444</v>
      </c>
      <c r="W429">
        <v>55.614812257891295</v>
      </c>
      <c r="X429">
        <v>157.87079925420159</v>
      </c>
      <c r="Y429">
        <v>143.91977456691117</v>
      </c>
      <c r="Z429">
        <v>145.93452997353575</v>
      </c>
      <c r="AA429">
        <v>31.043644091490474</v>
      </c>
      <c r="AB429">
        <v>4.606315210577808</v>
      </c>
      <c r="AC429">
        <v>-48.085695115230926</v>
      </c>
    </row>
    <row r="430" spans="1:29">
      <c r="A430">
        <v>5</v>
      </c>
      <c r="B430">
        <v>8</v>
      </c>
      <c r="C430">
        <v>2003</v>
      </c>
      <c r="D430">
        <v>99</v>
      </c>
      <c r="E430">
        <v>99</v>
      </c>
      <c r="F430">
        <v>99</v>
      </c>
      <c r="G430">
        <v>99</v>
      </c>
      <c r="H430">
        <v>1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  <c r="Q430">
        <v>1668</v>
      </c>
      <c r="R430">
        <v>25032</v>
      </c>
      <c r="S430">
        <v>24706</v>
      </c>
      <c r="T430">
        <v>77.194930150800261</v>
      </c>
      <c r="U430">
        <v>78.671899952020993</v>
      </c>
      <c r="V430">
        <v>13.343759987216361</v>
      </c>
      <c r="W430">
        <v>55.88108151865945</v>
      </c>
      <c r="X430">
        <v>159.87005755060378</v>
      </c>
      <c r="Y430">
        <v>145.85294423138347</v>
      </c>
      <c r="Z430">
        <v>147.77749939285965</v>
      </c>
      <c r="AA430">
        <v>32.091188573077673</v>
      </c>
      <c r="AB430">
        <v>4.6206126674284684</v>
      </c>
      <c r="AC430">
        <v>-48.31130356096088</v>
      </c>
    </row>
    <row r="431" spans="1:29">
      <c r="A431">
        <v>5</v>
      </c>
      <c r="B431">
        <v>9</v>
      </c>
      <c r="C431">
        <v>2004</v>
      </c>
      <c r="D431">
        <v>99</v>
      </c>
      <c r="E431">
        <v>99</v>
      </c>
      <c r="F431">
        <v>99</v>
      </c>
      <c r="G431">
        <v>99</v>
      </c>
      <c r="H431">
        <v>1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1623</v>
      </c>
      <c r="R431">
        <v>27619</v>
      </c>
      <c r="S431">
        <v>27164</v>
      </c>
      <c r="T431">
        <v>72.565092877223393</v>
      </c>
      <c r="U431">
        <v>74.531012416031373</v>
      </c>
      <c r="V431">
        <v>14.791918606756212</v>
      </c>
      <c r="W431">
        <v>56.247165365925511</v>
      </c>
      <c r="X431">
        <v>160.5319943793296</v>
      </c>
      <c r="Y431">
        <v>146.0370976501689</v>
      </c>
      <c r="Z431">
        <v>148.48323516418844</v>
      </c>
      <c r="AA431">
        <v>32.04683836604967</v>
      </c>
      <c r="AB431">
        <v>4.6705343243757955</v>
      </c>
      <c r="AC431">
        <v>-50.750380418647119</v>
      </c>
    </row>
    <row r="432" spans="1:29">
      <c r="A432">
        <v>5</v>
      </c>
      <c r="B432">
        <v>10</v>
      </c>
      <c r="C432">
        <v>2005</v>
      </c>
      <c r="D432">
        <v>99</v>
      </c>
      <c r="E432">
        <v>99</v>
      </c>
      <c r="F432">
        <v>99</v>
      </c>
      <c r="G432">
        <v>99</v>
      </c>
      <c r="H432">
        <v>1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1479</v>
      </c>
      <c r="R432">
        <v>29005</v>
      </c>
      <c r="S432">
        <v>28514</v>
      </c>
      <c r="T432">
        <v>74.160248010482917</v>
      </c>
      <c r="U432">
        <v>75.825149226510149</v>
      </c>
      <c r="V432">
        <v>15.598034821582489</v>
      </c>
      <c r="W432">
        <v>56.747597671319355</v>
      </c>
      <c r="X432">
        <v>161.02472338706522</v>
      </c>
      <c r="Y432">
        <v>146.51206688502023</v>
      </c>
      <c r="Z432">
        <v>149.03494774496778</v>
      </c>
      <c r="AA432">
        <v>32.296804184260843</v>
      </c>
      <c r="AB432">
        <v>4.745521178716241</v>
      </c>
      <c r="AC432">
        <v>-49.327916282853664</v>
      </c>
    </row>
    <row r="433" spans="1:39">
      <c r="A433">
        <v>5</v>
      </c>
      <c r="B433">
        <v>11</v>
      </c>
      <c r="C433">
        <v>2006</v>
      </c>
      <c r="D433">
        <v>99</v>
      </c>
      <c r="E433">
        <v>99</v>
      </c>
      <c r="F433">
        <v>99</v>
      </c>
      <c r="G433">
        <v>99</v>
      </c>
      <c r="H433">
        <v>1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1340</v>
      </c>
      <c r="R433">
        <v>34403</v>
      </c>
      <c r="S433">
        <v>34274</v>
      </c>
      <c r="T433">
        <v>77.875365008941273</v>
      </c>
      <c r="U433">
        <v>79.616059499110889</v>
      </c>
      <c r="V433">
        <v>15.617300816789236</v>
      </c>
      <c r="W433">
        <v>56.856159187722483</v>
      </c>
      <c r="X433">
        <v>161.14365419957525</v>
      </c>
      <c r="Y433">
        <v>148.29640438333817</v>
      </c>
      <c r="Z433">
        <v>148.85456030810477</v>
      </c>
      <c r="AA433">
        <v>32.119528486231509</v>
      </c>
      <c r="AB433">
        <v>4.6621295029701555</v>
      </c>
      <c r="AC433">
        <v>-48.040395576423109</v>
      </c>
    </row>
    <row r="434" spans="1:39">
      <c r="A434">
        <v>5</v>
      </c>
      <c r="B434">
        <v>12</v>
      </c>
      <c r="C434">
        <v>2007</v>
      </c>
      <c r="D434">
        <v>99</v>
      </c>
      <c r="E434">
        <v>99</v>
      </c>
      <c r="F434">
        <v>99</v>
      </c>
      <c r="G434">
        <v>99</v>
      </c>
      <c r="H434">
        <v>1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1261</v>
      </c>
      <c r="R434">
        <v>34694</v>
      </c>
      <c r="S434">
        <v>34594</v>
      </c>
      <c r="T434">
        <v>79.015213628495957</v>
      </c>
      <c r="U434">
        <v>80.571269568954108</v>
      </c>
      <c r="V434">
        <v>15.131780711362197</v>
      </c>
      <c r="W434">
        <v>56.678672602185351</v>
      </c>
      <c r="X434">
        <v>163.20749101836395</v>
      </c>
      <c r="Y434">
        <v>150.28833227647581</v>
      </c>
      <c r="Z434">
        <v>150.72276695380845</v>
      </c>
      <c r="AA434">
        <v>32.598771390781138</v>
      </c>
      <c r="AB434">
        <v>4.7248820877428912</v>
      </c>
      <c r="AC434">
        <v>-48.634261388941759</v>
      </c>
    </row>
    <row r="435" spans="1:39">
      <c r="A435">
        <v>5</v>
      </c>
      <c r="B435">
        <v>13</v>
      </c>
      <c r="C435">
        <v>2008</v>
      </c>
      <c r="D435">
        <v>99</v>
      </c>
      <c r="E435">
        <v>99</v>
      </c>
      <c r="F435">
        <v>99</v>
      </c>
      <c r="G435">
        <v>99</v>
      </c>
      <c r="H435">
        <v>1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1253</v>
      </c>
      <c r="R435">
        <v>34412</v>
      </c>
      <c r="S435">
        <v>34316</v>
      </c>
      <c r="T435">
        <v>81.11446351122008</v>
      </c>
      <c r="U435">
        <v>83.028228052576353</v>
      </c>
      <c r="V435">
        <v>15.083343019876787</v>
      </c>
      <c r="W435">
        <v>56.686676768854149</v>
      </c>
      <c r="X435">
        <v>162.08746186828739</v>
      </c>
      <c r="Y435">
        <v>149.27373009415365</v>
      </c>
      <c r="Z435">
        <v>149.69132766056691</v>
      </c>
      <c r="AA435">
        <v>33.236918238241238</v>
      </c>
      <c r="AB435">
        <v>4.8169280699997685</v>
      </c>
      <c r="AC435">
        <v>-46.512914730914417</v>
      </c>
    </row>
    <row r="436" spans="1:39">
      <c r="A436">
        <v>5</v>
      </c>
      <c r="B436">
        <v>14</v>
      </c>
      <c r="C436">
        <v>2009</v>
      </c>
      <c r="D436">
        <v>99</v>
      </c>
      <c r="E436">
        <v>99</v>
      </c>
      <c r="F436">
        <v>99</v>
      </c>
      <c r="G436">
        <v>99</v>
      </c>
      <c r="H436">
        <v>1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1131</v>
      </c>
      <c r="R436">
        <v>34261</v>
      </c>
      <c r="S436">
        <v>34167</v>
      </c>
      <c r="T436">
        <v>77.749285163164359</v>
      </c>
      <c r="U436">
        <v>79.467617190101905</v>
      </c>
      <c r="V436">
        <v>15.520037360263856</v>
      </c>
      <c r="W436">
        <v>57.278865572043209</v>
      </c>
      <c r="X436">
        <v>160.69146150181075</v>
      </c>
      <c r="Y436">
        <v>147.96591751554311</v>
      </c>
      <c r="Z436">
        <v>148.37300026341271</v>
      </c>
      <c r="AA436">
        <v>33.121384668547243</v>
      </c>
      <c r="AB436">
        <v>5.0075512061428125</v>
      </c>
      <c r="AC436">
        <v>-45.507378894491346</v>
      </c>
    </row>
    <row r="437" spans="1:39">
      <c r="A437">
        <v>5</v>
      </c>
      <c r="B437">
        <v>15</v>
      </c>
      <c r="C437">
        <v>2010</v>
      </c>
      <c r="D437">
        <v>99</v>
      </c>
      <c r="E437">
        <v>99</v>
      </c>
      <c r="F437">
        <v>99</v>
      </c>
      <c r="G437">
        <v>99</v>
      </c>
      <c r="H437">
        <v>1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1133</v>
      </c>
      <c r="R437">
        <v>32813</v>
      </c>
      <c r="S437">
        <v>32713</v>
      </c>
      <c r="T437">
        <v>77.325321079297737</v>
      </c>
      <c r="U437">
        <v>79.248479454972298</v>
      </c>
      <c r="V437">
        <v>14.503123761923629</v>
      </c>
      <c r="W437">
        <v>58.592975269770413</v>
      </c>
      <c r="X437">
        <v>160.06450519257876</v>
      </c>
      <c r="Y437">
        <v>147.38278944320828</v>
      </c>
      <c r="Z437">
        <v>147.83332222663751</v>
      </c>
      <c r="AA437">
        <v>32.72385889175775</v>
      </c>
      <c r="AB437">
        <v>4.6780474116753998</v>
      </c>
      <c r="AC437">
        <v>-44.108867887191714</v>
      </c>
    </row>
    <row r="438" spans="1:39">
      <c r="A438">
        <v>5</v>
      </c>
      <c r="B438">
        <v>16</v>
      </c>
      <c r="C438">
        <v>2011</v>
      </c>
      <c r="D438">
        <v>99</v>
      </c>
      <c r="E438">
        <v>99</v>
      </c>
      <c r="F438">
        <v>99</v>
      </c>
      <c r="G438">
        <v>99</v>
      </c>
      <c r="H438">
        <v>1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1085</v>
      </c>
      <c r="R438">
        <v>34935</v>
      </c>
      <c r="S438">
        <v>34886</v>
      </c>
      <c r="T438">
        <v>81.388034665921154</v>
      </c>
      <c r="U438">
        <v>83.162622157234324</v>
      </c>
      <c r="V438">
        <v>16.329841133533701</v>
      </c>
      <c r="W438">
        <v>58.973886372756979</v>
      </c>
      <c r="X438">
        <v>158.96165902284861</v>
      </c>
      <c r="Y438">
        <v>146.53293516530564</v>
      </c>
      <c r="Z438">
        <v>146.73875164822425</v>
      </c>
      <c r="AA438">
        <v>32.941362316434969</v>
      </c>
      <c r="AB438">
        <v>4.5663059204134289</v>
      </c>
      <c r="AC438">
        <v>-41.38869249004884</v>
      </c>
    </row>
    <row r="439" spans="1:39">
      <c r="A439">
        <v>5</v>
      </c>
      <c r="B439">
        <v>17</v>
      </c>
      <c r="C439">
        <v>2012</v>
      </c>
      <c r="D439">
        <v>99</v>
      </c>
      <c r="E439">
        <v>99</v>
      </c>
      <c r="F439">
        <v>99</v>
      </c>
      <c r="G439">
        <v>99</v>
      </c>
      <c r="H439">
        <v>1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963</v>
      </c>
      <c r="R439">
        <v>35108</v>
      </c>
      <c r="S439">
        <v>35043</v>
      </c>
      <c r="T439">
        <v>81.692107222635869</v>
      </c>
      <c r="U439">
        <v>83.458047087448875</v>
      </c>
      <c r="V439">
        <v>16.340406744901443</v>
      </c>
      <c r="W439">
        <v>59.118882515766323</v>
      </c>
      <c r="X439">
        <v>159.53014385204389</v>
      </c>
      <c r="Y439">
        <v>147.0000939956694</v>
      </c>
      <c r="Z439">
        <v>147.27275918157579</v>
      </c>
      <c r="AA439">
        <v>33.216587329634649</v>
      </c>
      <c r="AB439">
        <v>4.5585122697540408</v>
      </c>
      <c r="AC439">
        <v>-42.271026222549267</v>
      </c>
    </row>
    <row r="440" spans="1:39">
      <c r="A440">
        <v>5</v>
      </c>
      <c r="B440">
        <v>18</v>
      </c>
      <c r="C440">
        <v>2013</v>
      </c>
      <c r="D440">
        <v>99</v>
      </c>
      <c r="E440">
        <v>99</v>
      </c>
      <c r="F440">
        <v>99</v>
      </c>
      <c r="G440">
        <v>99</v>
      </c>
      <c r="H440">
        <v>1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832</v>
      </c>
      <c r="R440">
        <v>34828</v>
      </c>
      <c r="S440">
        <v>34771</v>
      </c>
      <c r="T440">
        <v>81.074537920759781</v>
      </c>
      <c r="U440">
        <v>82.756628694986574</v>
      </c>
      <c r="V440">
        <v>16.388595383025148</v>
      </c>
      <c r="W440">
        <v>59.341405193983512</v>
      </c>
      <c r="X440">
        <v>158.71769404848737</v>
      </c>
      <c r="Y440">
        <v>146.28873951992637</v>
      </c>
      <c r="Z440">
        <v>146.52855022863869</v>
      </c>
      <c r="AA440">
        <v>33.113245012460659</v>
      </c>
      <c r="AB440">
        <v>4.5057974885155412</v>
      </c>
      <c r="AC440">
        <v>-42.812494351672001</v>
      </c>
    </row>
    <row r="441" spans="1:39">
      <c r="A441">
        <v>5</v>
      </c>
      <c r="B441">
        <v>19</v>
      </c>
      <c r="C441">
        <v>2014</v>
      </c>
      <c r="D441">
        <v>99</v>
      </c>
      <c r="E441">
        <v>99</v>
      </c>
      <c r="F441">
        <v>99</v>
      </c>
      <c r="G441">
        <v>99</v>
      </c>
      <c r="H441">
        <v>1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985</v>
      </c>
      <c r="R441">
        <v>40199</v>
      </c>
      <c r="S441">
        <v>40154</v>
      </c>
      <c r="T441">
        <v>92.136144854457953</v>
      </c>
      <c r="U441">
        <v>93.320896465762715</v>
      </c>
      <c r="V441">
        <v>16.117490484837937</v>
      </c>
      <c r="W441">
        <v>59.350102106888485</v>
      </c>
      <c r="X441">
        <v>156.43266326407519</v>
      </c>
      <c r="Y441">
        <v>144.24247145451235</v>
      </c>
      <c r="Z441">
        <v>144.40412188075763</v>
      </c>
      <c r="AA441">
        <v>32.323674423308923</v>
      </c>
      <c r="AB441">
        <v>4.4587852232102065</v>
      </c>
      <c r="AC441">
        <v>-38.757015475759175</v>
      </c>
    </row>
    <row r="442" spans="1:39">
      <c r="A442">
        <v>5</v>
      </c>
      <c r="B442">
        <v>20</v>
      </c>
      <c r="C442">
        <v>2015</v>
      </c>
      <c r="D442">
        <v>99</v>
      </c>
      <c r="E442">
        <v>99</v>
      </c>
      <c r="F442">
        <v>99</v>
      </c>
      <c r="G442">
        <v>99</v>
      </c>
      <c r="H442">
        <v>1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1162</v>
      </c>
      <c r="R442">
        <v>43278</v>
      </c>
      <c r="S442">
        <v>43276</v>
      </c>
      <c r="T442">
        <v>88.7389788804593</v>
      </c>
      <c r="U442">
        <v>90.1637968918659</v>
      </c>
      <c r="V442">
        <v>15.099981514857424</v>
      </c>
      <c r="W442">
        <v>59.234055827710513</v>
      </c>
      <c r="X442">
        <v>152.766870859401</v>
      </c>
      <c r="Y442">
        <v>141.0000739405701</v>
      </c>
      <c r="Z442">
        <v>141.00659025787945</v>
      </c>
      <c r="AA442">
        <v>31.616781132986937</v>
      </c>
      <c r="AB442">
        <v>4.4621013724413743</v>
      </c>
      <c r="AC442">
        <v>-32.229122085456375</v>
      </c>
      <c r="AD442">
        <v>19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1189</v>
      </c>
      <c r="AM442">
        <v>225</v>
      </c>
    </row>
    <row r="443" spans="1:39">
      <c r="A443">
        <v>5</v>
      </c>
      <c r="B443">
        <v>21</v>
      </c>
      <c r="C443">
        <v>2016</v>
      </c>
      <c r="D443">
        <v>99</v>
      </c>
      <c r="E443">
        <v>99</v>
      </c>
      <c r="F443">
        <v>99</v>
      </c>
      <c r="G443">
        <v>99</v>
      </c>
      <c r="H443">
        <v>1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699</v>
      </c>
      <c r="R443">
        <v>31769</v>
      </c>
      <c r="S443">
        <v>31761</v>
      </c>
      <c r="T443">
        <v>95.413863527150397</v>
      </c>
      <c r="U443">
        <v>96.021518220489369</v>
      </c>
      <c r="V443">
        <v>14.903018665995152</v>
      </c>
      <c r="W443">
        <v>58.90661503101289</v>
      </c>
      <c r="X443">
        <v>164.5140279469351</v>
      </c>
      <c r="Y443">
        <v>151.81969530045149</v>
      </c>
      <c r="Z443">
        <v>151.85793583325597</v>
      </c>
      <c r="AA443">
        <v>30.124304923427943</v>
      </c>
      <c r="AB443">
        <v>4.8790639423261775</v>
      </c>
      <c r="AC443">
        <v>-45.427275334722253</v>
      </c>
      <c r="AD443">
        <v>1087</v>
      </c>
      <c r="AE443">
        <v>3</v>
      </c>
      <c r="AF443">
        <v>0</v>
      </c>
      <c r="AG443">
        <v>135</v>
      </c>
      <c r="AH443">
        <v>2806</v>
      </c>
      <c r="AI443">
        <v>310</v>
      </c>
      <c r="AJ443">
        <v>425</v>
      </c>
      <c r="AK443">
        <v>388</v>
      </c>
      <c r="AL443">
        <v>677</v>
      </c>
      <c r="AM443">
        <v>87</v>
      </c>
    </row>
    <row r="444" spans="1:39">
      <c r="A444">
        <v>5</v>
      </c>
      <c r="B444">
        <v>22</v>
      </c>
      <c r="C444">
        <v>2017</v>
      </c>
      <c r="D444">
        <v>99</v>
      </c>
      <c r="E444">
        <v>99</v>
      </c>
      <c r="F444">
        <v>99</v>
      </c>
      <c r="G444">
        <v>99</v>
      </c>
      <c r="H444">
        <v>1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688</v>
      </c>
      <c r="R444">
        <v>30788</v>
      </c>
      <c r="S444">
        <v>30788</v>
      </c>
      <c r="T444">
        <v>94.589695535961184</v>
      </c>
      <c r="U444">
        <v>95.048648562473886</v>
      </c>
      <c r="V444">
        <v>14.855625568403276</v>
      </c>
      <c r="W444">
        <v>58.78702741327789</v>
      </c>
      <c r="X444">
        <v>165.32457102575805</v>
      </c>
      <c r="Y444">
        <v>152.59457905677451</v>
      </c>
      <c r="Z444">
        <v>152.59457905677451</v>
      </c>
      <c r="AA444">
        <v>30.356736860579382</v>
      </c>
      <c r="AB444">
        <v>4.857360414846382</v>
      </c>
      <c r="AC444">
        <v>-47.814246931657678</v>
      </c>
      <c r="AD444">
        <v>1002</v>
      </c>
      <c r="AE444">
        <v>1</v>
      </c>
      <c r="AF444">
        <v>0</v>
      </c>
      <c r="AG444">
        <v>93</v>
      </c>
      <c r="AH444">
        <v>2303</v>
      </c>
      <c r="AI444">
        <v>302</v>
      </c>
      <c r="AJ444">
        <v>313</v>
      </c>
      <c r="AK444">
        <v>306</v>
      </c>
      <c r="AL444">
        <v>1042</v>
      </c>
      <c r="AM444">
        <v>99</v>
      </c>
    </row>
    <row r="445" spans="1:39">
      <c r="A445">
        <v>5</v>
      </c>
      <c r="B445">
        <v>23</v>
      </c>
      <c r="C445">
        <v>2018</v>
      </c>
      <c r="D445">
        <v>99</v>
      </c>
      <c r="E445">
        <v>99</v>
      </c>
      <c r="F445">
        <v>99</v>
      </c>
      <c r="G445">
        <v>99</v>
      </c>
      <c r="H445">
        <v>1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657</v>
      </c>
      <c r="R445">
        <v>31577</v>
      </c>
      <c r="S445">
        <v>31576</v>
      </c>
      <c r="T445">
        <v>95.369978858350962</v>
      </c>
      <c r="U445">
        <v>95.752001379235324</v>
      </c>
      <c r="V445">
        <v>14.826075941349721</v>
      </c>
      <c r="W445">
        <v>58.696605016468197</v>
      </c>
      <c r="X445">
        <v>166.47571941548301</v>
      </c>
      <c r="Y445">
        <v>153.65306710580444</v>
      </c>
      <c r="Z445">
        <v>153.65793324043537</v>
      </c>
      <c r="AA445">
        <v>31.167901019927257</v>
      </c>
      <c r="AB445">
        <v>4.8492980460790784</v>
      </c>
      <c r="AC445">
        <v>-46.732324244855299</v>
      </c>
      <c r="AD445">
        <v>963</v>
      </c>
      <c r="AE445">
        <v>0</v>
      </c>
      <c r="AF445">
        <v>0</v>
      </c>
      <c r="AG445">
        <v>86</v>
      </c>
      <c r="AH445">
        <v>2454</v>
      </c>
      <c r="AI445">
        <v>312</v>
      </c>
      <c r="AJ445">
        <v>273</v>
      </c>
      <c r="AK445">
        <v>255</v>
      </c>
      <c r="AL445">
        <v>640</v>
      </c>
      <c r="AM445">
        <v>82</v>
      </c>
    </row>
    <row r="446" spans="1:39">
      <c r="A446">
        <v>5</v>
      </c>
      <c r="B446">
        <v>24</v>
      </c>
      <c r="C446">
        <v>2019</v>
      </c>
      <c r="D446">
        <v>99</v>
      </c>
      <c r="E446">
        <v>99</v>
      </c>
      <c r="F446">
        <v>99</v>
      </c>
      <c r="G446">
        <v>99</v>
      </c>
      <c r="H446">
        <v>1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624</v>
      </c>
      <c r="R446">
        <v>28416</v>
      </c>
      <c r="S446">
        <v>28381</v>
      </c>
      <c r="T446">
        <v>86.190057326579506</v>
      </c>
      <c r="U446">
        <v>86.933630369478607</v>
      </c>
      <c r="V446">
        <v>15.052470439189189</v>
      </c>
      <c r="W446">
        <v>59.128677636446909</v>
      </c>
      <c r="X446">
        <v>166.33660526046083</v>
      </c>
      <c r="Y446">
        <v>153.34150126689204</v>
      </c>
      <c r="Z446">
        <v>153.53060498220657</v>
      </c>
      <c r="AA446">
        <v>31.186702210073481</v>
      </c>
      <c r="AB446">
        <v>4.6850568362227776</v>
      </c>
      <c r="AC446">
        <v>-45.109711021997079</v>
      </c>
      <c r="AD446">
        <v>996</v>
      </c>
      <c r="AE446">
        <v>2</v>
      </c>
      <c r="AF446">
        <v>0</v>
      </c>
      <c r="AG446">
        <v>78</v>
      </c>
      <c r="AH446">
        <v>2475</v>
      </c>
      <c r="AI446">
        <v>282</v>
      </c>
      <c r="AJ446">
        <v>355</v>
      </c>
      <c r="AK446">
        <v>198</v>
      </c>
      <c r="AL446">
        <v>195</v>
      </c>
      <c r="AM446">
        <v>81</v>
      </c>
    </row>
    <row r="447" spans="1:39">
      <c r="A447">
        <v>5</v>
      </c>
      <c r="B447">
        <v>25</v>
      </c>
      <c r="C447">
        <v>2020</v>
      </c>
      <c r="D447">
        <v>99</v>
      </c>
      <c r="E447">
        <v>99</v>
      </c>
      <c r="F447">
        <v>99</v>
      </c>
      <c r="G447">
        <v>99</v>
      </c>
      <c r="H447">
        <v>1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590</v>
      </c>
      <c r="R447">
        <v>25841</v>
      </c>
      <c r="S447">
        <v>25841</v>
      </c>
      <c r="T447">
        <v>80.216675979387858</v>
      </c>
      <c r="U447">
        <v>80.658198576786262</v>
      </c>
      <c r="V447">
        <v>15.118803451878795</v>
      </c>
      <c r="W447">
        <v>59.250416005572504</v>
      </c>
      <c r="X447">
        <v>165.94806526435494</v>
      </c>
      <c r="Y447">
        <v>153.17006423900077</v>
      </c>
      <c r="Z447">
        <v>153.17006423900077</v>
      </c>
      <c r="AA447">
        <v>30.835965761413043</v>
      </c>
      <c r="AB447">
        <v>4.5923423120442308</v>
      </c>
      <c r="AC447">
        <v>-42.289002030095851</v>
      </c>
      <c r="AD447">
        <v>1096</v>
      </c>
      <c r="AE447">
        <v>0</v>
      </c>
      <c r="AF447">
        <v>0</v>
      </c>
      <c r="AG447">
        <v>81</v>
      </c>
      <c r="AH447">
        <v>2403</v>
      </c>
      <c r="AI447">
        <v>280</v>
      </c>
      <c r="AJ447">
        <v>334</v>
      </c>
      <c r="AK447">
        <v>186</v>
      </c>
      <c r="AL447">
        <v>225</v>
      </c>
      <c r="AM447">
        <v>53</v>
      </c>
    </row>
    <row r="448" spans="1:39">
      <c r="A448">
        <v>5</v>
      </c>
      <c r="B448">
        <v>26</v>
      </c>
      <c r="C448">
        <v>2021</v>
      </c>
      <c r="D448">
        <v>99</v>
      </c>
      <c r="E448">
        <v>99</v>
      </c>
      <c r="F448">
        <v>99</v>
      </c>
      <c r="G448">
        <v>99</v>
      </c>
      <c r="H448">
        <v>1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Q448">
        <v>602</v>
      </c>
      <c r="R448">
        <v>25592</v>
      </c>
      <c r="S448">
        <v>25594</v>
      </c>
      <c r="T448">
        <v>80.399610442650257</v>
      </c>
      <c r="U448">
        <v>80.81916746216811</v>
      </c>
      <c r="V448">
        <v>15.104134104407628</v>
      </c>
      <c r="W448">
        <v>59.216261623818063</v>
      </c>
      <c r="X448">
        <v>167.54456803097511</v>
      </c>
      <c r="Y448">
        <v>154.65434745232909</v>
      </c>
      <c r="Z448">
        <v>154.64226224896481</v>
      </c>
      <c r="AA448">
        <v>30.399007947756274</v>
      </c>
      <c r="AB448">
        <v>4.5306989117812808</v>
      </c>
      <c r="AC448">
        <v>-40.15064320623997</v>
      </c>
      <c r="AD448">
        <v>932</v>
      </c>
      <c r="AE448">
        <v>0</v>
      </c>
      <c r="AF448">
        <v>0</v>
      </c>
      <c r="AG448">
        <v>86</v>
      </c>
      <c r="AH448">
        <v>1975</v>
      </c>
      <c r="AI448">
        <v>188</v>
      </c>
      <c r="AJ448">
        <v>301</v>
      </c>
      <c r="AK448">
        <v>114</v>
      </c>
      <c r="AL448">
        <v>192</v>
      </c>
      <c r="AM448">
        <v>57</v>
      </c>
    </row>
    <row r="449" spans="1:39">
      <c r="A449">
        <v>5</v>
      </c>
      <c r="B449">
        <v>27</v>
      </c>
      <c r="C449">
        <v>2022</v>
      </c>
      <c r="D449">
        <v>99</v>
      </c>
      <c r="E449">
        <v>99</v>
      </c>
      <c r="F449">
        <v>99</v>
      </c>
      <c r="G449">
        <v>99</v>
      </c>
      <c r="H449">
        <v>1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  <c r="Q449">
        <v>665</v>
      </c>
      <c r="R449">
        <v>26042</v>
      </c>
      <c r="S449">
        <v>25999</v>
      </c>
      <c r="T449">
        <v>81.702955386835654</v>
      </c>
      <c r="U449">
        <v>82.113423084939342</v>
      </c>
      <c r="V449">
        <v>5.8624913601105906</v>
      </c>
      <c r="W449">
        <v>59.045617139120722</v>
      </c>
      <c r="X449">
        <v>168.04472240566875</v>
      </c>
      <c r="Y449">
        <v>154.86025420474598</v>
      </c>
      <c r="Z449">
        <v>155.11637909150329</v>
      </c>
      <c r="AA449">
        <v>31.044356838503489</v>
      </c>
      <c r="AB449">
        <v>4.6841953572179316</v>
      </c>
      <c r="AC449">
        <v>-41.794749945283321</v>
      </c>
      <c r="AD449">
        <v>843</v>
      </c>
      <c r="AE449">
        <v>0</v>
      </c>
      <c r="AF449">
        <v>0</v>
      </c>
      <c r="AG449">
        <v>103</v>
      </c>
      <c r="AH449">
        <v>2005</v>
      </c>
      <c r="AI449">
        <v>234</v>
      </c>
      <c r="AJ449">
        <v>569</v>
      </c>
      <c r="AK449">
        <v>171</v>
      </c>
      <c r="AL449">
        <v>233</v>
      </c>
      <c r="AM449">
        <v>87</v>
      </c>
    </row>
    <row r="450" spans="1:39">
      <c r="A450">
        <v>5</v>
      </c>
      <c r="B450">
        <v>28</v>
      </c>
      <c r="C450">
        <v>2023</v>
      </c>
      <c r="D450">
        <v>99</v>
      </c>
      <c r="E450">
        <v>99</v>
      </c>
      <c r="F450">
        <v>99</v>
      </c>
      <c r="G450">
        <v>99</v>
      </c>
      <c r="H450">
        <v>1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  <c r="Q450">
        <v>593</v>
      </c>
      <c r="R450">
        <v>25028</v>
      </c>
      <c r="S450">
        <v>25007</v>
      </c>
      <c r="T450">
        <v>82.66340786735806</v>
      </c>
      <c r="U450">
        <v>83.003824280714426</v>
      </c>
      <c r="V450">
        <v>5.8538436950615313</v>
      </c>
      <c r="W450">
        <v>59.111168872715631</v>
      </c>
      <c r="X450">
        <v>168.23974050471995</v>
      </c>
      <c r="Y450">
        <v>155.15960124660313</v>
      </c>
      <c r="Z450">
        <v>155.28989882832741</v>
      </c>
      <c r="AA450">
        <v>31.408033759761111</v>
      </c>
      <c r="AB450">
        <v>4.6952683915489688</v>
      </c>
      <c r="AC450">
        <v>-38.984574202973441</v>
      </c>
      <c r="AD450">
        <v>853</v>
      </c>
      <c r="AE450">
        <v>1</v>
      </c>
      <c r="AF450">
        <v>0</v>
      </c>
      <c r="AG450">
        <v>128</v>
      </c>
      <c r="AH450">
        <v>1907</v>
      </c>
      <c r="AI450">
        <v>257</v>
      </c>
      <c r="AJ450">
        <v>459</v>
      </c>
      <c r="AK450">
        <v>231</v>
      </c>
      <c r="AL450">
        <v>254</v>
      </c>
      <c r="AM450">
        <v>56</v>
      </c>
    </row>
    <row r="451" spans="1:39">
      <c r="A451">
        <v>5</v>
      </c>
      <c r="B451">
        <v>29</v>
      </c>
      <c r="C451">
        <v>2024</v>
      </c>
      <c r="D451">
        <v>99</v>
      </c>
      <c r="E451">
        <v>99</v>
      </c>
      <c r="F451">
        <v>99</v>
      </c>
      <c r="G451">
        <v>99</v>
      </c>
      <c r="H451">
        <v>1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  <c r="Q451">
        <v>555</v>
      </c>
      <c r="R451">
        <v>23994</v>
      </c>
      <c r="S451">
        <v>23971</v>
      </c>
      <c r="T451">
        <v>80.790599010067695</v>
      </c>
      <c r="U451">
        <v>81.468352896463145</v>
      </c>
      <c r="V451">
        <v>5.935483870967742</v>
      </c>
      <c r="W451">
        <v>58.963122105877915</v>
      </c>
      <c r="X451">
        <v>167.11200732649755</v>
      </c>
      <c r="Y451">
        <v>154.10621405351324</v>
      </c>
      <c r="Z451">
        <v>154.2540778440615</v>
      </c>
      <c r="AA451">
        <v>30.997421231760825</v>
      </c>
      <c r="AB451">
        <v>4.6261216161444176</v>
      </c>
      <c r="AC451">
        <v>-38.500139254818528</v>
      </c>
      <c r="AD451">
        <v>757</v>
      </c>
      <c r="AE451">
        <v>0</v>
      </c>
      <c r="AF451">
        <v>0</v>
      </c>
      <c r="AG451">
        <v>98</v>
      </c>
      <c r="AH451">
        <v>1541</v>
      </c>
      <c r="AI451">
        <v>220</v>
      </c>
      <c r="AJ451">
        <v>412</v>
      </c>
      <c r="AK451">
        <v>151</v>
      </c>
      <c r="AL451">
        <v>223</v>
      </c>
      <c r="AM451">
        <v>65</v>
      </c>
    </row>
    <row r="452" spans="1:39">
      <c r="A452">
        <v>5</v>
      </c>
      <c r="B452">
        <v>30</v>
      </c>
      <c r="C452">
        <v>1996</v>
      </c>
      <c r="D452">
        <v>99</v>
      </c>
      <c r="E452">
        <v>99</v>
      </c>
      <c r="F452">
        <v>99</v>
      </c>
      <c r="G452">
        <v>99</v>
      </c>
      <c r="H452">
        <v>2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  <c r="Q452">
        <v>865</v>
      </c>
      <c r="R452">
        <v>6293.25</v>
      </c>
      <c r="S452">
        <v>4272.75</v>
      </c>
      <c r="T452">
        <v>18.426234308092088</v>
      </c>
      <c r="U452">
        <v>13.793527323703804</v>
      </c>
      <c r="V452">
        <v>14.973344456361978</v>
      </c>
      <c r="W452">
        <v>54.57656076297468</v>
      </c>
      <c r="X452">
        <v>150.15680655626841</v>
      </c>
      <c r="Y452">
        <v>98.050053628887866</v>
      </c>
      <c r="Z452">
        <v>144.41600842548675</v>
      </c>
      <c r="AA452">
        <v>30.080375034688959</v>
      </c>
      <c r="AB452">
        <v>4.7109654486246404</v>
      </c>
      <c r="AC452">
        <v>-53.152530717188945</v>
      </c>
    </row>
    <row r="453" spans="1:39">
      <c r="A453">
        <v>5</v>
      </c>
      <c r="B453">
        <v>31</v>
      </c>
      <c r="C453">
        <v>1997</v>
      </c>
      <c r="D453">
        <v>99</v>
      </c>
      <c r="E453">
        <v>99</v>
      </c>
      <c r="F453">
        <v>99</v>
      </c>
      <c r="G453">
        <v>99</v>
      </c>
      <c r="H453">
        <v>2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855</v>
      </c>
      <c r="R453">
        <v>7009.25</v>
      </c>
      <c r="S453">
        <v>4380.25</v>
      </c>
      <c r="T453">
        <v>18.581578145089672</v>
      </c>
      <c r="U453">
        <v>12.621695905401742</v>
      </c>
      <c r="V453">
        <v>15.138709562364015</v>
      </c>
      <c r="W453">
        <v>55.290679755721698</v>
      </c>
      <c r="X453">
        <v>151.42029274038927</v>
      </c>
      <c r="Y453">
        <v>89.474522951813441</v>
      </c>
      <c r="Z453">
        <v>143.17659950916001</v>
      </c>
      <c r="AA453">
        <v>29.352434472445367</v>
      </c>
      <c r="AB453">
        <v>5.1253445823593511</v>
      </c>
      <c r="AC453">
        <v>-46.884327258843605</v>
      </c>
    </row>
    <row r="454" spans="1:39">
      <c r="A454">
        <v>5</v>
      </c>
      <c r="B454">
        <v>32</v>
      </c>
      <c r="C454">
        <v>1998</v>
      </c>
      <c r="D454">
        <v>99</v>
      </c>
      <c r="E454">
        <v>99</v>
      </c>
      <c r="F454">
        <v>99</v>
      </c>
      <c r="G454">
        <v>99</v>
      </c>
      <c r="H454">
        <v>2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760</v>
      </c>
      <c r="R454">
        <v>6543.25</v>
      </c>
      <c r="S454">
        <v>3534</v>
      </c>
      <c r="T454">
        <v>17.47091296250559</v>
      </c>
      <c r="U454">
        <v>10.351557986018362</v>
      </c>
      <c r="V454">
        <v>15.482061666602988</v>
      </c>
      <c r="W454">
        <v>55.839841539332198</v>
      </c>
      <c r="X454">
        <v>154.4383299405545</v>
      </c>
      <c r="Y454">
        <v>78.171520268979506</v>
      </c>
      <c r="Z454">
        <v>144.73565365025473</v>
      </c>
      <c r="AA454">
        <v>29.623557528131752</v>
      </c>
      <c r="AB454">
        <v>5.372434226001582</v>
      </c>
      <c r="AC454">
        <v>-44.950145287536621</v>
      </c>
    </row>
    <row r="455" spans="1:39">
      <c r="A455">
        <v>5</v>
      </c>
      <c r="B455">
        <v>33</v>
      </c>
      <c r="C455">
        <v>1999</v>
      </c>
      <c r="D455">
        <v>99</v>
      </c>
      <c r="E455">
        <v>99</v>
      </c>
      <c r="F455">
        <v>99</v>
      </c>
      <c r="G455">
        <v>99</v>
      </c>
      <c r="H455">
        <v>2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  <c r="Q455">
        <v>755</v>
      </c>
      <c r="R455">
        <v>8165.5</v>
      </c>
      <c r="S455">
        <v>5819.5</v>
      </c>
      <c r="T455">
        <v>20.453506503265725</v>
      </c>
      <c r="U455">
        <v>15.453796775699995</v>
      </c>
      <c r="V455">
        <v>14.325270957075499</v>
      </c>
      <c r="W455">
        <v>54.898702637683662</v>
      </c>
      <c r="X455">
        <v>152.48903158805788</v>
      </c>
      <c r="Y455">
        <v>102.15861857816451</v>
      </c>
      <c r="Z455">
        <v>143.34155855314077</v>
      </c>
      <c r="AA455">
        <v>30.939878344184141</v>
      </c>
      <c r="AB455">
        <v>5.1647006946622076</v>
      </c>
      <c r="AC455">
        <v>-47.505786249082462</v>
      </c>
    </row>
    <row r="456" spans="1:39">
      <c r="A456">
        <v>5</v>
      </c>
      <c r="B456">
        <v>34</v>
      </c>
      <c r="C456">
        <v>2000</v>
      </c>
      <c r="D456">
        <v>99</v>
      </c>
      <c r="E456">
        <v>99</v>
      </c>
      <c r="F456">
        <v>99</v>
      </c>
      <c r="G456">
        <v>99</v>
      </c>
      <c r="H456">
        <v>2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  <c r="Q456">
        <v>655</v>
      </c>
      <c r="R456">
        <v>6832</v>
      </c>
      <c r="S456">
        <v>6610</v>
      </c>
      <c r="T456">
        <v>19.00879908183494</v>
      </c>
      <c r="U456">
        <v>17.640461779378906</v>
      </c>
      <c r="V456">
        <v>14.677693208430908</v>
      </c>
      <c r="W456">
        <v>55.457639939485631</v>
      </c>
      <c r="X456">
        <v>146.42216476665763</v>
      </c>
      <c r="Y456">
        <v>131.15108313817336</v>
      </c>
      <c r="Z456">
        <v>135.55585476550684</v>
      </c>
      <c r="AA456">
        <v>29.968048740252922</v>
      </c>
      <c r="AB456">
        <v>4.8602347549662737</v>
      </c>
      <c r="AC456">
        <v>-48.522060727154312</v>
      </c>
    </row>
    <row r="457" spans="1:39">
      <c r="A457">
        <v>5</v>
      </c>
      <c r="B457">
        <v>35</v>
      </c>
      <c r="C457">
        <v>2001</v>
      </c>
      <c r="D457">
        <v>99</v>
      </c>
      <c r="E457">
        <v>99</v>
      </c>
      <c r="F457">
        <v>99</v>
      </c>
      <c r="G457">
        <v>99</v>
      </c>
      <c r="H457">
        <v>2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  <c r="Q457">
        <v>515</v>
      </c>
      <c r="R457">
        <v>6135.5</v>
      </c>
      <c r="S457">
        <v>6038.5</v>
      </c>
      <c r="T457">
        <v>20.419336051252184</v>
      </c>
      <c r="U457">
        <v>19.551778267315701</v>
      </c>
      <c r="V457">
        <v>15.17610626680791</v>
      </c>
      <c r="W457">
        <v>56.141757058872223</v>
      </c>
      <c r="X457">
        <v>145.70861917302202</v>
      </c>
      <c r="Y457">
        <v>133.33118735229391</v>
      </c>
      <c r="Z457">
        <v>135.47296514034937</v>
      </c>
      <c r="AA457">
        <v>29.663846864613479</v>
      </c>
      <c r="AB457">
        <v>4.7472100548701368</v>
      </c>
      <c r="AC457">
        <v>-41.499908659914446</v>
      </c>
    </row>
    <row r="458" spans="1:39">
      <c r="A458">
        <v>5</v>
      </c>
      <c r="B458">
        <v>36</v>
      </c>
      <c r="C458">
        <v>2002</v>
      </c>
      <c r="D458">
        <v>99</v>
      </c>
      <c r="E458">
        <v>99</v>
      </c>
      <c r="F458">
        <v>99</v>
      </c>
      <c r="G458">
        <v>99</v>
      </c>
      <c r="H458">
        <v>2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  <c r="Q458">
        <v>566</v>
      </c>
      <c r="R458">
        <v>6608</v>
      </c>
      <c r="S458">
        <v>6545</v>
      </c>
      <c r="T458">
        <v>19.996368698178298</v>
      </c>
      <c r="U458">
        <v>18.740804965874329</v>
      </c>
      <c r="V458">
        <v>14.834897094430998</v>
      </c>
      <c r="W458">
        <v>56.525439266615741</v>
      </c>
      <c r="X458">
        <v>144.60309772585961</v>
      </c>
      <c r="Y458">
        <v>132.79898607748262</v>
      </c>
      <c r="Z458">
        <v>134.07726508785413</v>
      </c>
      <c r="AA458">
        <v>29.195734268414792</v>
      </c>
      <c r="AB458">
        <v>3.5887527888377377</v>
      </c>
      <c r="AC458">
        <v>-64.283256711867111</v>
      </c>
    </row>
    <row r="459" spans="1:39">
      <c r="A459">
        <v>5</v>
      </c>
      <c r="B459">
        <v>37</v>
      </c>
      <c r="C459">
        <v>2003</v>
      </c>
      <c r="D459">
        <v>99</v>
      </c>
      <c r="E459">
        <v>99</v>
      </c>
      <c r="F459">
        <v>99</v>
      </c>
      <c r="G459">
        <v>99</v>
      </c>
      <c r="H459">
        <v>2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  <c r="Q459">
        <v>575</v>
      </c>
      <c r="R459">
        <v>7395</v>
      </c>
      <c r="S459">
        <v>7345</v>
      </c>
      <c r="T459">
        <v>22.805069849199736</v>
      </c>
      <c r="U459">
        <v>21.328100047979003</v>
      </c>
      <c r="V459">
        <v>14.771602434077076</v>
      </c>
      <c r="W459">
        <v>56.47161334240981</v>
      </c>
      <c r="X459">
        <v>145.66487707647013</v>
      </c>
      <c r="Y459">
        <v>133.8459093982419</v>
      </c>
      <c r="Z459">
        <v>134.75704560925783</v>
      </c>
      <c r="AA459">
        <v>28.731440590505848</v>
      </c>
      <c r="AB459">
        <v>4.4291000609011526</v>
      </c>
      <c r="AC459">
        <v>-43.575520000300735</v>
      </c>
    </row>
    <row r="460" spans="1:39">
      <c r="A460">
        <v>5</v>
      </c>
      <c r="B460">
        <v>38</v>
      </c>
      <c r="C460">
        <v>2004</v>
      </c>
      <c r="D460">
        <v>99</v>
      </c>
      <c r="E460">
        <v>99</v>
      </c>
      <c r="F460">
        <v>99</v>
      </c>
      <c r="G460">
        <v>99</v>
      </c>
      <c r="H460">
        <v>2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  <c r="Q460">
        <v>575</v>
      </c>
      <c r="R460">
        <v>10442</v>
      </c>
      <c r="S460">
        <v>10392</v>
      </c>
      <c r="T460">
        <v>27.434907122776604</v>
      </c>
      <c r="U460">
        <v>25.468987583968595</v>
      </c>
      <c r="V460">
        <v>14.957287875885845</v>
      </c>
      <c r="W460">
        <v>56.696208622016911</v>
      </c>
      <c r="X460">
        <v>143.54113720675059</v>
      </c>
      <c r="Y460">
        <v>131.99640873395882</v>
      </c>
      <c r="Z460">
        <v>132.63149538106217</v>
      </c>
      <c r="AA460">
        <v>27.333556665969805</v>
      </c>
      <c r="AB460">
        <v>4.1809063523623804</v>
      </c>
      <c r="AC460">
        <v>-39.388546485161406</v>
      </c>
    </row>
    <row r="461" spans="1:39">
      <c r="A461">
        <v>5</v>
      </c>
      <c r="B461">
        <v>39</v>
      </c>
      <c r="C461">
        <v>2005</v>
      </c>
      <c r="D461">
        <v>99</v>
      </c>
      <c r="E461">
        <v>99</v>
      </c>
      <c r="F461">
        <v>99</v>
      </c>
      <c r="G461">
        <v>99</v>
      </c>
      <c r="H461">
        <v>2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  <c r="Q461">
        <v>552</v>
      </c>
      <c r="R461">
        <v>10106.25</v>
      </c>
      <c r="S461">
        <v>10058</v>
      </c>
      <c r="T461">
        <v>25.83975198951708</v>
      </c>
      <c r="U461">
        <v>24.17485077348984</v>
      </c>
      <c r="V461">
        <v>15.106592455163877</v>
      </c>
      <c r="W461">
        <v>56.965500099423323</v>
      </c>
      <c r="X461">
        <v>145.86592749973067</v>
      </c>
      <c r="Y461">
        <v>134.06232776747109</v>
      </c>
      <c r="Z461">
        <v>134.70544839928459</v>
      </c>
      <c r="AA461">
        <v>28.110884892084304</v>
      </c>
      <c r="AB461">
        <v>4.2632716357531004</v>
      </c>
      <c r="AC461">
        <v>-43.436756424451055</v>
      </c>
    </row>
    <row r="462" spans="1:39">
      <c r="A462">
        <v>5</v>
      </c>
      <c r="B462">
        <v>40</v>
      </c>
      <c r="C462">
        <v>2006</v>
      </c>
      <c r="D462">
        <v>99</v>
      </c>
      <c r="E462">
        <v>99</v>
      </c>
      <c r="F462">
        <v>99</v>
      </c>
      <c r="G462">
        <v>99</v>
      </c>
      <c r="H462">
        <v>2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  <c r="Q462">
        <v>544</v>
      </c>
      <c r="R462">
        <v>9774</v>
      </c>
      <c r="S462">
        <v>9654</v>
      </c>
      <c r="T462">
        <v>22.124634991058706</v>
      </c>
      <c r="U462">
        <v>20.383940500889075</v>
      </c>
      <c r="V462">
        <v>14.809187640679356</v>
      </c>
      <c r="W462">
        <v>56.920033146882119</v>
      </c>
      <c r="X462">
        <v>146.5504585650873</v>
      </c>
      <c r="Y462">
        <v>133.64172293840883</v>
      </c>
      <c r="Z462">
        <v>135.30290035218641</v>
      </c>
      <c r="AA462">
        <v>28.919505559775143</v>
      </c>
      <c r="AB462">
        <v>4.1803186200594604</v>
      </c>
      <c r="AC462">
        <v>-39.380508793565426</v>
      </c>
    </row>
    <row r="463" spans="1:39">
      <c r="A463">
        <v>5</v>
      </c>
      <c r="B463">
        <v>41</v>
      </c>
      <c r="C463">
        <v>2007</v>
      </c>
      <c r="D463">
        <v>99</v>
      </c>
      <c r="E463">
        <v>99</v>
      </c>
      <c r="F463">
        <v>99</v>
      </c>
      <c r="G463">
        <v>99</v>
      </c>
      <c r="H463">
        <v>2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  <c r="Q463">
        <v>529</v>
      </c>
      <c r="R463">
        <v>9214</v>
      </c>
      <c r="S463">
        <v>9154</v>
      </c>
      <c r="T463">
        <v>20.984786371504057</v>
      </c>
      <c r="U463">
        <v>19.428730431045835</v>
      </c>
      <c r="V463">
        <v>15.186889515953981</v>
      </c>
      <c r="W463">
        <v>57.030369237491797</v>
      </c>
      <c r="X463">
        <v>148.6969050112406</v>
      </c>
      <c r="Y463">
        <v>136.456945951812</v>
      </c>
      <c r="Z463">
        <v>137.35135459908196</v>
      </c>
      <c r="AA463">
        <v>30.594689613988681</v>
      </c>
      <c r="AB463">
        <v>4.0741241762324947</v>
      </c>
      <c r="AC463">
        <v>-40.66894982866291</v>
      </c>
    </row>
    <row r="464" spans="1:39">
      <c r="A464">
        <v>5</v>
      </c>
      <c r="B464">
        <v>42</v>
      </c>
      <c r="C464">
        <v>2008</v>
      </c>
      <c r="D464">
        <v>99</v>
      </c>
      <c r="E464">
        <v>99</v>
      </c>
      <c r="F464">
        <v>99</v>
      </c>
      <c r="G464">
        <v>99</v>
      </c>
      <c r="H464">
        <v>2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  <c r="Q464">
        <v>559</v>
      </c>
      <c r="R464">
        <v>8012</v>
      </c>
      <c r="S464">
        <v>7973</v>
      </c>
      <c r="T464">
        <v>18.885536488779938</v>
      </c>
      <c r="U464">
        <v>16.971771947423623</v>
      </c>
      <c r="V464">
        <v>15.5117324013979</v>
      </c>
      <c r="W464">
        <v>57.000501693214602</v>
      </c>
      <c r="X464">
        <v>142.56894722920981</v>
      </c>
      <c r="Y464">
        <v>131.05505491762361</v>
      </c>
      <c r="Z464">
        <v>131.6961118775869</v>
      </c>
      <c r="AA464">
        <v>27.88405618669654</v>
      </c>
      <c r="AB464">
        <v>4.0011599659065773</v>
      </c>
      <c r="AC464">
        <v>-39.533600009301125</v>
      </c>
    </row>
    <row r="465" spans="1:39">
      <c r="A465">
        <v>5</v>
      </c>
      <c r="B465">
        <v>43</v>
      </c>
      <c r="C465">
        <v>2009</v>
      </c>
      <c r="D465">
        <v>99</v>
      </c>
      <c r="E465">
        <v>99</v>
      </c>
      <c r="F465">
        <v>99</v>
      </c>
      <c r="G465">
        <v>99</v>
      </c>
      <c r="H465">
        <v>2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  <c r="Q465">
        <v>560</v>
      </c>
      <c r="R465">
        <v>9805</v>
      </c>
      <c r="S465">
        <v>9763</v>
      </c>
      <c r="T465">
        <v>22.250714836835655</v>
      </c>
      <c r="U465">
        <v>20.532382809898078</v>
      </c>
      <c r="V465">
        <v>15.473941866394698</v>
      </c>
      <c r="W465">
        <v>57.191334630748734</v>
      </c>
      <c r="X465">
        <v>145.26521779245638</v>
      </c>
      <c r="Y465">
        <v>133.58672106068289</v>
      </c>
      <c r="Z465">
        <v>134.1614053057458</v>
      </c>
      <c r="AA465">
        <v>28.1684510488124</v>
      </c>
      <c r="AB465">
        <v>4.2313582689656686</v>
      </c>
      <c r="AC465">
        <v>-42.544992883775024</v>
      </c>
    </row>
    <row r="466" spans="1:39">
      <c r="A466">
        <v>5</v>
      </c>
      <c r="B466">
        <v>44</v>
      </c>
      <c r="C466">
        <v>2010</v>
      </c>
      <c r="D466">
        <v>99</v>
      </c>
      <c r="E466">
        <v>99</v>
      </c>
      <c r="F466">
        <v>99</v>
      </c>
      <c r="G466">
        <v>99</v>
      </c>
      <c r="H466">
        <v>2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  <c r="Q466">
        <v>557</v>
      </c>
      <c r="R466">
        <v>9622</v>
      </c>
      <c r="S466">
        <v>9591</v>
      </c>
      <c r="T466">
        <v>22.674678920702245</v>
      </c>
      <c r="U466">
        <v>20.751520545027688</v>
      </c>
      <c r="V466">
        <v>15.226460195385572</v>
      </c>
      <c r="W466">
        <v>57.390991554582406</v>
      </c>
      <c r="X466">
        <v>143.01217663655851</v>
      </c>
      <c r="Y466">
        <v>131.60922885055038</v>
      </c>
      <c r="Z466">
        <v>132.03461578563184</v>
      </c>
      <c r="AA466">
        <v>28.268518210887699</v>
      </c>
      <c r="AB466">
        <v>4.2244130837835421</v>
      </c>
      <c r="AC466">
        <v>-42.722568371344174</v>
      </c>
    </row>
    <row r="467" spans="1:39">
      <c r="A467">
        <v>5</v>
      </c>
      <c r="B467">
        <v>45</v>
      </c>
      <c r="C467">
        <v>2011</v>
      </c>
      <c r="D467">
        <v>99</v>
      </c>
      <c r="E467">
        <v>99</v>
      </c>
      <c r="F467">
        <v>99</v>
      </c>
      <c r="G467">
        <v>99</v>
      </c>
      <c r="H467">
        <v>2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  <c r="Q467">
        <v>520</v>
      </c>
      <c r="R467">
        <v>7989</v>
      </c>
      <c r="S467">
        <v>7957</v>
      </c>
      <c r="T467">
        <v>18.611965334078832</v>
      </c>
      <c r="U467">
        <v>16.837377842765651</v>
      </c>
      <c r="V467">
        <v>15.391788709475525</v>
      </c>
      <c r="W467">
        <v>58.212894306899599</v>
      </c>
      <c r="X467">
        <v>141.15215572007412</v>
      </c>
      <c r="Y467">
        <v>129.73282012767595</v>
      </c>
      <c r="Z467">
        <v>130.25455573708717</v>
      </c>
      <c r="AA467">
        <v>26.938971769430541</v>
      </c>
      <c r="AB467">
        <v>3.8582290642719905</v>
      </c>
      <c r="AC467">
        <v>-33.305218110301126</v>
      </c>
    </row>
    <row r="468" spans="1:39">
      <c r="A468">
        <v>5</v>
      </c>
      <c r="B468">
        <v>46</v>
      </c>
      <c r="C468">
        <v>2012</v>
      </c>
      <c r="D468">
        <v>99</v>
      </c>
      <c r="E468">
        <v>99</v>
      </c>
      <c r="F468">
        <v>99</v>
      </c>
      <c r="G468">
        <v>99</v>
      </c>
      <c r="H468">
        <v>2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  <c r="Q468">
        <v>420</v>
      </c>
      <c r="R468">
        <v>7868</v>
      </c>
      <c r="S468">
        <v>7823</v>
      </c>
      <c r="T468">
        <v>18.307892777364113</v>
      </c>
      <c r="U468">
        <v>16.54195291255111</v>
      </c>
      <c r="V468">
        <v>15.950686324351803</v>
      </c>
      <c r="W468">
        <v>59.03413012910648</v>
      </c>
      <c r="X468">
        <v>141.66361431661377</v>
      </c>
      <c r="Y468">
        <v>130.0103457041179</v>
      </c>
      <c r="Z468">
        <v>130.75820017895944</v>
      </c>
      <c r="AA468">
        <v>27.243505492496503</v>
      </c>
      <c r="AB468">
        <v>3.7290278059151554</v>
      </c>
      <c r="AC468">
        <v>-33.96963405444729</v>
      </c>
    </row>
    <row r="469" spans="1:39">
      <c r="A469">
        <v>5</v>
      </c>
      <c r="B469">
        <v>47</v>
      </c>
      <c r="C469">
        <v>2013</v>
      </c>
      <c r="D469">
        <v>99</v>
      </c>
      <c r="E469">
        <v>99</v>
      </c>
      <c r="F469">
        <v>99</v>
      </c>
      <c r="G469">
        <v>99</v>
      </c>
      <c r="H469">
        <v>2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  <c r="Q469">
        <v>444</v>
      </c>
      <c r="R469">
        <v>8130</v>
      </c>
      <c r="S469">
        <v>8063</v>
      </c>
      <c r="T469">
        <v>18.925462079240187</v>
      </c>
      <c r="U469">
        <v>17.243371305013412</v>
      </c>
      <c r="V469">
        <v>15.804305043050435</v>
      </c>
      <c r="W469">
        <v>59.087312414733994</v>
      </c>
      <c r="X469">
        <v>142.55925181136951</v>
      </c>
      <c r="Y469">
        <v>130.57747847478538</v>
      </c>
      <c r="Z469">
        <v>131.66252015378953</v>
      </c>
      <c r="AA469">
        <v>26.053921165248031</v>
      </c>
      <c r="AB469">
        <v>3.9804578450020287</v>
      </c>
      <c r="AC469">
        <v>-37.927123093317149</v>
      </c>
    </row>
    <row r="470" spans="1:39">
      <c r="A470">
        <v>5</v>
      </c>
      <c r="B470">
        <v>48</v>
      </c>
      <c r="C470">
        <v>2014</v>
      </c>
      <c r="D470">
        <v>99</v>
      </c>
      <c r="E470">
        <v>99</v>
      </c>
      <c r="F470">
        <v>99</v>
      </c>
      <c r="G470">
        <v>99</v>
      </c>
      <c r="H470">
        <v>2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  <c r="Q470">
        <v>408</v>
      </c>
      <c r="R470">
        <v>3431</v>
      </c>
      <c r="S470">
        <v>3386</v>
      </c>
      <c r="T470">
        <v>7.8638551455420611</v>
      </c>
      <c r="U470">
        <v>6.6791035342372655</v>
      </c>
      <c r="V470">
        <v>15.777032935004378</v>
      </c>
      <c r="W470">
        <v>59.058180744241</v>
      </c>
      <c r="X470">
        <v>132.73701352116478</v>
      </c>
      <c r="Y470">
        <v>120.95587292334602</v>
      </c>
      <c r="Z470">
        <v>122.56337861783828</v>
      </c>
      <c r="AA470">
        <v>17.592222437709946</v>
      </c>
      <c r="AB470">
        <v>4.62573052270562</v>
      </c>
      <c r="AC470">
        <v>-49.711342586465321</v>
      </c>
    </row>
    <row r="471" spans="1:39">
      <c r="A471">
        <v>5</v>
      </c>
      <c r="B471">
        <v>49</v>
      </c>
      <c r="C471">
        <v>2015</v>
      </c>
      <c r="D471">
        <v>99</v>
      </c>
      <c r="E471">
        <v>99</v>
      </c>
      <c r="F471">
        <v>99</v>
      </c>
      <c r="G471">
        <v>99</v>
      </c>
      <c r="H471">
        <v>2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  <c r="Q471">
        <v>475</v>
      </c>
      <c r="R471">
        <v>5492</v>
      </c>
      <c r="S471">
        <v>5479</v>
      </c>
      <c r="T471">
        <v>11.261021119540702</v>
      </c>
      <c r="U471">
        <v>9.8362031081340984</v>
      </c>
      <c r="V471">
        <v>15.028951201747995</v>
      </c>
      <c r="W471">
        <v>58.901989414126639</v>
      </c>
      <c r="X471">
        <v>131.6167355412656</v>
      </c>
      <c r="Y471">
        <v>121.21358339402758</v>
      </c>
      <c r="Z471">
        <v>121.5011863478736</v>
      </c>
      <c r="AA471">
        <v>16.854911510630728</v>
      </c>
      <c r="AB471">
        <v>3.9769909574031295</v>
      </c>
      <c r="AC471">
        <v>-35.193339472787599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40</v>
      </c>
      <c r="AM471">
        <v>101</v>
      </c>
    </row>
    <row r="472" spans="1:39">
      <c r="A472">
        <v>5</v>
      </c>
      <c r="B472">
        <v>50</v>
      </c>
      <c r="C472">
        <v>2016</v>
      </c>
      <c r="D472">
        <v>99</v>
      </c>
      <c r="E472">
        <v>99</v>
      </c>
      <c r="F472">
        <v>99</v>
      </c>
      <c r="G472">
        <v>99</v>
      </c>
      <c r="H472">
        <v>2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  <c r="Q472">
        <v>198</v>
      </c>
      <c r="R472">
        <v>1527</v>
      </c>
      <c r="S472">
        <v>1497</v>
      </c>
      <c r="T472">
        <v>4.5861364728495921</v>
      </c>
      <c r="U472">
        <v>3.9784817795105791</v>
      </c>
      <c r="V472">
        <v>14.11001964636543</v>
      </c>
      <c r="W472">
        <v>57.403473613894448</v>
      </c>
      <c r="X472">
        <v>144.83912188054529</v>
      </c>
      <c r="Y472">
        <v>130.87039947609711</v>
      </c>
      <c r="Z472">
        <v>133.49305277221129</v>
      </c>
      <c r="AA472">
        <v>20.346078352050483</v>
      </c>
      <c r="AB472">
        <v>4.9172376809505849</v>
      </c>
      <c r="AC472">
        <v>-38.824165903781278</v>
      </c>
      <c r="AD472">
        <v>16</v>
      </c>
      <c r="AE472">
        <v>1</v>
      </c>
      <c r="AF472">
        <v>0</v>
      </c>
      <c r="AG472">
        <v>13</v>
      </c>
      <c r="AH472">
        <v>42</v>
      </c>
      <c r="AI472">
        <v>57</v>
      </c>
      <c r="AJ472">
        <v>46</v>
      </c>
      <c r="AK472">
        <v>1</v>
      </c>
      <c r="AL472">
        <v>61</v>
      </c>
      <c r="AM472">
        <v>17</v>
      </c>
    </row>
    <row r="473" spans="1:39">
      <c r="A473">
        <v>5</v>
      </c>
      <c r="B473">
        <v>51</v>
      </c>
      <c r="C473">
        <v>2017</v>
      </c>
      <c r="D473">
        <v>99</v>
      </c>
      <c r="E473">
        <v>99</v>
      </c>
      <c r="F473">
        <v>99</v>
      </c>
      <c r="G473">
        <v>99</v>
      </c>
      <c r="H473">
        <v>2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  <c r="Q473">
        <v>222</v>
      </c>
      <c r="R473">
        <v>1761</v>
      </c>
      <c r="S473">
        <v>1761</v>
      </c>
      <c r="T473">
        <v>5.410304464038834</v>
      </c>
      <c r="U473">
        <v>4.9513514375260925</v>
      </c>
      <c r="V473">
        <v>13.328790459965925</v>
      </c>
      <c r="W473">
        <v>56.109028960817717</v>
      </c>
      <c r="X473">
        <v>150.56961258223328</v>
      </c>
      <c r="Y473">
        <v>138.97575241340155</v>
      </c>
      <c r="Z473">
        <v>138.97575241340155</v>
      </c>
      <c r="AA473">
        <v>19.449343843397124</v>
      </c>
      <c r="AB473">
        <v>5.814424603462351</v>
      </c>
      <c r="AC473">
        <v>-7.6560730397928385</v>
      </c>
      <c r="AD473">
        <v>20</v>
      </c>
      <c r="AE473">
        <v>0</v>
      </c>
      <c r="AF473">
        <v>0</v>
      </c>
      <c r="AG473">
        <v>12</v>
      </c>
      <c r="AH473">
        <v>96</v>
      </c>
      <c r="AI473">
        <v>67</v>
      </c>
      <c r="AJ473">
        <v>62</v>
      </c>
      <c r="AK473">
        <v>4</v>
      </c>
      <c r="AL473">
        <v>68</v>
      </c>
      <c r="AM473">
        <v>17</v>
      </c>
    </row>
    <row r="474" spans="1:39">
      <c r="A474">
        <v>5</v>
      </c>
      <c r="B474">
        <v>52</v>
      </c>
      <c r="C474">
        <v>2018</v>
      </c>
      <c r="D474">
        <v>99</v>
      </c>
      <c r="E474">
        <v>99</v>
      </c>
      <c r="F474">
        <v>99</v>
      </c>
      <c r="G474">
        <v>99</v>
      </c>
      <c r="H474">
        <v>2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  <c r="Q474">
        <v>209</v>
      </c>
      <c r="R474">
        <v>1533</v>
      </c>
      <c r="S474">
        <v>1532</v>
      </c>
      <c r="T474">
        <v>4.6300211416490491</v>
      </c>
      <c r="U474">
        <v>4.247998620764684</v>
      </c>
      <c r="V474">
        <v>14.493150684931503</v>
      </c>
      <c r="W474">
        <v>58.116840731070489</v>
      </c>
      <c r="X474">
        <v>152.22151313218257</v>
      </c>
      <c r="Y474">
        <v>140.41272015655565</v>
      </c>
      <c r="Z474">
        <v>140.5043733681461</v>
      </c>
      <c r="AA474">
        <v>21.434276566848393</v>
      </c>
      <c r="AB474">
        <v>5.0377222922361762</v>
      </c>
      <c r="AC474">
        <v>-19.138723659519837</v>
      </c>
      <c r="AD474">
        <v>25</v>
      </c>
      <c r="AE474">
        <v>0</v>
      </c>
      <c r="AF474">
        <v>0</v>
      </c>
      <c r="AG474">
        <v>9</v>
      </c>
      <c r="AH474">
        <v>87</v>
      </c>
      <c r="AI474">
        <v>32</v>
      </c>
      <c r="AJ474">
        <v>60</v>
      </c>
      <c r="AK474">
        <v>2</v>
      </c>
      <c r="AL474">
        <v>59</v>
      </c>
      <c r="AM474">
        <v>25</v>
      </c>
    </row>
    <row r="475" spans="1:39">
      <c r="A475">
        <v>5</v>
      </c>
      <c r="B475">
        <v>53</v>
      </c>
      <c r="C475">
        <v>2019</v>
      </c>
      <c r="D475">
        <v>99</v>
      </c>
      <c r="E475">
        <v>99</v>
      </c>
      <c r="F475">
        <v>99</v>
      </c>
      <c r="G475">
        <v>99</v>
      </c>
      <c r="H475">
        <v>2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  <c r="Q475">
        <v>242</v>
      </c>
      <c r="R475">
        <v>4553</v>
      </c>
      <c r="S475">
        <v>4553</v>
      </c>
      <c r="T475">
        <v>13.809942673420483</v>
      </c>
      <c r="U475">
        <v>13.066369630521384</v>
      </c>
      <c r="V475">
        <v>15.123435097737756</v>
      </c>
      <c r="W475">
        <v>59.323522951899854</v>
      </c>
      <c r="X475">
        <v>155.84412215916589</v>
      </c>
      <c r="Y475">
        <v>143.84412475290989</v>
      </c>
      <c r="Z475">
        <v>143.84412475290989</v>
      </c>
      <c r="AA475">
        <v>28.179575332514201</v>
      </c>
      <c r="AB475">
        <v>4.5678728621189686</v>
      </c>
      <c r="AC475">
        <v>-43.13344284674239</v>
      </c>
      <c r="AD475">
        <v>132</v>
      </c>
      <c r="AE475">
        <v>0</v>
      </c>
      <c r="AF475">
        <v>0</v>
      </c>
      <c r="AG475">
        <v>21</v>
      </c>
      <c r="AH475">
        <v>379</v>
      </c>
      <c r="AI475">
        <v>142</v>
      </c>
      <c r="AJ475">
        <v>157</v>
      </c>
      <c r="AK475">
        <v>54</v>
      </c>
      <c r="AL475">
        <v>102</v>
      </c>
      <c r="AM475">
        <v>40</v>
      </c>
    </row>
    <row r="476" spans="1:39">
      <c r="A476">
        <v>5</v>
      </c>
      <c r="B476">
        <v>54</v>
      </c>
      <c r="C476">
        <v>2020</v>
      </c>
      <c r="D476">
        <v>99</v>
      </c>
      <c r="E476">
        <v>99</v>
      </c>
      <c r="F476">
        <v>99</v>
      </c>
      <c r="G476">
        <v>99</v>
      </c>
      <c r="H476">
        <v>2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  <c r="Q476">
        <v>241</v>
      </c>
      <c r="R476">
        <v>6373</v>
      </c>
      <c r="S476">
        <v>6373</v>
      </c>
      <c r="T476">
        <v>19.783324020612156</v>
      </c>
      <c r="U476">
        <v>19.341801423213749</v>
      </c>
      <c r="V476">
        <v>14.876510277734187</v>
      </c>
      <c r="W476">
        <v>58.724462576494609</v>
      </c>
      <c r="X476">
        <v>161.35632464900127</v>
      </c>
      <c r="Y476">
        <v>148.93188765102761</v>
      </c>
      <c r="Z476">
        <v>148.93188765102761</v>
      </c>
      <c r="AA476">
        <v>29.755157547711271</v>
      </c>
      <c r="AB476">
        <v>4.6578889124154141</v>
      </c>
      <c r="AC476">
        <v>-46.362067076558411</v>
      </c>
      <c r="AD476">
        <v>173</v>
      </c>
      <c r="AE476">
        <v>0</v>
      </c>
      <c r="AF476">
        <v>0</v>
      </c>
      <c r="AG476">
        <v>17</v>
      </c>
      <c r="AH476">
        <v>680</v>
      </c>
      <c r="AI476">
        <v>162</v>
      </c>
      <c r="AJ476">
        <v>151</v>
      </c>
      <c r="AK476">
        <v>83</v>
      </c>
      <c r="AL476">
        <v>146</v>
      </c>
      <c r="AM476">
        <v>36</v>
      </c>
    </row>
    <row r="477" spans="1:39">
      <c r="A477">
        <v>5</v>
      </c>
      <c r="B477">
        <v>55</v>
      </c>
      <c r="C477">
        <v>2021</v>
      </c>
      <c r="D477">
        <v>99</v>
      </c>
      <c r="E477">
        <v>99</v>
      </c>
      <c r="F477">
        <v>99</v>
      </c>
      <c r="G477">
        <v>99</v>
      </c>
      <c r="H477">
        <v>2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  <c r="Q477">
        <v>283</v>
      </c>
      <c r="R477">
        <v>6239</v>
      </c>
      <c r="S477">
        <v>6239</v>
      </c>
      <c r="T477">
        <v>19.600389557349757</v>
      </c>
      <c r="U477">
        <v>19.180832537831879</v>
      </c>
      <c r="V477">
        <v>14.617406635678796</v>
      </c>
      <c r="W477">
        <v>58.285782978041361</v>
      </c>
      <c r="X477">
        <v>163.1183255226922</v>
      </c>
      <c r="Y477">
        <v>150.55821445744485</v>
      </c>
      <c r="Z477">
        <v>150.55821445744485</v>
      </c>
      <c r="AA477">
        <v>29.382843000908807</v>
      </c>
      <c r="AB477">
        <v>4.8234322956229292</v>
      </c>
      <c r="AC477">
        <v>-47.322760515273373</v>
      </c>
      <c r="AD477">
        <v>144</v>
      </c>
      <c r="AE477">
        <v>1</v>
      </c>
      <c r="AF477">
        <v>0</v>
      </c>
      <c r="AG477">
        <v>36</v>
      </c>
      <c r="AH477">
        <v>592</v>
      </c>
      <c r="AI477">
        <v>126</v>
      </c>
      <c r="AJ477">
        <v>151</v>
      </c>
      <c r="AK477">
        <v>54</v>
      </c>
      <c r="AL477">
        <v>109</v>
      </c>
      <c r="AM477">
        <v>40</v>
      </c>
    </row>
    <row r="478" spans="1:39">
      <c r="A478">
        <v>5</v>
      </c>
      <c r="B478">
        <v>56</v>
      </c>
      <c r="C478">
        <v>2022</v>
      </c>
      <c r="D478">
        <v>99</v>
      </c>
      <c r="E478">
        <v>99</v>
      </c>
      <c r="F478">
        <v>99</v>
      </c>
      <c r="G478">
        <v>99</v>
      </c>
      <c r="H478">
        <v>2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  <c r="Q478">
        <v>262</v>
      </c>
      <c r="R478">
        <v>5832</v>
      </c>
      <c r="S478">
        <v>5809</v>
      </c>
      <c r="T478">
        <v>18.297044613164328</v>
      </c>
      <c r="U478">
        <v>17.886576915060655</v>
      </c>
      <c r="V478">
        <v>6.2393689986282572</v>
      </c>
      <c r="W478">
        <v>58.581511447753485</v>
      </c>
      <c r="X478">
        <v>163.79042960941777</v>
      </c>
      <c r="Y478">
        <v>150.62944101508924</v>
      </c>
      <c r="Z478">
        <v>151.22583921501129</v>
      </c>
      <c r="AA478">
        <v>30.335718361242101</v>
      </c>
      <c r="AB478">
        <v>4.9176670122209938</v>
      </c>
      <c r="AC478">
        <v>-40.860855052137978</v>
      </c>
      <c r="AD478">
        <v>111</v>
      </c>
      <c r="AE478">
        <v>0</v>
      </c>
      <c r="AF478">
        <v>0</v>
      </c>
      <c r="AG478">
        <v>17</v>
      </c>
      <c r="AH478">
        <v>328</v>
      </c>
      <c r="AI478">
        <v>53</v>
      </c>
      <c r="AJ478">
        <v>208</v>
      </c>
      <c r="AK478">
        <v>31</v>
      </c>
      <c r="AL478">
        <v>97</v>
      </c>
      <c r="AM478">
        <v>32</v>
      </c>
    </row>
    <row r="479" spans="1:39" s="293" customFormat="1">
      <c r="A479" s="293">
        <v>5</v>
      </c>
      <c r="B479" s="293">
        <v>57</v>
      </c>
      <c r="C479" s="293">
        <v>2023</v>
      </c>
      <c r="D479" s="293">
        <v>99</v>
      </c>
      <c r="E479" s="293">
        <v>99</v>
      </c>
      <c r="F479" s="293">
        <v>99</v>
      </c>
      <c r="G479" s="293">
        <v>99</v>
      </c>
      <c r="H479" s="293">
        <v>2</v>
      </c>
      <c r="I479" s="293">
        <v>99</v>
      </c>
      <c r="J479" s="293">
        <v>999</v>
      </c>
      <c r="K479" s="293">
        <v>99</v>
      </c>
      <c r="L479" s="293">
        <v>99</v>
      </c>
      <c r="M479" s="293">
        <v>99</v>
      </c>
      <c r="N479" s="293">
        <v>99</v>
      </c>
      <c r="O479" s="293">
        <v>99</v>
      </c>
      <c r="P479" s="293">
        <v>9999</v>
      </c>
      <c r="Q479" s="293">
        <v>229</v>
      </c>
      <c r="R479" s="293">
        <v>5249</v>
      </c>
      <c r="S479" s="293">
        <v>5215</v>
      </c>
      <c r="T479" s="293">
        <v>17.33659213264194</v>
      </c>
      <c r="U479" s="293">
        <v>16.996175719285549</v>
      </c>
      <c r="V479" s="293">
        <v>6.2223280624880948</v>
      </c>
      <c r="W479" s="293">
        <v>58.679769894534992</v>
      </c>
      <c r="X479" s="293">
        <v>165.1584256775318</v>
      </c>
      <c r="Y479" s="293">
        <v>151.4890836349785</v>
      </c>
      <c r="Z479" s="293">
        <v>152.47674017257941</v>
      </c>
      <c r="AA479" s="293">
        <v>29.84345685864464</v>
      </c>
      <c r="AB479" s="293">
        <v>4.7829037126040284</v>
      </c>
      <c r="AC479" s="293">
        <v>-40.763048036018553</v>
      </c>
      <c r="AD479" s="293">
        <v>75</v>
      </c>
      <c r="AE479" s="293">
        <v>0</v>
      </c>
      <c r="AF479" s="293">
        <v>0</v>
      </c>
      <c r="AG479" s="293">
        <v>15</v>
      </c>
      <c r="AH479" s="293">
        <v>284</v>
      </c>
      <c r="AI479" s="293">
        <v>67</v>
      </c>
      <c r="AJ479" s="293">
        <v>143</v>
      </c>
      <c r="AK479" s="293">
        <v>11</v>
      </c>
      <c r="AL479" s="293">
        <v>88</v>
      </c>
      <c r="AM479" s="293">
        <v>12</v>
      </c>
    </row>
    <row r="480" spans="1:39" s="293" customFormat="1">
      <c r="A480" s="293">
        <v>5</v>
      </c>
      <c r="B480" s="293">
        <v>58</v>
      </c>
      <c r="C480" s="293">
        <v>2024</v>
      </c>
      <c r="D480" s="293">
        <v>99</v>
      </c>
      <c r="E480" s="293">
        <v>99</v>
      </c>
      <c r="F480" s="293">
        <v>99</v>
      </c>
      <c r="G480" s="293">
        <v>99</v>
      </c>
      <c r="H480" s="293">
        <v>2</v>
      </c>
      <c r="I480" s="293">
        <v>99</v>
      </c>
      <c r="J480" s="293">
        <v>999</v>
      </c>
      <c r="K480" s="293">
        <v>99</v>
      </c>
      <c r="L480" s="293">
        <v>99</v>
      </c>
      <c r="M480" s="293">
        <v>99</v>
      </c>
      <c r="N480" s="293">
        <v>99</v>
      </c>
      <c r="O480" s="293">
        <v>99</v>
      </c>
      <c r="P480" s="293">
        <v>9999</v>
      </c>
      <c r="Q480" s="293">
        <v>216</v>
      </c>
      <c r="R480" s="293">
        <v>5705</v>
      </c>
      <c r="S480" s="293">
        <v>5682</v>
      </c>
      <c r="T480" s="293">
        <v>19.209400989932323</v>
      </c>
      <c r="U480" s="293">
        <v>18.531647103536816</v>
      </c>
      <c r="V480" s="293">
        <v>6.7593339176161278</v>
      </c>
      <c r="W480" s="293">
        <v>58.414994720168941</v>
      </c>
      <c r="X480" s="293">
        <v>160.39176066308153</v>
      </c>
      <c r="Y480" s="293">
        <v>147.43216476774779</v>
      </c>
      <c r="Z480" s="293">
        <v>148.02895107356579</v>
      </c>
      <c r="AA480" s="293">
        <v>28.911805128860429</v>
      </c>
      <c r="AB480" s="293">
        <v>4.6058943772904364</v>
      </c>
      <c r="AC480" s="293">
        <v>-38.221297318107375</v>
      </c>
      <c r="AD480" s="293">
        <v>105</v>
      </c>
      <c r="AE480" s="293">
        <v>0</v>
      </c>
      <c r="AF480" s="293">
        <v>0</v>
      </c>
      <c r="AG480" s="293">
        <v>10</v>
      </c>
      <c r="AH480" s="293">
        <v>386</v>
      </c>
      <c r="AI480" s="293">
        <v>248</v>
      </c>
      <c r="AJ480" s="293">
        <v>223</v>
      </c>
      <c r="AK480" s="293">
        <v>34</v>
      </c>
      <c r="AL480" s="293">
        <v>73.930000000000021</v>
      </c>
      <c r="AM480" s="293">
        <v>19</v>
      </c>
    </row>
    <row r="481" spans="1:39">
      <c r="A481">
        <v>6</v>
      </c>
      <c r="C481">
        <v>2024</v>
      </c>
      <c r="D481">
        <v>99</v>
      </c>
      <c r="E481">
        <v>99</v>
      </c>
      <c r="F481">
        <v>99</v>
      </c>
      <c r="G481">
        <v>1</v>
      </c>
      <c r="H481">
        <v>1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  <c r="Q481">
        <v>239</v>
      </c>
      <c r="R481">
        <v>11547</v>
      </c>
      <c r="S481">
        <v>11537</v>
      </c>
      <c r="T481">
        <v>94.007978506879439</v>
      </c>
      <c r="U481">
        <v>94.494676478236102</v>
      </c>
      <c r="V481">
        <v>6.4598597038191761</v>
      </c>
      <c r="W481">
        <v>58.461125075842958</v>
      </c>
      <c r="X481">
        <v>171.50073265032597</v>
      </c>
      <c r="Y481">
        <v>158.17646141854988</v>
      </c>
      <c r="Z481">
        <v>158.31356505157285</v>
      </c>
      <c r="AA481">
        <v>31.733897031000609</v>
      </c>
      <c r="AB481">
        <v>5.0850000832813755</v>
      </c>
      <c r="AC481">
        <v>-38.289152942485345</v>
      </c>
      <c r="AD481">
        <v>433</v>
      </c>
      <c r="AE481">
        <v>0</v>
      </c>
      <c r="AF481">
        <v>0</v>
      </c>
      <c r="AG481">
        <v>54</v>
      </c>
      <c r="AH481">
        <v>484</v>
      </c>
      <c r="AI481">
        <v>110</v>
      </c>
      <c r="AJ481">
        <v>129</v>
      </c>
      <c r="AK481">
        <v>99</v>
      </c>
      <c r="AL481">
        <v>77</v>
      </c>
      <c r="AM481">
        <v>28</v>
      </c>
    </row>
    <row r="482" spans="1:39">
      <c r="A482">
        <v>6</v>
      </c>
      <c r="C482">
        <v>2024</v>
      </c>
      <c r="D482">
        <v>99</v>
      </c>
      <c r="E482">
        <v>99</v>
      </c>
      <c r="F482">
        <v>99</v>
      </c>
      <c r="G482">
        <v>1</v>
      </c>
      <c r="H482">
        <v>2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  <c r="Q482">
        <v>99</v>
      </c>
      <c r="R482">
        <v>736</v>
      </c>
      <c r="S482">
        <v>735</v>
      </c>
      <c r="T482">
        <v>5.992021493120574</v>
      </c>
      <c r="U482">
        <v>5.5053235217639243</v>
      </c>
      <c r="V482">
        <v>9.0557065217391326</v>
      </c>
      <c r="W482">
        <v>55.956462585033997</v>
      </c>
      <c r="X482">
        <v>156.81290922794278</v>
      </c>
      <c r="Y482">
        <v>144.58016304347845</v>
      </c>
      <c r="Z482">
        <v>144.77687074829956</v>
      </c>
      <c r="AA482">
        <v>23.402559508913985</v>
      </c>
      <c r="AB482">
        <v>4.7122083161281276</v>
      </c>
      <c r="AC482">
        <v>-18.09709032607082</v>
      </c>
      <c r="AD482">
        <v>10</v>
      </c>
      <c r="AE482">
        <v>0</v>
      </c>
      <c r="AF482">
        <v>0</v>
      </c>
      <c r="AG482">
        <v>7</v>
      </c>
      <c r="AH482">
        <v>33</v>
      </c>
      <c r="AI482">
        <v>2</v>
      </c>
      <c r="AJ482">
        <v>49</v>
      </c>
      <c r="AK482">
        <v>0</v>
      </c>
      <c r="AL482">
        <v>22.93</v>
      </c>
      <c r="AM482">
        <v>14</v>
      </c>
    </row>
    <row r="483" spans="1:39">
      <c r="A483">
        <v>6</v>
      </c>
      <c r="C483">
        <v>2024</v>
      </c>
      <c r="D483">
        <v>99</v>
      </c>
      <c r="E483">
        <v>99</v>
      </c>
      <c r="F483">
        <v>99</v>
      </c>
      <c r="G483">
        <v>2</v>
      </c>
      <c r="H483">
        <v>1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181</v>
      </c>
      <c r="R483">
        <v>9285</v>
      </c>
      <c r="S483">
        <v>9278</v>
      </c>
      <c r="T483">
        <v>65.874423554451937</v>
      </c>
      <c r="U483">
        <v>66.277721253029611</v>
      </c>
      <c r="V483">
        <v>4.9316101238556804</v>
      </c>
      <c r="W483">
        <v>59.806639361931438</v>
      </c>
      <c r="X483">
        <v>163.71877660061691</v>
      </c>
      <c r="Y483">
        <v>151.01416262789462</v>
      </c>
      <c r="Z483">
        <v>151.12809872817431</v>
      </c>
      <c r="AA483">
        <v>29.792871448058278</v>
      </c>
      <c r="AB483">
        <v>3.9008114716626241</v>
      </c>
      <c r="AC483">
        <v>-39.244861835922649</v>
      </c>
      <c r="AD483">
        <v>219</v>
      </c>
      <c r="AE483">
        <v>0</v>
      </c>
      <c r="AF483">
        <v>0</v>
      </c>
      <c r="AG483">
        <v>38</v>
      </c>
      <c r="AH483">
        <v>889</v>
      </c>
      <c r="AI483">
        <v>82</v>
      </c>
      <c r="AJ483">
        <v>252</v>
      </c>
      <c r="AK483">
        <v>46</v>
      </c>
      <c r="AL483">
        <v>79</v>
      </c>
      <c r="AM483">
        <v>25</v>
      </c>
    </row>
    <row r="484" spans="1:39">
      <c r="A484">
        <v>6</v>
      </c>
      <c r="C484">
        <v>2024</v>
      </c>
      <c r="D484">
        <v>99</v>
      </c>
      <c r="E484">
        <v>99</v>
      </c>
      <c r="F484">
        <v>99</v>
      </c>
      <c r="G484">
        <v>2</v>
      </c>
      <c r="H484">
        <v>2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88</v>
      </c>
      <c r="R484">
        <v>4810</v>
      </c>
      <c r="S484">
        <v>4789</v>
      </c>
      <c r="T484">
        <v>34.12557644554807</v>
      </c>
      <c r="U484">
        <v>33.722278746970389</v>
      </c>
      <c r="V484">
        <v>6.3989604989605011</v>
      </c>
      <c r="W484">
        <v>58.790770515765274</v>
      </c>
      <c r="X484">
        <v>161.43261938494848</v>
      </c>
      <c r="Y484">
        <v>148.32141372141373</v>
      </c>
      <c r="Z484">
        <v>148.97181039883068</v>
      </c>
      <c r="AA484">
        <v>29.772389548937653</v>
      </c>
      <c r="AB484">
        <v>4.4793289192325592</v>
      </c>
      <c r="AC484">
        <v>-43.185611070331149</v>
      </c>
      <c r="AD484">
        <v>95</v>
      </c>
      <c r="AE484">
        <v>0</v>
      </c>
      <c r="AF484">
        <v>0</v>
      </c>
      <c r="AG484">
        <v>2</v>
      </c>
      <c r="AH484">
        <v>348</v>
      </c>
      <c r="AI484">
        <v>246</v>
      </c>
      <c r="AJ484">
        <v>171</v>
      </c>
      <c r="AK484">
        <v>34</v>
      </c>
      <c r="AL484">
        <v>44</v>
      </c>
      <c r="AM484">
        <v>5</v>
      </c>
    </row>
    <row r="485" spans="1:39">
      <c r="A485">
        <v>6</v>
      </c>
      <c r="C485">
        <v>2024</v>
      </c>
      <c r="D485">
        <v>99</v>
      </c>
      <c r="E485">
        <v>99</v>
      </c>
      <c r="F485">
        <v>99</v>
      </c>
      <c r="G485">
        <v>3</v>
      </c>
      <c r="H485">
        <v>1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85</v>
      </c>
      <c r="R485">
        <v>599</v>
      </c>
      <c r="S485">
        <v>597</v>
      </c>
      <c r="T485">
        <v>82.734806629834239</v>
      </c>
      <c r="U485">
        <v>83.129548880876399</v>
      </c>
      <c r="V485">
        <v>7.9065108514190321</v>
      </c>
      <c r="W485">
        <v>57.530988274706864</v>
      </c>
      <c r="X485">
        <v>148.733443424125</v>
      </c>
      <c r="Y485">
        <v>136.79348914858105</v>
      </c>
      <c r="Z485">
        <v>137.25175879396991</v>
      </c>
      <c r="AA485">
        <v>23.581862499603179</v>
      </c>
      <c r="AB485">
        <v>4.2447478073422173</v>
      </c>
      <c r="AC485">
        <v>-39.650684748068286</v>
      </c>
      <c r="AD485">
        <v>17</v>
      </c>
      <c r="AE485">
        <v>0</v>
      </c>
      <c r="AF485">
        <v>0</v>
      </c>
      <c r="AG485">
        <v>2</v>
      </c>
      <c r="AH485">
        <v>11</v>
      </c>
      <c r="AI485">
        <v>4</v>
      </c>
      <c r="AJ485">
        <v>11</v>
      </c>
      <c r="AK485">
        <v>0</v>
      </c>
      <c r="AL485">
        <v>15</v>
      </c>
      <c r="AM485">
        <v>6</v>
      </c>
    </row>
    <row r="486" spans="1:39">
      <c r="A486">
        <v>6</v>
      </c>
      <c r="C486">
        <v>2024</v>
      </c>
      <c r="D486">
        <v>99</v>
      </c>
      <c r="E486">
        <v>99</v>
      </c>
      <c r="F486">
        <v>99</v>
      </c>
      <c r="G486">
        <v>3</v>
      </c>
      <c r="H486">
        <v>2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23</v>
      </c>
      <c r="R486">
        <v>125</v>
      </c>
      <c r="S486">
        <v>124</v>
      </c>
      <c r="T486">
        <v>17.265193370165747</v>
      </c>
      <c r="U486">
        <v>16.870451119123612</v>
      </c>
      <c r="V486">
        <v>7.3440000000000003</v>
      </c>
      <c r="W486">
        <v>58.26612903225805</v>
      </c>
      <c r="X486">
        <v>144.86847237269765</v>
      </c>
      <c r="Y486">
        <v>133.03120000000001</v>
      </c>
      <c r="Z486">
        <v>134.10403225806456</v>
      </c>
      <c r="AA486">
        <v>19.523424306307497</v>
      </c>
      <c r="AB486">
        <v>4.3720314739439932</v>
      </c>
      <c r="AC486">
        <v>-44.68076251605801</v>
      </c>
      <c r="AD486">
        <v>0</v>
      </c>
      <c r="AE486">
        <v>0</v>
      </c>
      <c r="AF486">
        <v>0</v>
      </c>
      <c r="AG486">
        <v>1</v>
      </c>
      <c r="AH486">
        <v>2</v>
      </c>
      <c r="AI486">
        <v>0</v>
      </c>
      <c r="AJ486">
        <v>3</v>
      </c>
      <c r="AK486">
        <v>0</v>
      </c>
      <c r="AL486">
        <v>7</v>
      </c>
      <c r="AM486">
        <v>0</v>
      </c>
    </row>
    <row r="487" spans="1:39">
      <c r="A487">
        <v>6</v>
      </c>
      <c r="C487">
        <v>2024</v>
      </c>
      <c r="D487">
        <v>99</v>
      </c>
      <c r="E487">
        <v>99</v>
      </c>
      <c r="F487">
        <v>99</v>
      </c>
      <c r="G487">
        <v>4</v>
      </c>
      <c r="H487">
        <v>1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50</v>
      </c>
      <c r="R487">
        <v>2563</v>
      </c>
      <c r="S487">
        <v>2559</v>
      </c>
      <c r="T487">
        <v>98.690797073546406</v>
      </c>
      <c r="U487">
        <v>98.816767456484058</v>
      </c>
      <c r="V487">
        <v>6.7491221225126807</v>
      </c>
      <c r="W487">
        <v>58.502149277061328</v>
      </c>
      <c r="X487">
        <v>163.92757336358844</v>
      </c>
      <c r="Y487">
        <v>151.0164260632074</v>
      </c>
      <c r="Z487">
        <v>151.25248143806195</v>
      </c>
      <c r="AA487">
        <v>30.434951048224725</v>
      </c>
      <c r="AB487">
        <v>4.4851253522234336</v>
      </c>
      <c r="AC487">
        <v>-38.30988178462075</v>
      </c>
      <c r="AD487">
        <v>88</v>
      </c>
      <c r="AE487">
        <v>0</v>
      </c>
      <c r="AF487">
        <v>0</v>
      </c>
      <c r="AG487">
        <v>4</v>
      </c>
      <c r="AH487">
        <v>157</v>
      </c>
      <c r="AI487">
        <v>24</v>
      </c>
      <c r="AJ487">
        <v>20</v>
      </c>
      <c r="AK487">
        <v>6</v>
      </c>
      <c r="AL487">
        <v>52</v>
      </c>
      <c r="AM487">
        <v>6</v>
      </c>
    </row>
    <row r="488" spans="1:39">
      <c r="A488">
        <v>6</v>
      </c>
      <c r="C488">
        <v>2024</v>
      </c>
      <c r="D488">
        <v>99</v>
      </c>
      <c r="E488">
        <v>99</v>
      </c>
      <c r="F488">
        <v>99</v>
      </c>
      <c r="G488">
        <v>4</v>
      </c>
      <c r="H488">
        <v>2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6</v>
      </c>
      <c r="R488">
        <v>34</v>
      </c>
      <c r="S488">
        <v>34</v>
      </c>
      <c r="T488">
        <v>1.3092029264535998</v>
      </c>
      <c r="U488">
        <v>1.1832325435159499</v>
      </c>
      <c r="V488">
        <v>5.882352941176471</v>
      </c>
      <c r="W488">
        <v>59.17647058823529</v>
      </c>
      <c r="X488">
        <v>147.68338538015425</v>
      </c>
      <c r="Y488">
        <v>136.3117647058823</v>
      </c>
      <c r="Z488">
        <v>136.3117647058823</v>
      </c>
      <c r="AA488">
        <v>20.323020339244632</v>
      </c>
      <c r="AB488">
        <v>4.2666324248913794</v>
      </c>
      <c r="AC488">
        <v>-51.471625526186337</v>
      </c>
      <c r="AD488">
        <v>0</v>
      </c>
      <c r="AE488">
        <v>0</v>
      </c>
      <c r="AF488">
        <v>0</v>
      </c>
      <c r="AG488">
        <v>0</v>
      </c>
      <c r="AH488">
        <v>3</v>
      </c>
      <c r="AI488">
        <v>0</v>
      </c>
      <c r="AJ488">
        <v>0</v>
      </c>
      <c r="AK488">
        <v>0</v>
      </c>
      <c r="AL488">
        <v>0</v>
      </c>
      <c r="AM488">
        <v>0</v>
      </c>
    </row>
    <row r="489" spans="1:39">
      <c r="A489">
        <v>6</v>
      </c>
      <c r="C489">
        <v>2023</v>
      </c>
      <c r="D489">
        <v>99</v>
      </c>
      <c r="E489">
        <v>99</v>
      </c>
      <c r="F489">
        <v>99</v>
      </c>
      <c r="G489">
        <v>1</v>
      </c>
      <c r="H489">
        <v>1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250</v>
      </c>
      <c r="R489">
        <v>11832</v>
      </c>
      <c r="S489">
        <v>11825</v>
      </c>
      <c r="T489">
        <v>94.399234083293436</v>
      </c>
      <c r="U489">
        <v>94.817124954561606</v>
      </c>
      <c r="V489">
        <v>6.2700304259634878</v>
      </c>
      <c r="W489">
        <v>58.591205073995773</v>
      </c>
      <c r="X489">
        <v>172.99237904150252</v>
      </c>
      <c r="Y489">
        <v>159.56374239350896</v>
      </c>
      <c r="Z489">
        <v>159.65819873150085</v>
      </c>
      <c r="AA489">
        <v>32.675370048918857</v>
      </c>
      <c r="AB489">
        <v>5.2002592660011908</v>
      </c>
      <c r="AC489">
        <v>-38.493093400577777</v>
      </c>
      <c r="AD489">
        <v>457</v>
      </c>
      <c r="AE489">
        <v>1</v>
      </c>
      <c r="AF489">
        <v>0</v>
      </c>
      <c r="AG489">
        <v>89</v>
      </c>
      <c r="AH489">
        <v>624</v>
      </c>
      <c r="AI489">
        <v>135</v>
      </c>
      <c r="AJ489">
        <v>202</v>
      </c>
      <c r="AK489">
        <v>171</v>
      </c>
      <c r="AL489">
        <v>103</v>
      </c>
      <c r="AM489">
        <v>25</v>
      </c>
    </row>
    <row r="490" spans="1:39">
      <c r="A490">
        <v>6</v>
      </c>
      <c r="C490">
        <v>2023</v>
      </c>
      <c r="D490">
        <v>99</v>
      </c>
      <c r="E490">
        <v>99</v>
      </c>
      <c r="F490">
        <v>99</v>
      </c>
      <c r="G490">
        <v>1</v>
      </c>
      <c r="H490">
        <v>2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105</v>
      </c>
      <c r="R490">
        <v>702</v>
      </c>
      <c r="S490">
        <v>702</v>
      </c>
      <c r="T490">
        <v>5.6007659167065587</v>
      </c>
      <c r="U490">
        <v>5.1828750454384016</v>
      </c>
      <c r="V490">
        <v>8.1552706552706535</v>
      </c>
      <c r="W490">
        <v>56.162393162393187</v>
      </c>
      <c r="X490">
        <v>159.27129729946628</v>
      </c>
      <c r="Y490">
        <v>147.00740740740741</v>
      </c>
      <c r="Z490">
        <v>147.00740740740741</v>
      </c>
      <c r="AA490">
        <v>28.021689846001159</v>
      </c>
      <c r="AB490">
        <v>5.386154982716775</v>
      </c>
      <c r="AC490">
        <v>-23.95620559126338</v>
      </c>
      <c r="AD490">
        <v>11</v>
      </c>
      <c r="AE490">
        <v>0</v>
      </c>
      <c r="AF490">
        <v>0</v>
      </c>
      <c r="AG490">
        <v>7</v>
      </c>
      <c r="AH490">
        <v>30</v>
      </c>
      <c r="AI490">
        <v>6</v>
      </c>
      <c r="AJ490">
        <v>27</v>
      </c>
      <c r="AK490">
        <v>0</v>
      </c>
      <c r="AL490">
        <v>31</v>
      </c>
      <c r="AM490">
        <v>5</v>
      </c>
    </row>
    <row r="491" spans="1:39">
      <c r="A491">
        <v>6</v>
      </c>
      <c r="C491">
        <v>2023</v>
      </c>
      <c r="D491">
        <v>99</v>
      </c>
      <c r="E491">
        <v>99</v>
      </c>
      <c r="F491">
        <v>99</v>
      </c>
      <c r="G491">
        <v>2</v>
      </c>
      <c r="H491">
        <v>1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190</v>
      </c>
      <c r="R491">
        <v>9965</v>
      </c>
      <c r="S491">
        <v>9957</v>
      </c>
      <c r="T491">
        <v>69.99859511098623</v>
      </c>
      <c r="U491">
        <v>69.872885913159564</v>
      </c>
      <c r="V491">
        <v>5.1253386853988951</v>
      </c>
      <c r="W491">
        <v>59.809380335442391</v>
      </c>
      <c r="X491">
        <v>165.12861102700256</v>
      </c>
      <c r="Y491">
        <v>152.29705970898141</v>
      </c>
      <c r="Z491">
        <v>152.41942352114086</v>
      </c>
      <c r="AA491">
        <v>29.323615575161927</v>
      </c>
      <c r="AB491">
        <v>4.0473520900847593</v>
      </c>
      <c r="AC491">
        <v>-39.754062788421727</v>
      </c>
      <c r="AD491">
        <v>265</v>
      </c>
      <c r="AE491">
        <v>0</v>
      </c>
      <c r="AF491">
        <v>0</v>
      </c>
      <c r="AG491">
        <v>29</v>
      </c>
      <c r="AH491">
        <v>1118</v>
      </c>
      <c r="AI491">
        <v>97</v>
      </c>
      <c r="AJ491">
        <v>231</v>
      </c>
      <c r="AK491">
        <v>43</v>
      </c>
      <c r="AL491">
        <v>69</v>
      </c>
      <c r="AM491">
        <v>19</v>
      </c>
    </row>
    <row r="492" spans="1:39">
      <c r="A492">
        <v>6</v>
      </c>
      <c r="C492">
        <v>2023</v>
      </c>
      <c r="D492">
        <v>99</v>
      </c>
      <c r="E492">
        <v>99</v>
      </c>
      <c r="F492">
        <v>99</v>
      </c>
      <c r="G492">
        <v>2</v>
      </c>
      <c r="H492">
        <v>2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93</v>
      </c>
      <c r="R492">
        <v>4271</v>
      </c>
      <c r="S492">
        <v>4240</v>
      </c>
      <c r="T492">
        <v>30.001404889013759</v>
      </c>
      <c r="U492">
        <v>30.127114086840425</v>
      </c>
      <c r="V492">
        <v>5.7813158510887401</v>
      </c>
      <c r="W492">
        <v>59.150471698113201</v>
      </c>
      <c r="X492">
        <v>167.13520320090683</v>
      </c>
      <c r="Y492">
        <v>153.21034886443428</v>
      </c>
      <c r="Z492">
        <v>154.33051886792421</v>
      </c>
      <c r="AA492">
        <v>30.309019031248244</v>
      </c>
      <c r="AB492">
        <v>4.5571838130365956</v>
      </c>
      <c r="AC492">
        <v>-49.449030645992806</v>
      </c>
      <c r="AD492">
        <v>57</v>
      </c>
      <c r="AE492">
        <v>0</v>
      </c>
      <c r="AF492">
        <v>0</v>
      </c>
      <c r="AG492">
        <v>7</v>
      </c>
      <c r="AH492">
        <v>244</v>
      </c>
      <c r="AI492">
        <v>61</v>
      </c>
      <c r="AJ492">
        <v>111</v>
      </c>
      <c r="AK492">
        <v>11</v>
      </c>
      <c r="AL492">
        <v>55</v>
      </c>
      <c r="AM492">
        <v>4</v>
      </c>
    </row>
    <row r="493" spans="1:39">
      <c r="A493">
        <v>6</v>
      </c>
      <c r="C493">
        <v>2023</v>
      </c>
      <c r="D493">
        <v>99</v>
      </c>
      <c r="E493">
        <v>99</v>
      </c>
      <c r="F493">
        <v>99</v>
      </c>
      <c r="G493">
        <v>3</v>
      </c>
      <c r="H493">
        <v>1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106</v>
      </c>
      <c r="R493">
        <v>687</v>
      </c>
      <c r="S493">
        <v>684</v>
      </c>
      <c r="T493">
        <v>74.350649350649363</v>
      </c>
      <c r="U493">
        <v>74.814907326820787</v>
      </c>
      <c r="V493">
        <v>8.3566229985443954</v>
      </c>
      <c r="W493">
        <v>57.516081871345023</v>
      </c>
      <c r="X493">
        <v>151.77172090881436</v>
      </c>
      <c r="Y493">
        <v>139.51455604075679</v>
      </c>
      <c r="Z493">
        <v>140.12646198830399</v>
      </c>
      <c r="AA493">
        <v>24.235774480619959</v>
      </c>
      <c r="AB493">
        <v>4.3851195579090945</v>
      </c>
      <c r="AC493">
        <v>-36.736174435780434</v>
      </c>
      <c r="AD493">
        <v>13</v>
      </c>
      <c r="AE493">
        <v>0</v>
      </c>
      <c r="AF493">
        <v>0</v>
      </c>
      <c r="AG493">
        <v>5</v>
      </c>
      <c r="AH493">
        <v>13</v>
      </c>
      <c r="AI493">
        <v>4</v>
      </c>
      <c r="AJ493">
        <v>5</v>
      </c>
      <c r="AK493">
        <v>4</v>
      </c>
      <c r="AL493">
        <v>12</v>
      </c>
      <c r="AM493">
        <v>8</v>
      </c>
    </row>
    <row r="494" spans="1:39">
      <c r="A494">
        <v>6</v>
      </c>
      <c r="C494">
        <v>2023</v>
      </c>
      <c r="D494">
        <v>99</v>
      </c>
      <c r="E494">
        <v>99</v>
      </c>
      <c r="F494">
        <v>99</v>
      </c>
      <c r="G494">
        <v>3</v>
      </c>
      <c r="H494">
        <v>2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24</v>
      </c>
      <c r="R494">
        <v>237</v>
      </c>
      <c r="S494">
        <v>234</v>
      </c>
      <c r="T494">
        <v>25.649350649350644</v>
      </c>
      <c r="U494">
        <v>25.185092673179245</v>
      </c>
      <c r="V494">
        <v>7.864978902953589</v>
      </c>
      <c r="W494">
        <v>58.188034188034194</v>
      </c>
      <c r="X494">
        <v>149.73645834761899</v>
      </c>
      <c r="Y494">
        <v>136.13924050632912</v>
      </c>
      <c r="Z494">
        <v>137.88461538461544</v>
      </c>
      <c r="AA494">
        <v>20.331122685144503</v>
      </c>
      <c r="AB494">
        <v>4.0854790258458742</v>
      </c>
      <c r="AC494">
        <v>-31.716063521591991</v>
      </c>
      <c r="AD494">
        <v>7</v>
      </c>
      <c r="AE494">
        <v>0</v>
      </c>
      <c r="AF494">
        <v>0</v>
      </c>
      <c r="AG494">
        <v>1</v>
      </c>
      <c r="AH494">
        <v>7</v>
      </c>
      <c r="AI494">
        <v>0</v>
      </c>
      <c r="AJ494">
        <v>3</v>
      </c>
      <c r="AK494">
        <v>0</v>
      </c>
      <c r="AL494">
        <v>2</v>
      </c>
      <c r="AM494">
        <v>2</v>
      </c>
    </row>
    <row r="495" spans="1:39">
      <c r="A495">
        <v>6</v>
      </c>
      <c r="C495">
        <v>2023</v>
      </c>
      <c r="D495">
        <v>99</v>
      </c>
      <c r="E495">
        <v>99</v>
      </c>
      <c r="F495">
        <v>99</v>
      </c>
      <c r="G495">
        <v>4</v>
      </c>
      <c r="H495">
        <v>1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47</v>
      </c>
      <c r="R495">
        <v>2544</v>
      </c>
      <c r="S495">
        <v>2541</v>
      </c>
      <c r="T495">
        <v>98.4901277584204</v>
      </c>
      <c r="U495">
        <v>98.620820380228622</v>
      </c>
      <c r="V495">
        <v>6.0959119496855356</v>
      </c>
      <c r="W495">
        <v>59.224321133412019</v>
      </c>
      <c r="X495">
        <v>162.76910982099659</v>
      </c>
      <c r="Y495">
        <v>150.11383647798709</v>
      </c>
      <c r="Z495">
        <v>150.29106650924803</v>
      </c>
      <c r="AA495">
        <v>31.686300509655705</v>
      </c>
      <c r="AB495">
        <v>4.2283379449197849</v>
      </c>
      <c r="AC495">
        <v>-39.952457045891101</v>
      </c>
      <c r="AD495">
        <v>118</v>
      </c>
      <c r="AE495">
        <v>0</v>
      </c>
      <c r="AF495">
        <v>0</v>
      </c>
      <c r="AG495">
        <v>5</v>
      </c>
      <c r="AH495">
        <v>152</v>
      </c>
      <c r="AI495">
        <v>21</v>
      </c>
      <c r="AJ495">
        <v>21</v>
      </c>
      <c r="AK495">
        <v>13</v>
      </c>
      <c r="AL495">
        <v>70</v>
      </c>
      <c r="AM495">
        <v>4</v>
      </c>
    </row>
    <row r="496" spans="1:39">
      <c r="A496">
        <v>6</v>
      </c>
      <c r="C496">
        <v>2023</v>
      </c>
      <c r="D496">
        <v>99</v>
      </c>
      <c r="E496">
        <v>99</v>
      </c>
      <c r="F496">
        <v>99</v>
      </c>
      <c r="G496">
        <v>4</v>
      </c>
      <c r="H496">
        <v>2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7</v>
      </c>
      <c r="R496">
        <v>39</v>
      </c>
      <c r="S496">
        <v>39</v>
      </c>
      <c r="T496">
        <v>1.5098722415795589</v>
      </c>
      <c r="U496">
        <v>1.3791796197713944</v>
      </c>
      <c r="V496">
        <v>9.7435897435897445</v>
      </c>
      <c r="W496">
        <v>55.769230769230759</v>
      </c>
      <c r="X496">
        <v>148.36236353029415</v>
      </c>
      <c r="Y496">
        <v>136.93846153846147</v>
      </c>
      <c r="Z496">
        <v>136.93846153846147</v>
      </c>
      <c r="AA496">
        <v>13.270685167413788</v>
      </c>
      <c r="AB496">
        <v>5.5398858567411242</v>
      </c>
      <c r="AC496">
        <v>31.464304191041126</v>
      </c>
      <c r="AD496">
        <v>0</v>
      </c>
      <c r="AE496">
        <v>0</v>
      </c>
      <c r="AF496">
        <v>0</v>
      </c>
      <c r="AG496">
        <v>0</v>
      </c>
      <c r="AH496">
        <v>3</v>
      </c>
      <c r="AI496">
        <v>0</v>
      </c>
      <c r="AJ496">
        <v>2</v>
      </c>
      <c r="AK496">
        <v>0</v>
      </c>
      <c r="AL496">
        <v>0</v>
      </c>
      <c r="AM496">
        <v>1</v>
      </c>
    </row>
    <row r="497" spans="1:39">
      <c r="A497">
        <v>6</v>
      </c>
      <c r="C497">
        <v>2022</v>
      </c>
      <c r="D497">
        <v>99</v>
      </c>
      <c r="E497">
        <v>99</v>
      </c>
      <c r="F497">
        <v>99</v>
      </c>
      <c r="G497">
        <v>1</v>
      </c>
      <c r="H497">
        <v>1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282</v>
      </c>
      <c r="R497">
        <v>12213</v>
      </c>
      <c r="S497">
        <v>12188</v>
      </c>
      <c r="T497">
        <v>93.065609997713921</v>
      </c>
      <c r="U497">
        <v>93.614094131862174</v>
      </c>
      <c r="V497">
        <v>6.0542864161139764</v>
      </c>
      <c r="W497">
        <v>58.753856252051186</v>
      </c>
      <c r="X497">
        <v>171.94902701675119</v>
      </c>
      <c r="Y497">
        <v>158.38329894374903</v>
      </c>
      <c r="Z497">
        <v>158.70817443386997</v>
      </c>
      <c r="AA497">
        <v>32.235015024397001</v>
      </c>
      <c r="AB497">
        <v>5.0349905360137699</v>
      </c>
      <c r="AC497">
        <v>-41.623417858105071</v>
      </c>
      <c r="AD497">
        <v>440</v>
      </c>
      <c r="AE497">
        <v>0</v>
      </c>
      <c r="AF497">
        <v>0</v>
      </c>
      <c r="AG497">
        <v>58</v>
      </c>
      <c r="AH497">
        <v>551</v>
      </c>
      <c r="AI497">
        <v>86</v>
      </c>
      <c r="AJ497">
        <v>254</v>
      </c>
      <c r="AK497">
        <v>113</v>
      </c>
      <c r="AL497">
        <v>84</v>
      </c>
      <c r="AM497">
        <v>30</v>
      </c>
    </row>
    <row r="498" spans="1:39">
      <c r="A498">
        <v>6</v>
      </c>
      <c r="C498">
        <v>2022</v>
      </c>
      <c r="D498">
        <v>99</v>
      </c>
      <c r="E498">
        <v>99</v>
      </c>
      <c r="F498">
        <v>99</v>
      </c>
      <c r="G498">
        <v>1</v>
      </c>
      <c r="H498">
        <v>2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112</v>
      </c>
      <c r="R498">
        <v>910</v>
      </c>
      <c r="S498">
        <v>907</v>
      </c>
      <c r="T498">
        <v>6.9343900022860625</v>
      </c>
      <c r="U498">
        <v>6.3859058681378125</v>
      </c>
      <c r="V498">
        <v>8.3538461538461544</v>
      </c>
      <c r="W498">
        <v>55.812568908489531</v>
      </c>
      <c r="X498">
        <v>157.51836462562372</v>
      </c>
      <c r="Y498">
        <v>145.0012087912086</v>
      </c>
      <c r="Z498">
        <v>145.48081587651583</v>
      </c>
      <c r="AA498">
        <v>26.222953960970671</v>
      </c>
      <c r="AB498">
        <v>5.275448816392875</v>
      </c>
      <c r="AC498">
        <v>-28.642755179217499</v>
      </c>
      <c r="AD498">
        <v>17</v>
      </c>
      <c r="AE498">
        <v>0</v>
      </c>
      <c r="AF498">
        <v>0</v>
      </c>
      <c r="AG498">
        <v>8</v>
      </c>
      <c r="AH498">
        <v>29</v>
      </c>
      <c r="AI498">
        <v>7</v>
      </c>
      <c r="AJ498">
        <v>75</v>
      </c>
      <c r="AK498">
        <v>2</v>
      </c>
      <c r="AL498">
        <v>38</v>
      </c>
      <c r="AM498">
        <v>20</v>
      </c>
    </row>
    <row r="499" spans="1:39">
      <c r="A499">
        <v>6</v>
      </c>
      <c r="C499">
        <v>2022</v>
      </c>
      <c r="D499">
        <v>99</v>
      </c>
      <c r="E499">
        <v>99</v>
      </c>
      <c r="F499">
        <v>99</v>
      </c>
      <c r="G499">
        <v>2</v>
      </c>
      <c r="H499">
        <v>1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197</v>
      </c>
      <c r="R499">
        <v>9962</v>
      </c>
      <c r="S499">
        <v>9951</v>
      </c>
      <c r="T499">
        <v>69.416765382203351</v>
      </c>
      <c r="U499">
        <v>69.478905897957802</v>
      </c>
      <c r="V499">
        <v>5.5027102991367194</v>
      </c>
      <c r="W499">
        <v>59.403879007134961</v>
      </c>
      <c r="X499">
        <v>167.47917819023223</v>
      </c>
      <c r="Y499">
        <v>154.42860068259435</v>
      </c>
      <c r="Z499">
        <v>154.59930861220025</v>
      </c>
      <c r="AA499">
        <v>29.343841540642774</v>
      </c>
      <c r="AB499">
        <v>4.297192543912101</v>
      </c>
      <c r="AC499">
        <v>-42.776627251498688</v>
      </c>
      <c r="AD499">
        <v>266</v>
      </c>
      <c r="AE499">
        <v>0</v>
      </c>
      <c r="AF499">
        <v>0</v>
      </c>
      <c r="AG499">
        <v>30</v>
      </c>
      <c r="AH499">
        <v>1290</v>
      </c>
      <c r="AI499">
        <v>109</v>
      </c>
      <c r="AJ499">
        <v>290</v>
      </c>
      <c r="AK499">
        <v>41</v>
      </c>
      <c r="AL499">
        <v>80</v>
      </c>
      <c r="AM499">
        <v>27</v>
      </c>
    </row>
    <row r="500" spans="1:39">
      <c r="A500">
        <v>6</v>
      </c>
      <c r="C500">
        <v>2022</v>
      </c>
      <c r="D500">
        <v>99</v>
      </c>
      <c r="E500">
        <v>99</v>
      </c>
      <c r="F500">
        <v>99</v>
      </c>
      <c r="G500">
        <v>2</v>
      </c>
      <c r="H500">
        <v>2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103</v>
      </c>
      <c r="R500">
        <v>4389</v>
      </c>
      <c r="S500">
        <v>4371</v>
      </c>
      <c r="T500">
        <v>30.583234617796681</v>
      </c>
      <c r="U500">
        <v>30.521094102042198</v>
      </c>
      <c r="V500">
        <v>5.7254499886078847</v>
      </c>
      <c r="W500">
        <v>59.11690688629605</v>
      </c>
      <c r="X500">
        <v>167.44120717434311</v>
      </c>
      <c r="Y500">
        <v>153.97698792435622</v>
      </c>
      <c r="Z500">
        <v>154.6110729810112</v>
      </c>
      <c r="AA500">
        <v>31.163105734473952</v>
      </c>
      <c r="AB500">
        <v>4.7482795733487411</v>
      </c>
      <c r="AC500">
        <v>-50.312645651758842</v>
      </c>
      <c r="AD500">
        <v>68</v>
      </c>
      <c r="AE500">
        <v>0</v>
      </c>
      <c r="AF500">
        <v>0</v>
      </c>
      <c r="AG500">
        <v>5</v>
      </c>
      <c r="AH500">
        <v>286</v>
      </c>
      <c r="AI500">
        <v>45</v>
      </c>
      <c r="AJ500">
        <v>125</v>
      </c>
      <c r="AK500">
        <v>25</v>
      </c>
      <c r="AL500">
        <v>51</v>
      </c>
      <c r="AM500">
        <v>6</v>
      </c>
    </row>
    <row r="501" spans="1:39">
      <c r="A501">
        <v>6</v>
      </c>
      <c r="C501">
        <v>2022</v>
      </c>
      <c r="D501">
        <v>99</v>
      </c>
      <c r="E501">
        <v>99</v>
      </c>
      <c r="F501">
        <v>99</v>
      </c>
      <c r="G501">
        <v>3</v>
      </c>
      <c r="H501">
        <v>1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130</v>
      </c>
      <c r="R501">
        <v>1259</v>
      </c>
      <c r="S501">
        <v>1253</v>
      </c>
      <c r="T501">
        <v>71.942857142857108</v>
      </c>
      <c r="U501">
        <v>72.64335755717822</v>
      </c>
      <c r="V501">
        <v>7.1691818903892015</v>
      </c>
      <c r="W501">
        <v>58.263367916999194</v>
      </c>
      <c r="X501">
        <v>149.1259637005758</v>
      </c>
      <c r="Y501">
        <v>137.05486100079423</v>
      </c>
      <c r="Z501">
        <v>137.71114924181956</v>
      </c>
      <c r="AA501">
        <v>23.044866595680968</v>
      </c>
      <c r="AB501">
        <v>4.3539607407503595</v>
      </c>
      <c r="AC501">
        <v>-36.45726912111445</v>
      </c>
      <c r="AD501">
        <v>38</v>
      </c>
      <c r="AE501">
        <v>0</v>
      </c>
      <c r="AF501">
        <v>0</v>
      </c>
      <c r="AG501">
        <v>6</v>
      </c>
      <c r="AH501">
        <v>35</v>
      </c>
      <c r="AI501">
        <v>12</v>
      </c>
      <c r="AJ501">
        <v>18</v>
      </c>
      <c r="AK501">
        <v>3</v>
      </c>
      <c r="AL501">
        <v>8</v>
      </c>
      <c r="AM501">
        <v>20</v>
      </c>
    </row>
    <row r="502" spans="1:39">
      <c r="A502">
        <v>6</v>
      </c>
      <c r="C502">
        <v>2022</v>
      </c>
      <c r="D502">
        <v>99</v>
      </c>
      <c r="E502">
        <v>99</v>
      </c>
      <c r="F502">
        <v>99</v>
      </c>
      <c r="G502">
        <v>3</v>
      </c>
      <c r="H502">
        <v>2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38</v>
      </c>
      <c r="R502">
        <v>491</v>
      </c>
      <c r="S502">
        <v>489</v>
      </c>
      <c r="T502">
        <v>28.057142857142846</v>
      </c>
      <c r="U502">
        <v>27.356642442821791</v>
      </c>
      <c r="V502">
        <v>6.6924643584521393</v>
      </c>
      <c r="W502">
        <v>58.997955010224942</v>
      </c>
      <c r="X502">
        <v>144.13969324327613</v>
      </c>
      <c r="Y502">
        <v>132.3443991853361</v>
      </c>
      <c r="Z502">
        <v>132.8856850715747</v>
      </c>
      <c r="AA502">
        <v>20.36751793672607</v>
      </c>
      <c r="AB502">
        <v>3.9243870621954375</v>
      </c>
      <c r="AC502">
        <v>-30.9005315913925</v>
      </c>
      <c r="AD502">
        <v>26</v>
      </c>
      <c r="AE502">
        <v>0</v>
      </c>
      <c r="AF502">
        <v>0</v>
      </c>
      <c r="AG502">
        <v>4</v>
      </c>
      <c r="AH502">
        <v>9</v>
      </c>
      <c r="AI502">
        <v>1</v>
      </c>
      <c r="AJ502">
        <v>7</v>
      </c>
      <c r="AK502">
        <v>4</v>
      </c>
      <c r="AL502">
        <v>8</v>
      </c>
      <c r="AM502">
        <v>5</v>
      </c>
    </row>
    <row r="503" spans="1:39">
      <c r="A503">
        <v>6</v>
      </c>
      <c r="C503">
        <v>2022</v>
      </c>
      <c r="D503">
        <v>99</v>
      </c>
      <c r="E503">
        <v>99</v>
      </c>
      <c r="F503">
        <v>99</v>
      </c>
      <c r="G503">
        <v>4</v>
      </c>
      <c r="H503">
        <v>1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56</v>
      </c>
      <c r="R503">
        <v>2608</v>
      </c>
      <c r="S503">
        <v>2607</v>
      </c>
      <c r="T503">
        <v>98.415094339622641</v>
      </c>
      <c r="U503">
        <v>98.542153965037627</v>
      </c>
      <c r="V503">
        <v>5.7078220858895694</v>
      </c>
      <c r="W503">
        <v>59.418105101649395</v>
      </c>
      <c r="X503">
        <v>161.05446031545571</v>
      </c>
      <c r="Y503">
        <v>148.60648773006164</v>
      </c>
      <c r="Z503">
        <v>148.66349060222501</v>
      </c>
      <c r="AA503">
        <v>31.030153705477172</v>
      </c>
      <c r="AB503">
        <v>4.4026470330106751</v>
      </c>
      <c r="AC503">
        <v>-47.832589919309378</v>
      </c>
      <c r="AD503">
        <v>99</v>
      </c>
      <c r="AE503">
        <v>0</v>
      </c>
      <c r="AF503">
        <v>0</v>
      </c>
      <c r="AG503">
        <v>9</v>
      </c>
      <c r="AH503">
        <v>129</v>
      </c>
      <c r="AI503">
        <v>27</v>
      </c>
      <c r="AJ503">
        <v>7</v>
      </c>
      <c r="AK503">
        <v>14</v>
      </c>
      <c r="AL503">
        <v>61</v>
      </c>
      <c r="AM503">
        <v>10</v>
      </c>
    </row>
    <row r="504" spans="1:39">
      <c r="A504">
        <v>6</v>
      </c>
      <c r="C504">
        <v>2022</v>
      </c>
      <c r="D504">
        <v>99</v>
      </c>
      <c r="E504">
        <v>99</v>
      </c>
      <c r="F504">
        <v>99</v>
      </c>
      <c r="G504">
        <v>4</v>
      </c>
      <c r="H504">
        <v>2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9</v>
      </c>
      <c r="R504">
        <v>42</v>
      </c>
      <c r="S504">
        <v>42</v>
      </c>
      <c r="T504">
        <v>1.584905660377359</v>
      </c>
      <c r="U504">
        <v>1.4578460349623676</v>
      </c>
      <c r="V504">
        <v>8.8333333333333357</v>
      </c>
      <c r="W504">
        <v>57.809523809523824</v>
      </c>
      <c r="X504">
        <v>147.90538100397251</v>
      </c>
      <c r="Y504">
        <v>136.51666666666662</v>
      </c>
      <c r="Z504">
        <v>136.51666666666662</v>
      </c>
      <c r="AA504">
        <v>22.240652575500903</v>
      </c>
      <c r="AB504">
        <v>4.4787226880104569</v>
      </c>
      <c r="AC504">
        <v>5.7374718406415397</v>
      </c>
      <c r="AD504">
        <v>0</v>
      </c>
      <c r="AE504">
        <v>0</v>
      </c>
      <c r="AF504">
        <v>0</v>
      </c>
      <c r="AG504">
        <v>0</v>
      </c>
      <c r="AH504">
        <v>4</v>
      </c>
      <c r="AI504">
        <v>0</v>
      </c>
      <c r="AJ504">
        <v>1</v>
      </c>
      <c r="AK504">
        <v>0</v>
      </c>
      <c r="AL504">
        <v>0</v>
      </c>
      <c r="AM504">
        <v>1</v>
      </c>
    </row>
    <row r="505" spans="1:39">
      <c r="A505">
        <v>6</v>
      </c>
      <c r="C505">
        <v>2021</v>
      </c>
      <c r="D505">
        <v>99</v>
      </c>
      <c r="E505">
        <v>99</v>
      </c>
      <c r="F505">
        <v>99</v>
      </c>
      <c r="G505">
        <v>1</v>
      </c>
      <c r="H505">
        <v>1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254</v>
      </c>
      <c r="R505">
        <v>12428</v>
      </c>
      <c r="S505">
        <v>12429</v>
      </c>
      <c r="T505">
        <v>93.647803481274977</v>
      </c>
      <c r="U505">
        <v>94.0947494394335</v>
      </c>
      <c r="V505">
        <v>15.053186353395557</v>
      </c>
      <c r="W505">
        <v>59.169844717998231</v>
      </c>
      <c r="X505">
        <v>171.21255223151462</v>
      </c>
      <c r="Y505">
        <v>158.0411482137111</v>
      </c>
      <c r="Z505">
        <v>158.02843269772319</v>
      </c>
      <c r="AA505">
        <v>31.546669547442882</v>
      </c>
      <c r="AB505">
        <v>4.7160455884630386</v>
      </c>
      <c r="AC505">
        <v>-39.439509058498672</v>
      </c>
      <c r="AD505">
        <v>487</v>
      </c>
      <c r="AE505">
        <v>0</v>
      </c>
      <c r="AF505">
        <v>0</v>
      </c>
      <c r="AG505">
        <v>36</v>
      </c>
      <c r="AH505">
        <v>585</v>
      </c>
      <c r="AI505">
        <v>81</v>
      </c>
      <c r="AJ505">
        <v>81</v>
      </c>
      <c r="AK505">
        <v>51</v>
      </c>
      <c r="AL505">
        <v>41</v>
      </c>
      <c r="AM505">
        <v>17</v>
      </c>
    </row>
    <row r="506" spans="1:39">
      <c r="A506">
        <v>6</v>
      </c>
      <c r="C506">
        <v>2021</v>
      </c>
      <c r="D506">
        <v>99</v>
      </c>
      <c r="E506">
        <v>99</v>
      </c>
      <c r="F506">
        <v>99</v>
      </c>
      <c r="G506">
        <v>1</v>
      </c>
      <c r="H506">
        <v>2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122</v>
      </c>
      <c r="R506">
        <v>843</v>
      </c>
      <c r="S506">
        <v>843</v>
      </c>
      <c r="T506">
        <v>6.3521965187250409</v>
      </c>
      <c r="U506">
        <v>5.9052505605665191</v>
      </c>
      <c r="V506">
        <v>13.024911032028468</v>
      </c>
      <c r="W506">
        <v>55.640569395017806</v>
      </c>
      <c r="X506">
        <v>158.42185148485601</v>
      </c>
      <c r="Y506">
        <v>146.22336892052201</v>
      </c>
      <c r="Z506">
        <v>146.22336892052201</v>
      </c>
      <c r="AA506">
        <v>22.962255109333192</v>
      </c>
      <c r="AB506">
        <v>4.9784937870337149</v>
      </c>
      <c r="AC506">
        <v>-26.152145225622679</v>
      </c>
      <c r="AD506">
        <v>11</v>
      </c>
      <c r="AE506">
        <v>0</v>
      </c>
      <c r="AF506">
        <v>0</v>
      </c>
      <c r="AG506">
        <v>17</v>
      </c>
      <c r="AH506">
        <v>53</v>
      </c>
      <c r="AI506">
        <v>13</v>
      </c>
      <c r="AJ506">
        <v>53</v>
      </c>
      <c r="AK506">
        <v>0</v>
      </c>
      <c r="AL506">
        <v>51</v>
      </c>
      <c r="AM506">
        <v>11</v>
      </c>
    </row>
    <row r="507" spans="1:39">
      <c r="A507">
        <v>6</v>
      </c>
      <c r="C507">
        <v>2021</v>
      </c>
      <c r="D507">
        <v>99</v>
      </c>
      <c r="E507">
        <v>99</v>
      </c>
      <c r="F507">
        <v>99</v>
      </c>
      <c r="G507">
        <v>2</v>
      </c>
      <c r="H507">
        <v>1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  <c r="Q507">
        <v>194</v>
      </c>
      <c r="R507">
        <v>9703</v>
      </c>
      <c r="S507">
        <v>9704</v>
      </c>
      <c r="T507">
        <v>65.16891664987574</v>
      </c>
      <c r="U507">
        <v>65.339583132561387</v>
      </c>
      <c r="V507">
        <v>15.251262496135215</v>
      </c>
      <c r="W507">
        <v>59.429410552349552</v>
      </c>
      <c r="X507">
        <v>165.87072566604064</v>
      </c>
      <c r="Y507">
        <v>153.11160878078917</v>
      </c>
      <c r="Z507">
        <v>153.09583058532539</v>
      </c>
      <c r="AA507">
        <v>28.686578507196039</v>
      </c>
      <c r="AB507">
        <v>4.2705017630193245</v>
      </c>
      <c r="AC507">
        <v>-41.236775060404</v>
      </c>
      <c r="AD507">
        <v>313</v>
      </c>
      <c r="AE507">
        <v>0</v>
      </c>
      <c r="AF507">
        <v>0</v>
      </c>
      <c r="AG507">
        <v>36</v>
      </c>
      <c r="AH507">
        <v>1123</v>
      </c>
      <c r="AI507">
        <v>76</v>
      </c>
      <c r="AJ507">
        <v>192</v>
      </c>
      <c r="AK507">
        <v>49</v>
      </c>
      <c r="AL507">
        <v>81</v>
      </c>
      <c r="AM507">
        <v>24</v>
      </c>
    </row>
    <row r="508" spans="1:39">
      <c r="A508">
        <v>6</v>
      </c>
      <c r="C508">
        <v>2021</v>
      </c>
      <c r="D508">
        <v>99</v>
      </c>
      <c r="E508">
        <v>99</v>
      </c>
      <c r="F508">
        <v>99</v>
      </c>
      <c r="G508">
        <v>2</v>
      </c>
      <c r="H508">
        <v>2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  <c r="Q508">
        <v>119</v>
      </c>
      <c r="R508">
        <v>5186</v>
      </c>
      <c r="S508">
        <v>5186</v>
      </c>
      <c r="T508">
        <v>34.831083350124253</v>
      </c>
      <c r="U508">
        <v>34.660416867438606</v>
      </c>
      <c r="V508">
        <v>14.870613189355955</v>
      </c>
      <c r="W508">
        <v>58.703432317778642</v>
      </c>
      <c r="X508">
        <v>164.64075920711596</v>
      </c>
      <c r="Y508">
        <v>151.96342074816801</v>
      </c>
      <c r="Z508">
        <v>151.96342074816801</v>
      </c>
      <c r="AA508">
        <v>30.438246204925239</v>
      </c>
      <c r="AB508">
        <v>4.6868764046906941</v>
      </c>
      <c r="AC508">
        <v>-54.072347643397215</v>
      </c>
      <c r="AD508">
        <v>128</v>
      </c>
      <c r="AE508">
        <v>1</v>
      </c>
      <c r="AF508">
        <v>0</v>
      </c>
      <c r="AG508">
        <v>18</v>
      </c>
      <c r="AH508">
        <v>532</v>
      </c>
      <c r="AI508">
        <v>112</v>
      </c>
      <c r="AJ508">
        <v>97</v>
      </c>
      <c r="AK508">
        <v>54</v>
      </c>
      <c r="AL508">
        <v>54</v>
      </c>
      <c r="AM508">
        <v>25</v>
      </c>
    </row>
    <row r="509" spans="1:39">
      <c r="A509">
        <v>6</v>
      </c>
      <c r="C509">
        <v>2021</v>
      </c>
      <c r="D509">
        <v>99</v>
      </c>
      <c r="E509">
        <v>99</v>
      </c>
      <c r="F509">
        <v>99</v>
      </c>
      <c r="G509">
        <v>3</v>
      </c>
      <c r="H509">
        <v>1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  <c r="Q509">
        <v>98</v>
      </c>
      <c r="R509">
        <v>671</v>
      </c>
      <c r="S509">
        <v>671</v>
      </c>
      <c r="T509">
        <v>78.663540445486547</v>
      </c>
      <c r="U509">
        <v>79.465179370737403</v>
      </c>
      <c r="V509">
        <v>14.581222056631898</v>
      </c>
      <c r="W509">
        <v>58.160953800298046</v>
      </c>
      <c r="X509">
        <v>151.53684689819525</v>
      </c>
      <c r="Y509">
        <v>139.86850968703436</v>
      </c>
      <c r="Z509">
        <v>139.86850968703436</v>
      </c>
      <c r="AA509">
        <v>22.547046912080582</v>
      </c>
      <c r="AB509">
        <v>4.6168577564530748</v>
      </c>
      <c r="AC509">
        <v>-32.66381533033055</v>
      </c>
      <c r="AD509">
        <v>24</v>
      </c>
      <c r="AE509">
        <v>0</v>
      </c>
      <c r="AF509">
        <v>0</v>
      </c>
      <c r="AG509">
        <v>4</v>
      </c>
      <c r="AH509">
        <v>45</v>
      </c>
      <c r="AI509">
        <v>10</v>
      </c>
      <c r="AJ509">
        <v>6</v>
      </c>
      <c r="AK509">
        <v>0</v>
      </c>
      <c r="AL509">
        <v>14</v>
      </c>
      <c r="AM509">
        <v>13</v>
      </c>
    </row>
    <row r="510" spans="1:39">
      <c r="A510">
        <v>6</v>
      </c>
      <c r="C510">
        <v>2021</v>
      </c>
      <c r="D510">
        <v>99</v>
      </c>
      <c r="E510">
        <v>99</v>
      </c>
      <c r="F510">
        <v>99</v>
      </c>
      <c r="G510">
        <v>3</v>
      </c>
      <c r="H510">
        <v>2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  <c r="Q510">
        <v>35</v>
      </c>
      <c r="R510">
        <v>182</v>
      </c>
      <c r="S510">
        <v>182</v>
      </c>
      <c r="T510">
        <v>21.336459554513475</v>
      </c>
      <c r="U510">
        <v>20.534820629262597</v>
      </c>
      <c r="V510">
        <v>14.890109890109894</v>
      </c>
      <c r="W510">
        <v>58.868131868131854</v>
      </c>
      <c r="X510">
        <v>144.372150060124</v>
      </c>
      <c r="Y510">
        <v>133.25549450549451</v>
      </c>
      <c r="Z510">
        <v>133.25549450549451</v>
      </c>
      <c r="AA510">
        <v>15.488274456329105</v>
      </c>
      <c r="AB510">
        <v>3.9522112080656648</v>
      </c>
      <c r="AC510">
        <v>-36.09960577335157</v>
      </c>
      <c r="AD510">
        <v>5</v>
      </c>
      <c r="AE510">
        <v>0</v>
      </c>
      <c r="AF510">
        <v>0</v>
      </c>
      <c r="AG510">
        <v>1</v>
      </c>
      <c r="AH510">
        <v>4</v>
      </c>
      <c r="AI510">
        <v>1</v>
      </c>
      <c r="AJ510">
        <v>1</v>
      </c>
      <c r="AK510">
        <v>0</v>
      </c>
      <c r="AL510">
        <v>3</v>
      </c>
      <c r="AM510">
        <v>2</v>
      </c>
    </row>
    <row r="511" spans="1:39">
      <c r="A511">
        <v>6</v>
      </c>
      <c r="C511">
        <v>2021</v>
      </c>
      <c r="D511">
        <v>99</v>
      </c>
      <c r="E511">
        <v>99</v>
      </c>
      <c r="F511">
        <v>99</v>
      </c>
      <c r="G511">
        <v>4</v>
      </c>
      <c r="H511">
        <v>1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  <c r="Q511">
        <v>56</v>
      </c>
      <c r="R511">
        <v>2790</v>
      </c>
      <c r="S511">
        <v>2790</v>
      </c>
      <c r="T511">
        <v>99.006387508871555</v>
      </c>
      <c r="U511">
        <v>99.107308093248761</v>
      </c>
      <c r="V511">
        <v>14.945161290322581</v>
      </c>
      <c r="W511">
        <v>58.935483870967758</v>
      </c>
      <c r="X511">
        <v>160.87674211799603</v>
      </c>
      <c r="Y511">
        <v>148.48923297491015</v>
      </c>
      <c r="Z511">
        <v>148.48923297491015</v>
      </c>
      <c r="AA511">
        <v>30.158653914507031</v>
      </c>
      <c r="AB511">
        <v>4.4892698473453931</v>
      </c>
      <c r="AC511">
        <v>-48.47939725061515</v>
      </c>
      <c r="AD511">
        <v>108</v>
      </c>
      <c r="AE511">
        <v>0</v>
      </c>
      <c r="AF511">
        <v>0</v>
      </c>
      <c r="AG511">
        <v>10</v>
      </c>
      <c r="AH511">
        <v>222</v>
      </c>
      <c r="AI511">
        <v>21</v>
      </c>
      <c r="AJ511">
        <v>22</v>
      </c>
      <c r="AK511">
        <v>14</v>
      </c>
      <c r="AL511">
        <v>56</v>
      </c>
      <c r="AM511">
        <v>3</v>
      </c>
    </row>
    <row r="512" spans="1:39">
      <c r="A512">
        <v>6</v>
      </c>
      <c r="C512">
        <v>2021</v>
      </c>
      <c r="D512">
        <v>99</v>
      </c>
      <c r="E512">
        <v>99</v>
      </c>
      <c r="F512">
        <v>99</v>
      </c>
      <c r="G512">
        <v>4</v>
      </c>
      <c r="H512">
        <v>2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  <c r="Q512">
        <v>7</v>
      </c>
      <c r="R512">
        <v>28</v>
      </c>
      <c r="S512">
        <v>28</v>
      </c>
      <c r="T512">
        <v>0.99361249112845995</v>
      </c>
      <c r="U512">
        <v>0.89269190675125598</v>
      </c>
      <c r="V512">
        <v>13.892857142857141</v>
      </c>
      <c r="W512">
        <v>56.785714285714306</v>
      </c>
      <c r="X512">
        <v>144.38941340349788</v>
      </c>
      <c r="Y512">
        <v>133.2714285714286</v>
      </c>
      <c r="Z512">
        <v>133.2714285714286</v>
      </c>
      <c r="AA512">
        <v>12.829816197961453</v>
      </c>
      <c r="AB512">
        <v>4.5067975869564068</v>
      </c>
      <c r="AC512">
        <v>-47.719086781488159</v>
      </c>
      <c r="AD512">
        <v>0</v>
      </c>
      <c r="AE512">
        <v>0</v>
      </c>
      <c r="AF512">
        <v>0</v>
      </c>
      <c r="AG512">
        <v>0</v>
      </c>
      <c r="AH512">
        <v>3</v>
      </c>
      <c r="AI512">
        <v>0</v>
      </c>
      <c r="AJ512">
        <v>0</v>
      </c>
      <c r="AK512">
        <v>0</v>
      </c>
      <c r="AL512">
        <v>1</v>
      </c>
      <c r="AM512">
        <v>2</v>
      </c>
    </row>
    <row r="513" spans="1:39">
      <c r="A513">
        <v>6</v>
      </c>
      <c r="C513">
        <v>2020</v>
      </c>
      <c r="D513">
        <v>99</v>
      </c>
      <c r="E513">
        <v>99</v>
      </c>
      <c r="F513">
        <v>99</v>
      </c>
      <c r="G513">
        <v>1</v>
      </c>
      <c r="H513">
        <v>1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  <c r="Q513">
        <v>258</v>
      </c>
      <c r="R513">
        <v>11122</v>
      </c>
      <c r="S513">
        <v>11122</v>
      </c>
      <c r="T513">
        <v>92.72196748645267</v>
      </c>
      <c r="U513">
        <v>93.388161611324449</v>
      </c>
      <c r="V513">
        <v>15.161212012228017</v>
      </c>
      <c r="W513">
        <v>59.406581550080922</v>
      </c>
      <c r="X513">
        <v>169.61777414796603</v>
      </c>
      <c r="Y513">
        <v>156.55720553857276</v>
      </c>
      <c r="Z513">
        <v>156.55720553857276</v>
      </c>
      <c r="AA513">
        <v>31.516320696621591</v>
      </c>
      <c r="AB513">
        <v>4.7723526271789822</v>
      </c>
      <c r="AC513">
        <v>-41.454426303165071</v>
      </c>
      <c r="AD513">
        <v>410</v>
      </c>
      <c r="AE513">
        <v>0</v>
      </c>
      <c r="AF513">
        <v>0</v>
      </c>
      <c r="AG513">
        <v>26</v>
      </c>
      <c r="AH513">
        <v>667</v>
      </c>
      <c r="AI513">
        <v>94</v>
      </c>
      <c r="AJ513">
        <v>87</v>
      </c>
      <c r="AK513">
        <v>46</v>
      </c>
      <c r="AL513">
        <v>71</v>
      </c>
      <c r="AM513">
        <v>20</v>
      </c>
    </row>
    <row r="514" spans="1:39">
      <c r="A514">
        <v>6</v>
      </c>
      <c r="C514">
        <v>2020</v>
      </c>
      <c r="D514">
        <v>99</v>
      </c>
      <c r="E514">
        <v>99</v>
      </c>
      <c r="F514">
        <v>99</v>
      </c>
      <c r="G514">
        <v>1</v>
      </c>
      <c r="H514">
        <v>2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  <c r="Q514">
        <v>96</v>
      </c>
      <c r="R514">
        <v>873</v>
      </c>
      <c r="S514">
        <v>873</v>
      </c>
      <c r="T514">
        <v>7.2780325135473118</v>
      </c>
      <c r="U514">
        <v>6.6118383886755563</v>
      </c>
      <c r="V514">
        <v>14.340206185567013</v>
      </c>
      <c r="W514">
        <v>57.663230240549808</v>
      </c>
      <c r="X514">
        <v>152.99259474372005</v>
      </c>
      <c r="Y514">
        <v>141.21216494845362</v>
      </c>
      <c r="Z514">
        <v>141.21216494845362</v>
      </c>
      <c r="AA514">
        <v>22.782888054337725</v>
      </c>
      <c r="AB514">
        <v>4.6522838853832278</v>
      </c>
      <c r="AC514">
        <v>-20.617908459354997</v>
      </c>
      <c r="AD514">
        <v>21</v>
      </c>
      <c r="AE514">
        <v>0</v>
      </c>
      <c r="AF514">
        <v>0</v>
      </c>
      <c r="AG514">
        <v>6</v>
      </c>
      <c r="AH514">
        <v>32</v>
      </c>
      <c r="AI514">
        <v>10</v>
      </c>
      <c r="AJ514">
        <v>29</v>
      </c>
      <c r="AK514">
        <v>2</v>
      </c>
      <c r="AL514">
        <v>63</v>
      </c>
      <c r="AM514">
        <v>16</v>
      </c>
    </row>
    <row r="515" spans="1:39">
      <c r="A515">
        <v>6</v>
      </c>
      <c r="C515">
        <v>2020</v>
      </c>
      <c r="D515">
        <v>99</v>
      </c>
      <c r="E515">
        <v>99</v>
      </c>
      <c r="F515">
        <v>99</v>
      </c>
      <c r="G515">
        <v>2</v>
      </c>
      <c r="H515">
        <v>1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  <c r="Q515">
        <v>189</v>
      </c>
      <c r="R515">
        <v>10034</v>
      </c>
      <c r="S515">
        <v>10034</v>
      </c>
      <c r="T515">
        <v>65.676135619845525</v>
      </c>
      <c r="U515">
        <v>65.912603199780733</v>
      </c>
      <c r="V515">
        <v>15.132250348814036</v>
      </c>
      <c r="W515">
        <v>59.201514849511682</v>
      </c>
      <c r="X515">
        <v>165.13596027029277</v>
      </c>
      <c r="Y515">
        <v>152.42049132947972</v>
      </c>
      <c r="Z515">
        <v>152.42049132947972</v>
      </c>
      <c r="AA515">
        <v>29.478407097040922</v>
      </c>
      <c r="AB515">
        <v>4.3461512849940993</v>
      </c>
      <c r="AC515">
        <v>-42.796185676350355</v>
      </c>
      <c r="AD515">
        <v>408</v>
      </c>
      <c r="AE515">
        <v>0</v>
      </c>
      <c r="AF515">
        <v>0</v>
      </c>
      <c r="AG515">
        <v>15</v>
      </c>
      <c r="AH515">
        <v>1172</v>
      </c>
      <c r="AI515">
        <v>100</v>
      </c>
      <c r="AJ515">
        <v>232</v>
      </c>
      <c r="AK515">
        <v>103</v>
      </c>
      <c r="AL515">
        <v>72</v>
      </c>
      <c r="AM515">
        <v>14</v>
      </c>
    </row>
    <row r="516" spans="1:39">
      <c r="A516">
        <v>6</v>
      </c>
      <c r="C516">
        <v>2020</v>
      </c>
      <c r="D516">
        <v>99</v>
      </c>
      <c r="E516">
        <v>99</v>
      </c>
      <c r="F516">
        <v>99</v>
      </c>
      <c r="G516">
        <v>2</v>
      </c>
      <c r="H516">
        <v>2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  <c r="Q516">
        <v>111</v>
      </c>
      <c r="R516">
        <v>5244</v>
      </c>
      <c r="S516">
        <v>5244</v>
      </c>
      <c r="T516">
        <v>34.323864380154475</v>
      </c>
      <c r="U516">
        <v>34.087396800219253</v>
      </c>
      <c r="V516">
        <v>14.958237986270023</v>
      </c>
      <c r="W516">
        <v>58.881006864988557</v>
      </c>
      <c r="X516">
        <v>163.40992915186396</v>
      </c>
      <c r="Y516">
        <v>150.82736460716964</v>
      </c>
      <c r="Z516">
        <v>150.82736460716964</v>
      </c>
      <c r="AA516">
        <v>30.758174740134475</v>
      </c>
      <c r="AB516">
        <v>4.6520778614933409</v>
      </c>
      <c r="AC516">
        <v>-52.727041657031471</v>
      </c>
      <c r="AD516">
        <v>145</v>
      </c>
      <c r="AE516">
        <v>0</v>
      </c>
      <c r="AF516">
        <v>0</v>
      </c>
      <c r="AG516">
        <v>11</v>
      </c>
      <c r="AH516">
        <v>638</v>
      </c>
      <c r="AI516">
        <v>149</v>
      </c>
      <c r="AJ516">
        <v>112</v>
      </c>
      <c r="AK516">
        <v>81</v>
      </c>
      <c r="AL516">
        <v>79</v>
      </c>
      <c r="AM516">
        <v>19</v>
      </c>
    </row>
    <row r="517" spans="1:39">
      <c r="A517">
        <v>6</v>
      </c>
      <c r="C517">
        <v>2020</v>
      </c>
      <c r="D517">
        <v>99</v>
      </c>
      <c r="E517">
        <v>99</v>
      </c>
      <c r="F517">
        <v>99</v>
      </c>
      <c r="G517">
        <v>3</v>
      </c>
      <c r="H517">
        <v>1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  <c r="Q517">
        <v>95</v>
      </c>
      <c r="R517">
        <v>1509</v>
      </c>
      <c r="S517">
        <v>1509</v>
      </c>
      <c r="T517">
        <v>89.395734597156405</v>
      </c>
      <c r="U517">
        <v>89.939970128376018</v>
      </c>
      <c r="V517">
        <v>15.415506958250496</v>
      </c>
      <c r="W517">
        <v>59.737574552683888</v>
      </c>
      <c r="X517">
        <v>154.32644293143289</v>
      </c>
      <c r="Y517">
        <v>142.44330682571237</v>
      </c>
      <c r="Z517">
        <v>142.44330682571237</v>
      </c>
      <c r="AA517">
        <v>26.208977339331483</v>
      </c>
      <c r="AB517">
        <v>3.9660654262693806</v>
      </c>
      <c r="AC517">
        <v>-29.131722914320225</v>
      </c>
      <c r="AD517">
        <v>100</v>
      </c>
      <c r="AE517">
        <v>0</v>
      </c>
      <c r="AF517">
        <v>0</v>
      </c>
      <c r="AG517">
        <v>12</v>
      </c>
      <c r="AH517">
        <v>185</v>
      </c>
      <c r="AI517">
        <v>53</v>
      </c>
      <c r="AJ517">
        <v>7</v>
      </c>
      <c r="AK517">
        <v>19</v>
      </c>
      <c r="AL517">
        <v>30</v>
      </c>
      <c r="AM517">
        <v>8</v>
      </c>
    </row>
    <row r="518" spans="1:39">
      <c r="A518">
        <v>6</v>
      </c>
      <c r="C518">
        <v>2020</v>
      </c>
      <c r="D518">
        <v>99</v>
      </c>
      <c r="E518">
        <v>99</v>
      </c>
      <c r="F518">
        <v>99</v>
      </c>
      <c r="G518">
        <v>3</v>
      </c>
      <c r="H518">
        <v>2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  <c r="Q518">
        <v>24</v>
      </c>
      <c r="R518">
        <v>179</v>
      </c>
      <c r="S518">
        <v>179</v>
      </c>
      <c r="T518">
        <v>10.604265402843602</v>
      </c>
      <c r="U518">
        <v>10.060029871623986</v>
      </c>
      <c r="V518">
        <v>14.770949720670387</v>
      </c>
      <c r="W518">
        <v>58.597765363128495</v>
      </c>
      <c r="X518">
        <v>145.52013412663339</v>
      </c>
      <c r="Y518">
        <v>134.31508379888263</v>
      </c>
      <c r="Z518">
        <v>134.31508379888263</v>
      </c>
      <c r="AA518">
        <v>17.81028660049796</v>
      </c>
      <c r="AB518">
        <v>4.1702853526585697</v>
      </c>
      <c r="AC518">
        <v>-30.104560659214552</v>
      </c>
      <c r="AD518">
        <v>4</v>
      </c>
      <c r="AE518">
        <v>0</v>
      </c>
      <c r="AF518">
        <v>0</v>
      </c>
      <c r="AG518">
        <v>0</v>
      </c>
      <c r="AH518">
        <v>4</v>
      </c>
      <c r="AI518">
        <v>0</v>
      </c>
      <c r="AJ518">
        <v>8</v>
      </c>
      <c r="AK518">
        <v>0</v>
      </c>
      <c r="AL518">
        <v>4</v>
      </c>
      <c r="AM518">
        <v>1</v>
      </c>
    </row>
    <row r="519" spans="1:39">
      <c r="A519">
        <v>6</v>
      </c>
      <c r="C519">
        <v>2020</v>
      </c>
      <c r="D519">
        <v>99</v>
      </c>
      <c r="E519">
        <v>99</v>
      </c>
      <c r="F519">
        <v>99</v>
      </c>
      <c r="G519">
        <v>4</v>
      </c>
      <c r="H519">
        <v>1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  <c r="Q519">
        <v>48</v>
      </c>
      <c r="R519">
        <v>3176</v>
      </c>
      <c r="S519">
        <v>3176</v>
      </c>
      <c r="T519">
        <v>97.632954196126633</v>
      </c>
      <c r="U519">
        <v>97.748474553031258</v>
      </c>
      <c r="V519">
        <v>14.786838790931988</v>
      </c>
      <c r="W519">
        <v>58.626574307304786</v>
      </c>
      <c r="X519">
        <v>161.18458522886951</v>
      </c>
      <c r="Y519">
        <v>148.77337216624693</v>
      </c>
      <c r="Z519">
        <v>148.77337216624693</v>
      </c>
      <c r="AA519">
        <v>32.717621417080743</v>
      </c>
      <c r="AB519">
        <v>4.908197440867049</v>
      </c>
      <c r="AC519">
        <v>-52.009115720234782</v>
      </c>
      <c r="AD519">
        <v>178</v>
      </c>
      <c r="AE519">
        <v>0</v>
      </c>
      <c r="AF519">
        <v>0</v>
      </c>
      <c r="AG519">
        <v>28</v>
      </c>
      <c r="AH519">
        <v>379</v>
      </c>
      <c r="AI519">
        <v>33</v>
      </c>
      <c r="AJ519">
        <v>8</v>
      </c>
      <c r="AK519">
        <v>18</v>
      </c>
      <c r="AL519">
        <v>52</v>
      </c>
      <c r="AM519">
        <v>11</v>
      </c>
    </row>
    <row r="520" spans="1:39">
      <c r="A520">
        <v>6</v>
      </c>
      <c r="C520">
        <v>2020</v>
      </c>
      <c r="D520">
        <v>99</v>
      </c>
      <c r="E520">
        <v>99</v>
      </c>
      <c r="F520">
        <v>99</v>
      </c>
      <c r="G520">
        <v>4</v>
      </c>
      <c r="H520">
        <v>2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  <c r="Q520">
        <v>10</v>
      </c>
      <c r="R520">
        <v>77</v>
      </c>
      <c r="S520">
        <v>77</v>
      </c>
      <c r="T520">
        <v>2.3670458038733475</v>
      </c>
      <c r="U520">
        <v>2.2515254469687402</v>
      </c>
      <c r="V520">
        <v>15.636363636363638</v>
      </c>
      <c r="W520">
        <v>60.389610389610382</v>
      </c>
      <c r="X520">
        <v>153.13700384122922</v>
      </c>
      <c r="Y520">
        <v>141.34545454545449</v>
      </c>
      <c r="Z520">
        <v>141.34545454545449</v>
      </c>
      <c r="AA520">
        <v>27.405500184776859</v>
      </c>
      <c r="AB520">
        <v>4.3279695733016128</v>
      </c>
      <c r="AC520">
        <v>12.622779908070831</v>
      </c>
      <c r="AD520">
        <v>3</v>
      </c>
      <c r="AE520">
        <v>0</v>
      </c>
      <c r="AF520">
        <v>0</v>
      </c>
      <c r="AG520">
        <v>0</v>
      </c>
      <c r="AH520">
        <v>6</v>
      </c>
      <c r="AI520">
        <v>3</v>
      </c>
      <c r="AJ520">
        <v>2</v>
      </c>
      <c r="AK520">
        <v>0</v>
      </c>
      <c r="AL520">
        <v>0</v>
      </c>
      <c r="AM520">
        <v>0</v>
      </c>
    </row>
    <row r="521" spans="1:39">
      <c r="A521">
        <v>6</v>
      </c>
      <c r="C521">
        <v>2019</v>
      </c>
      <c r="D521">
        <v>99</v>
      </c>
      <c r="E521">
        <v>99</v>
      </c>
      <c r="F521">
        <v>99</v>
      </c>
      <c r="G521">
        <v>1</v>
      </c>
      <c r="H521">
        <v>1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  <c r="Q521">
        <v>276</v>
      </c>
      <c r="R521">
        <v>11849</v>
      </c>
      <c r="S521">
        <v>11849</v>
      </c>
      <c r="T521">
        <v>95.272171745597831</v>
      </c>
      <c r="U521">
        <v>95.791472713997223</v>
      </c>
      <c r="V521">
        <v>15.122879567896026</v>
      </c>
      <c r="W521">
        <v>59.325343910878566</v>
      </c>
      <c r="X521">
        <v>168.18094829420363</v>
      </c>
      <c r="Y521">
        <v>155.2310152755505</v>
      </c>
      <c r="Z521">
        <v>155.2310152755505</v>
      </c>
      <c r="AA521">
        <v>31.684309800628711</v>
      </c>
      <c r="AB521">
        <v>4.8164801275345583</v>
      </c>
      <c r="AC521">
        <v>-46.673519089968515</v>
      </c>
      <c r="AD521">
        <v>339</v>
      </c>
      <c r="AE521">
        <v>0</v>
      </c>
      <c r="AF521">
        <v>0</v>
      </c>
      <c r="AG521">
        <v>26</v>
      </c>
      <c r="AH521">
        <v>586</v>
      </c>
      <c r="AI521">
        <v>87</v>
      </c>
      <c r="AJ521">
        <v>94</v>
      </c>
      <c r="AK521">
        <v>73</v>
      </c>
      <c r="AL521">
        <v>49</v>
      </c>
      <c r="AM521">
        <v>33</v>
      </c>
    </row>
    <row r="522" spans="1:39">
      <c r="A522">
        <v>6</v>
      </c>
      <c r="C522">
        <v>2019</v>
      </c>
      <c r="D522">
        <v>99</v>
      </c>
      <c r="E522">
        <v>99</v>
      </c>
      <c r="F522">
        <v>99</v>
      </c>
      <c r="G522">
        <v>1</v>
      </c>
      <c r="H522">
        <v>2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  <c r="Q522">
        <v>91</v>
      </c>
      <c r="R522">
        <v>588</v>
      </c>
      <c r="S522">
        <v>588</v>
      </c>
      <c r="T522">
        <v>4.7278282544021879</v>
      </c>
      <c r="U522">
        <v>4.2085272860028127</v>
      </c>
      <c r="V522">
        <v>14.183673469387756</v>
      </c>
      <c r="W522">
        <v>57.442176870748291</v>
      </c>
      <c r="X522">
        <v>148.89649250816251</v>
      </c>
      <c r="Y522">
        <v>137.43146258503401</v>
      </c>
      <c r="Z522">
        <v>137.43146258503401</v>
      </c>
      <c r="AA522">
        <v>14.851972998308486</v>
      </c>
      <c r="AB522">
        <v>4.489411960494345</v>
      </c>
      <c r="AC522">
        <v>-24.723297367598843</v>
      </c>
      <c r="AD522">
        <v>12</v>
      </c>
      <c r="AE522">
        <v>0</v>
      </c>
      <c r="AF522">
        <v>0</v>
      </c>
      <c r="AG522">
        <v>6</v>
      </c>
      <c r="AH522">
        <v>24</v>
      </c>
      <c r="AI522">
        <v>10</v>
      </c>
      <c r="AJ522">
        <v>25</v>
      </c>
      <c r="AK522">
        <v>0</v>
      </c>
      <c r="AL522">
        <v>41</v>
      </c>
      <c r="AM522">
        <v>16</v>
      </c>
    </row>
    <row r="523" spans="1:39">
      <c r="A523">
        <v>6</v>
      </c>
      <c r="C523">
        <v>2019</v>
      </c>
      <c r="D523">
        <v>99</v>
      </c>
      <c r="E523">
        <v>99</v>
      </c>
      <c r="F523">
        <v>99</v>
      </c>
      <c r="G523">
        <v>2</v>
      </c>
      <c r="H523">
        <v>1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  <c r="Q523">
        <v>214</v>
      </c>
      <c r="R523">
        <v>12036</v>
      </c>
      <c r="S523">
        <v>12001</v>
      </c>
      <c r="T523">
        <v>77.277688603531317</v>
      </c>
      <c r="U523">
        <v>78.196624184281788</v>
      </c>
      <c r="V523">
        <v>14.952392821535398</v>
      </c>
      <c r="W523">
        <v>58.876260311640721</v>
      </c>
      <c r="X523">
        <v>167.22350283926176</v>
      </c>
      <c r="Y523">
        <v>153.9053639082743</v>
      </c>
      <c r="Z523">
        <v>154.35421714857003</v>
      </c>
      <c r="AA523">
        <v>30.688716126854739</v>
      </c>
      <c r="AB523">
        <v>4.621668951245602</v>
      </c>
      <c r="AC523">
        <v>-43.199492129774157</v>
      </c>
      <c r="AD523">
        <v>469</v>
      </c>
      <c r="AE523">
        <v>1</v>
      </c>
      <c r="AF523">
        <v>0</v>
      </c>
      <c r="AG523">
        <v>24</v>
      </c>
      <c r="AH523">
        <v>1370</v>
      </c>
      <c r="AI523">
        <v>126</v>
      </c>
      <c r="AJ523">
        <v>224</v>
      </c>
      <c r="AK523">
        <v>90</v>
      </c>
      <c r="AL523">
        <v>78</v>
      </c>
      <c r="AM523">
        <v>26</v>
      </c>
    </row>
    <row r="524" spans="1:39">
      <c r="A524">
        <v>6</v>
      </c>
      <c r="C524">
        <v>2019</v>
      </c>
      <c r="D524">
        <v>99</v>
      </c>
      <c r="E524">
        <v>99</v>
      </c>
      <c r="F524">
        <v>99</v>
      </c>
      <c r="G524">
        <v>2</v>
      </c>
      <c r="H524">
        <v>2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  <c r="Q524">
        <v>118</v>
      </c>
      <c r="R524">
        <v>3539</v>
      </c>
      <c r="S524">
        <v>3539</v>
      </c>
      <c r="T524">
        <v>22.722311396468697</v>
      </c>
      <c r="U524">
        <v>21.803375815718212</v>
      </c>
      <c r="V524">
        <v>15.16727889234247</v>
      </c>
      <c r="W524">
        <v>59.429499858717158</v>
      </c>
      <c r="X524">
        <v>158.12094730226303</v>
      </c>
      <c r="Y524">
        <v>145.94563435998865</v>
      </c>
      <c r="Z524">
        <v>145.94563435998865</v>
      </c>
      <c r="AA524">
        <v>29.57604181152988</v>
      </c>
      <c r="AB524">
        <v>4.5800518429464807</v>
      </c>
      <c r="AC524">
        <v>-49.340277115001797</v>
      </c>
      <c r="AD524">
        <v>111</v>
      </c>
      <c r="AE524">
        <v>0</v>
      </c>
      <c r="AF524">
        <v>0</v>
      </c>
      <c r="AG524">
        <v>12</v>
      </c>
      <c r="AH524">
        <v>339</v>
      </c>
      <c r="AI524">
        <v>125</v>
      </c>
      <c r="AJ524">
        <v>125</v>
      </c>
      <c r="AK524">
        <v>51</v>
      </c>
      <c r="AL524">
        <v>52</v>
      </c>
      <c r="AM524">
        <v>16</v>
      </c>
    </row>
    <row r="525" spans="1:39">
      <c r="A525">
        <v>6</v>
      </c>
      <c r="C525">
        <v>2019</v>
      </c>
      <c r="D525">
        <v>99</v>
      </c>
      <c r="E525">
        <v>99</v>
      </c>
      <c r="F525">
        <v>99</v>
      </c>
      <c r="G525">
        <v>3</v>
      </c>
      <c r="H525">
        <v>1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  <c r="Q525">
        <v>81</v>
      </c>
      <c r="R525">
        <v>900</v>
      </c>
      <c r="S525">
        <v>900</v>
      </c>
      <c r="T525">
        <v>83.798882681564251</v>
      </c>
      <c r="U525">
        <v>85.27029987419175</v>
      </c>
      <c r="V525">
        <v>15.07</v>
      </c>
      <c r="W525">
        <v>59.163333333333327</v>
      </c>
      <c r="X525">
        <v>163.99879619597925</v>
      </c>
      <c r="Y525">
        <v>151.370888888889</v>
      </c>
      <c r="Z525">
        <v>151.370888888889</v>
      </c>
      <c r="AA525">
        <v>26.113172012285041</v>
      </c>
      <c r="AB525">
        <v>4.2547999038993556</v>
      </c>
      <c r="AC525">
        <v>-15.613993693574065</v>
      </c>
      <c r="AD525">
        <v>48</v>
      </c>
      <c r="AE525">
        <v>0</v>
      </c>
      <c r="AF525">
        <v>0</v>
      </c>
      <c r="AG525">
        <v>4</v>
      </c>
      <c r="AH525">
        <v>103</v>
      </c>
      <c r="AI525">
        <v>19</v>
      </c>
      <c r="AJ525">
        <v>11</v>
      </c>
      <c r="AK525">
        <v>9</v>
      </c>
      <c r="AL525">
        <v>14</v>
      </c>
      <c r="AM525">
        <v>3</v>
      </c>
    </row>
    <row r="526" spans="1:39">
      <c r="A526">
        <v>6</v>
      </c>
      <c r="C526">
        <v>2019</v>
      </c>
      <c r="D526">
        <v>99</v>
      </c>
      <c r="E526">
        <v>99</v>
      </c>
      <c r="F526">
        <v>99</v>
      </c>
      <c r="G526">
        <v>3</v>
      </c>
      <c r="H526">
        <v>2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  <c r="Q526">
        <v>26</v>
      </c>
      <c r="R526">
        <v>174</v>
      </c>
      <c r="S526">
        <v>174</v>
      </c>
      <c r="T526">
        <v>16.201117318435749</v>
      </c>
      <c r="U526">
        <v>14.729700125808202</v>
      </c>
      <c r="V526">
        <v>15.051724137931036</v>
      </c>
      <c r="W526">
        <v>58.919540229885058</v>
      </c>
      <c r="X526">
        <v>146.53117644861203</v>
      </c>
      <c r="Y526">
        <v>135.24827586206902</v>
      </c>
      <c r="Z526">
        <v>135.24827586206902</v>
      </c>
      <c r="AA526">
        <v>17.144191483561499</v>
      </c>
      <c r="AB526">
        <v>4.0830977388415901</v>
      </c>
      <c r="AC526">
        <v>-33.15962901522817</v>
      </c>
      <c r="AD526">
        <v>7</v>
      </c>
      <c r="AE526">
        <v>0</v>
      </c>
      <c r="AF526">
        <v>0</v>
      </c>
      <c r="AG526">
        <v>3</v>
      </c>
      <c r="AH526">
        <v>6</v>
      </c>
      <c r="AI526">
        <v>1</v>
      </c>
      <c r="AJ526">
        <v>6</v>
      </c>
      <c r="AK526">
        <v>0</v>
      </c>
      <c r="AL526">
        <v>9</v>
      </c>
      <c r="AM526">
        <v>6</v>
      </c>
    </row>
    <row r="527" spans="1:39">
      <c r="A527">
        <v>6</v>
      </c>
      <c r="C527">
        <v>2019</v>
      </c>
      <c r="D527">
        <v>99</v>
      </c>
      <c r="E527">
        <v>99</v>
      </c>
      <c r="F527">
        <v>99</v>
      </c>
      <c r="G527">
        <v>4</v>
      </c>
      <c r="H527">
        <v>1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  <c r="Q527">
        <v>53</v>
      </c>
      <c r="R527">
        <v>3631</v>
      </c>
      <c r="S527">
        <v>3631</v>
      </c>
      <c r="T527">
        <v>93.510172546999755</v>
      </c>
      <c r="U527">
        <v>93.952033834450077</v>
      </c>
      <c r="V527">
        <v>15.150096392178463</v>
      </c>
      <c r="W527">
        <v>59.312586064445078</v>
      </c>
      <c r="X527">
        <v>157.95756595800023</v>
      </c>
      <c r="Y527">
        <v>145.79483337923421</v>
      </c>
      <c r="Z527">
        <v>145.79483337923421</v>
      </c>
      <c r="AA527">
        <v>31.172775450643208</v>
      </c>
      <c r="AB527">
        <v>4.5174228893516304</v>
      </c>
      <c r="AC527">
        <v>-53.18435643439112</v>
      </c>
      <c r="AD527">
        <v>140</v>
      </c>
      <c r="AE527">
        <v>1</v>
      </c>
      <c r="AF527">
        <v>0</v>
      </c>
      <c r="AG527">
        <v>24</v>
      </c>
      <c r="AH527">
        <v>416</v>
      </c>
      <c r="AI527">
        <v>50</v>
      </c>
      <c r="AJ527">
        <v>26</v>
      </c>
      <c r="AK527">
        <v>26</v>
      </c>
      <c r="AL527">
        <v>54</v>
      </c>
      <c r="AM527">
        <v>19</v>
      </c>
    </row>
    <row r="528" spans="1:39">
      <c r="A528">
        <v>6</v>
      </c>
      <c r="C528">
        <v>2019</v>
      </c>
      <c r="D528">
        <v>99</v>
      </c>
      <c r="E528">
        <v>99</v>
      </c>
      <c r="F528">
        <v>99</v>
      </c>
      <c r="G528">
        <v>4</v>
      </c>
      <c r="H528">
        <v>2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  <c r="Q528">
        <v>7</v>
      </c>
      <c r="R528">
        <v>252</v>
      </c>
      <c r="S528">
        <v>252</v>
      </c>
      <c r="T528">
        <v>6.4898274530002587</v>
      </c>
      <c r="U528">
        <v>6.0479661655499148</v>
      </c>
      <c r="V528">
        <v>16.75</v>
      </c>
      <c r="W528">
        <v>62.503968253968253</v>
      </c>
      <c r="X528">
        <v>146.51068805998389</v>
      </c>
      <c r="Y528">
        <v>135.22936507936512</v>
      </c>
      <c r="Z528">
        <v>135.22936507936512</v>
      </c>
      <c r="AA528">
        <v>32.584428960900837</v>
      </c>
      <c r="AB528">
        <v>2.2826085326393399</v>
      </c>
      <c r="AC528">
        <v>-21.910052425980997</v>
      </c>
      <c r="AD528">
        <v>2</v>
      </c>
      <c r="AE528">
        <v>0</v>
      </c>
      <c r="AF528">
        <v>0</v>
      </c>
      <c r="AG528">
        <v>0</v>
      </c>
      <c r="AH528">
        <v>10</v>
      </c>
      <c r="AI528">
        <v>6</v>
      </c>
      <c r="AJ528">
        <v>1</v>
      </c>
      <c r="AK528">
        <v>3</v>
      </c>
      <c r="AL528">
        <v>0</v>
      </c>
      <c r="AM528">
        <v>2</v>
      </c>
    </row>
    <row r="529" spans="1:39">
      <c r="A529">
        <v>6</v>
      </c>
      <c r="C529">
        <v>2018</v>
      </c>
      <c r="D529">
        <v>99</v>
      </c>
      <c r="E529">
        <v>99</v>
      </c>
      <c r="F529">
        <v>99</v>
      </c>
      <c r="G529">
        <v>1</v>
      </c>
      <c r="H529">
        <v>1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  <c r="Q529">
        <v>295</v>
      </c>
      <c r="R529">
        <v>13209</v>
      </c>
      <c r="S529">
        <v>13209</v>
      </c>
      <c r="T529">
        <v>95.689655172413822</v>
      </c>
      <c r="U529">
        <v>96.155315629853746</v>
      </c>
      <c r="V529">
        <v>14.86486486486486</v>
      </c>
      <c r="W529">
        <v>58.82602770838065</v>
      </c>
      <c r="X529">
        <v>169.82722227129941</v>
      </c>
      <c r="Y529">
        <v>156.75052615640851</v>
      </c>
      <c r="Z529">
        <v>156.75052615640851</v>
      </c>
      <c r="AA529">
        <v>31.251598912951629</v>
      </c>
      <c r="AB529">
        <v>5.0939854127596496</v>
      </c>
      <c r="AC529">
        <v>-49.314277566109915</v>
      </c>
      <c r="AD529">
        <v>339</v>
      </c>
      <c r="AE529">
        <v>0</v>
      </c>
      <c r="AF529">
        <v>0</v>
      </c>
      <c r="AG529">
        <v>27</v>
      </c>
      <c r="AH529">
        <v>767</v>
      </c>
      <c r="AI529">
        <v>119</v>
      </c>
      <c r="AJ529">
        <v>94</v>
      </c>
      <c r="AK529">
        <v>85</v>
      </c>
      <c r="AL529">
        <v>149</v>
      </c>
      <c r="AM529">
        <v>31</v>
      </c>
    </row>
    <row r="530" spans="1:39">
      <c r="A530">
        <v>6</v>
      </c>
      <c r="C530">
        <v>2018</v>
      </c>
      <c r="D530">
        <v>99</v>
      </c>
      <c r="E530">
        <v>99</v>
      </c>
      <c r="F530">
        <v>99</v>
      </c>
      <c r="G530">
        <v>1</v>
      </c>
      <c r="H530">
        <v>2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  <c r="Q530">
        <v>100</v>
      </c>
      <c r="R530">
        <v>595</v>
      </c>
      <c r="S530">
        <v>595</v>
      </c>
      <c r="T530">
        <v>4.3103448275862064</v>
      </c>
      <c r="U530">
        <v>3.8446843701462696</v>
      </c>
      <c r="V530">
        <v>13.818487394957984</v>
      </c>
      <c r="W530">
        <v>56.902521008403362</v>
      </c>
      <c r="X530">
        <v>150.74665185684228</v>
      </c>
      <c r="Y530">
        <v>139.13915966386543</v>
      </c>
      <c r="Z530">
        <v>139.13915966386543</v>
      </c>
      <c r="AA530">
        <v>17.720231877185984</v>
      </c>
      <c r="AB530">
        <v>5.5446766382420947</v>
      </c>
      <c r="AC530">
        <v>-15.066117183961731</v>
      </c>
      <c r="AD530">
        <v>11</v>
      </c>
      <c r="AE530">
        <v>0</v>
      </c>
      <c r="AF530">
        <v>0</v>
      </c>
      <c r="AG530">
        <v>7</v>
      </c>
      <c r="AH530">
        <v>24</v>
      </c>
      <c r="AI530">
        <v>8</v>
      </c>
      <c r="AJ530">
        <v>31</v>
      </c>
      <c r="AK530">
        <v>2</v>
      </c>
      <c r="AL530">
        <v>34</v>
      </c>
      <c r="AM530">
        <v>18</v>
      </c>
    </row>
    <row r="531" spans="1:39">
      <c r="A531">
        <v>6</v>
      </c>
      <c r="C531">
        <v>2018</v>
      </c>
      <c r="D531">
        <v>99</v>
      </c>
      <c r="E531">
        <v>99</v>
      </c>
      <c r="F531">
        <v>99</v>
      </c>
      <c r="G531">
        <v>2</v>
      </c>
      <c r="H531">
        <v>1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  <c r="Q531">
        <v>233</v>
      </c>
      <c r="R531">
        <v>13588</v>
      </c>
      <c r="S531">
        <v>13587</v>
      </c>
      <c r="T531">
        <v>96.608602915037309</v>
      </c>
      <c r="U531">
        <v>96.803221147153508</v>
      </c>
      <c r="V531">
        <v>14.808065940535764</v>
      </c>
      <c r="W531">
        <v>58.60609406049899</v>
      </c>
      <c r="X531">
        <v>165.57180655546284</v>
      </c>
      <c r="Y531">
        <v>152.81343096850196</v>
      </c>
      <c r="Z531">
        <v>152.82467800103069</v>
      </c>
      <c r="AA531">
        <v>30.636766628570999</v>
      </c>
      <c r="AB531">
        <v>4.6162344636642798</v>
      </c>
      <c r="AC531">
        <v>-45.335055614998971</v>
      </c>
      <c r="AD531">
        <v>447</v>
      </c>
      <c r="AE531">
        <v>0</v>
      </c>
      <c r="AF531">
        <v>0</v>
      </c>
      <c r="AG531">
        <v>28</v>
      </c>
      <c r="AH531">
        <v>1197</v>
      </c>
      <c r="AI531">
        <v>147</v>
      </c>
      <c r="AJ531">
        <v>113</v>
      </c>
      <c r="AK531">
        <v>110</v>
      </c>
      <c r="AL531">
        <v>186</v>
      </c>
      <c r="AM531">
        <v>20</v>
      </c>
    </row>
    <row r="532" spans="1:39">
      <c r="A532">
        <v>6</v>
      </c>
      <c r="C532">
        <v>2018</v>
      </c>
      <c r="D532">
        <v>99</v>
      </c>
      <c r="E532">
        <v>99</v>
      </c>
      <c r="F532">
        <v>99</v>
      </c>
      <c r="G532">
        <v>2</v>
      </c>
      <c r="H532">
        <v>2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  <c r="Q532">
        <v>79</v>
      </c>
      <c r="R532">
        <v>477</v>
      </c>
      <c r="S532">
        <v>477</v>
      </c>
      <c r="T532">
        <v>3.3913970849626738</v>
      </c>
      <c r="U532">
        <v>3.19677885284651</v>
      </c>
      <c r="V532">
        <v>14.018867924528299</v>
      </c>
      <c r="W532">
        <v>57.215932914046114</v>
      </c>
      <c r="X532">
        <v>155.74702853469788</v>
      </c>
      <c r="Y532">
        <v>143.75450733752629</v>
      </c>
      <c r="Z532">
        <v>143.75450733752629</v>
      </c>
      <c r="AA532">
        <v>18.128503727521277</v>
      </c>
      <c r="AB532">
        <v>4.5563692628265953</v>
      </c>
      <c r="AC532">
        <v>-20.753952256575161</v>
      </c>
      <c r="AD532">
        <v>10</v>
      </c>
      <c r="AE532">
        <v>0</v>
      </c>
      <c r="AF532">
        <v>0</v>
      </c>
      <c r="AG532">
        <v>1</v>
      </c>
      <c r="AH532">
        <v>50</v>
      </c>
      <c r="AI532">
        <v>19</v>
      </c>
      <c r="AJ532">
        <v>23</v>
      </c>
      <c r="AK532">
        <v>0</v>
      </c>
      <c r="AL532">
        <v>13</v>
      </c>
      <c r="AM532">
        <v>2</v>
      </c>
    </row>
    <row r="533" spans="1:39">
      <c r="A533">
        <v>6</v>
      </c>
      <c r="C533">
        <v>2018</v>
      </c>
      <c r="D533">
        <v>99</v>
      </c>
      <c r="E533">
        <v>99</v>
      </c>
      <c r="F533">
        <v>99</v>
      </c>
      <c r="G533">
        <v>3</v>
      </c>
      <c r="H533">
        <v>1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  <c r="Q533">
        <v>74</v>
      </c>
      <c r="R533">
        <v>830</v>
      </c>
      <c r="S533">
        <v>830</v>
      </c>
      <c r="T533">
        <v>87.64519535374869</v>
      </c>
      <c r="U533">
        <v>88.519250834836654</v>
      </c>
      <c r="V533">
        <v>14.773493975903612</v>
      </c>
      <c r="W533">
        <v>58.614457831325296</v>
      </c>
      <c r="X533">
        <v>161.34736127609051</v>
      </c>
      <c r="Y533">
        <v>148.92361445783135</v>
      </c>
      <c r="Z533">
        <v>148.92361445783135</v>
      </c>
      <c r="AA533">
        <v>27.883410388391951</v>
      </c>
      <c r="AB533">
        <v>5.0692346926043639</v>
      </c>
      <c r="AC533">
        <v>-33.387278392620139</v>
      </c>
      <c r="AD533">
        <v>39</v>
      </c>
      <c r="AE533">
        <v>0</v>
      </c>
      <c r="AF533">
        <v>0</v>
      </c>
      <c r="AG533">
        <v>1</v>
      </c>
      <c r="AH533">
        <v>88</v>
      </c>
      <c r="AI533">
        <v>10</v>
      </c>
      <c r="AJ533">
        <v>16</v>
      </c>
      <c r="AK533">
        <v>9</v>
      </c>
      <c r="AL533">
        <v>38</v>
      </c>
      <c r="AM533">
        <v>5</v>
      </c>
    </row>
    <row r="534" spans="1:39">
      <c r="A534">
        <v>6</v>
      </c>
      <c r="C534">
        <v>2018</v>
      </c>
      <c r="D534">
        <v>99</v>
      </c>
      <c r="E534">
        <v>99</v>
      </c>
      <c r="F534">
        <v>99</v>
      </c>
      <c r="G534">
        <v>3</v>
      </c>
      <c r="H534">
        <v>2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  <c r="Q534">
        <v>24</v>
      </c>
      <c r="R534">
        <v>117</v>
      </c>
      <c r="S534">
        <v>116</v>
      </c>
      <c r="T534">
        <v>12.354804646251324</v>
      </c>
      <c r="U534">
        <v>11.480749165163378</v>
      </c>
      <c r="V534">
        <v>14.230769230769228</v>
      </c>
      <c r="W534">
        <v>57.327586206896562</v>
      </c>
      <c r="X534">
        <v>149.69765999018435</v>
      </c>
      <c r="Y534">
        <v>137.02136752136752</v>
      </c>
      <c r="Z534">
        <v>138.20258620689657</v>
      </c>
      <c r="AA534">
        <v>18.155537111148472</v>
      </c>
      <c r="AB534">
        <v>4.2033973576163346</v>
      </c>
      <c r="AC534">
        <v>-47.528751801735694</v>
      </c>
      <c r="AD534">
        <v>3</v>
      </c>
      <c r="AE534">
        <v>0</v>
      </c>
      <c r="AF534">
        <v>0</v>
      </c>
      <c r="AG534">
        <v>1</v>
      </c>
      <c r="AH534">
        <v>3</v>
      </c>
      <c r="AI534">
        <v>0</v>
      </c>
      <c r="AJ534">
        <v>2</v>
      </c>
      <c r="AK534">
        <v>0</v>
      </c>
      <c r="AL534">
        <v>12</v>
      </c>
      <c r="AM534">
        <v>5</v>
      </c>
    </row>
    <row r="535" spans="1:39">
      <c r="A535">
        <v>6</v>
      </c>
      <c r="C535">
        <v>2018</v>
      </c>
      <c r="D535">
        <v>99</v>
      </c>
      <c r="E535">
        <v>99</v>
      </c>
      <c r="F535">
        <v>99</v>
      </c>
      <c r="G535">
        <v>4</v>
      </c>
      <c r="H535">
        <v>1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55</v>
      </c>
      <c r="R535">
        <v>3950</v>
      </c>
      <c r="S535">
        <v>3950</v>
      </c>
      <c r="T535">
        <v>91.988821611550975</v>
      </c>
      <c r="U535">
        <v>92.393265737695515</v>
      </c>
      <c r="V535">
        <v>14.769367088607597</v>
      </c>
      <c r="W535">
        <v>58.59240506329116</v>
      </c>
      <c r="X535">
        <v>159.4551887762793</v>
      </c>
      <c r="Y535">
        <v>147.17713924050685</v>
      </c>
      <c r="Z535">
        <v>147.17713924050685</v>
      </c>
      <c r="AA535">
        <v>32.039908838792797</v>
      </c>
      <c r="AB535">
        <v>4.7342482902672494</v>
      </c>
      <c r="AC535">
        <v>-48.784348651555717</v>
      </c>
      <c r="AD535">
        <v>138</v>
      </c>
      <c r="AE535">
        <v>0</v>
      </c>
      <c r="AF535">
        <v>0</v>
      </c>
      <c r="AG535">
        <v>30</v>
      </c>
      <c r="AH535">
        <v>402</v>
      </c>
      <c r="AI535">
        <v>36</v>
      </c>
      <c r="AJ535">
        <v>50</v>
      </c>
      <c r="AK535">
        <v>51</v>
      </c>
      <c r="AL535">
        <v>267</v>
      </c>
      <c r="AM535">
        <v>26</v>
      </c>
    </row>
    <row r="536" spans="1:39">
      <c r="A536">
        <v>6</v>
      </c>
      <c r="C536">
        <v>2018</v>
      </c>
      <c r="D536">
        <v>99</v>
      </c>
      <c r="E536">
        <v>99</v>
      </c>
      <c r="F536">
        <v>99</v>
      </c>
      <c r="G536">
        <v>4</v>
      </c>
      <c r="H536">
        <v>2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  <c r="Q536">
        <v>6</v>
      </c>
      <c r="R536">
        <v>344</v>
      </c>
      <c r="S536">
        <v>344</v>
      </c>
      <c r="T536">
        <v>8.0111783884489984</v>
      </c>
      <c r="U536">
        <v>7.606734262304486</v>
      </c>
      <c r="V536">
        <v>16.406976744186039</v>
      </c>
      <c r="W536">
        <v>61.732558139534873</v>
      </c>
      <c r="X536">
        <v>150.74233414800077</v>
      </c>
      <c r="Y536">
        <v>139.13517441860461</v>
      </c>
      <c r="Z536">
        <v>139.13517441860461</v>
      </c>
      <c r="AA536">
        <v>30.241471236163783</v>
      </c>
      <c r="AB536">
        <v>2.8536977994071444</v>
      </c>
      <c r="AC536">
        <v>-28.852037163011481</v>
      </c>
      <c r="AD536">
        <v>1</v>
      </c>
      <c r="AE536">
        <v>0</v>
      </c>
      <c r="AF536">
        <v>0</v>
      </c>
      <c r="AG536">
        <v>0</v>
      </c>
      <c r="AH536">
        <v>10</v>
      </c>
      <c r="AI536">
        <v>5</v>
      </c>
      <c r="AJ536">
        <v>4</v>
      </c>
      <c r="AK536">
        <v>0</v>
      </c>
      <c r="AL536">
        <v>0</v>
      </c>
      <c r="AM536">
        <v>0</v>
      </c>
    </row>
    <row r="537" spans="1:39">
      <c r="A537">
        <v>6</v>
      </c>
      <c r="C537">
        <v>2017</v>
      </c>
      <c r="D537">
        <v>99</v>
      </c>
      <c r="E537">
        <v>99</v>
      </c>
      <c r="F537">
        <v>99</v>
      </c>
      <c r="G537">
        <v>1</v>
      </c>
      <c r="H537">
        <v>1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321</v>
      </c>
      <c r="R537">
        <v>13031</v>
      </c>
      <c r="S537">
        <v>13031</v>
      </c>
      <c r="T537">
        <v>93.325216643987673</v>
      </c>
      <c r="U537">
        <v>94.08505508736522</v>
      </c>
      <c r="V537">
        <v>14.85757040902463</v>
      </c>
      <c r="W537">
        <v>58.82549305502264</v>
      </c>
      <c r="X537">
        <v>168.10347988416356</v>
      </c>
      <c r="Y537">
        <v>155.15951193308211</v>
      </c>
      <c r="Z537">
        <v>155.15951193308211</v>
      </c>
      <c r="AA537">
        <v>30.084227831471413</v>
      </c>
      <c r="AB537">
        <v>5.1283665622287797</v>
      </c>
      <c r="AC537">
        <v>-48.688928709933201</v>
      </c>
      <c r="AD537">
        <v>310</v>
      </c>
      <c r="AE537">
        <v>1</v>
      </c>
      <c r="AF537">
        <v>0</v>
      </c>
      <c r="AG537">
        <v>26</v>
      </c>
      <c r="AH537">
        <v>857</v>
      </c>
      <c r="AI537">
        <v>80</v>
      </c>
      <c r="AJ537">
        <v>90</v>
      </c>
      <c r="AK537">
        <v>85</v>
      </c>
      <c r="AL537">
        <v>81</v>
      </c>
      <c r="AM537">
        <v>23</v>
      </c>
    </row>
    <row r="538" spans="1:39">
      <c r="A538">
        <v>6</v>
      </c>
      <c r="C538">
        <v>2017</v>
      </c>
      <c r="D538">
        <v>99</v>
      </c>
      <c r="E538">
        <v>99</v>
      </c>
      <c r="F538">
        <v>99</v>
      </c>
      <c r="G538">
        <v>1</v>
      </c>
      <c r="H538">
        <v>2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  <c r="Q538">
        <v>110</v>
      </c>
      <c r="R538">
        <v>932</v>
      </c>
      <c r="S538">
        <v>932</v>
      </c>
      <c r="T538">
        <v>6.674783356012318</v>
      </c>
      <c r="U538">
        <v>5.9149449126347804</v>
      </c>
      <c r="V538">
        <v>12.052575107296136</v>
      </c>
      <c r="W538">
        <v>53.936695278969957</v>
      </c>
      <c r="X538">
        <v>147.76398569694811</v>
      </c>
      <c r="Y538">
        <v>136.3861587982833</v>
      </c>
      <c r="Z538">
        <v>136.3861587982833</v>
      </c>
      <c r="AA538">
        <v>17.791480922050141</v>
      </c>
      <c r="AB538">
        <v>6.1341639007465636</v>
      </c>
      <c r="AC538">
        <v>-3.1728148640671847</v>
      </c>
      <c r="AD538">
        <v>6</v>
      </c>
      <c r="AE538">
        <v>0</v>
      </c>
      <c r="AF538">
        <v>0</v>
      </c>
      <c r="AG538">
        <v>7</v>
      </c>
      <c r="AH538">
        <v>43</v>
      </c>
      <c r="AI538">
        <v>25</v>
      </c>
      <c r="AJ538">
        <v>29</v>
      </c>
      <c r="AK538">
        <v>0</v>
      </c>
      <c r="AL538">
        <v>48</v>
      </c>
      <c r="AM538">
        <v>11</v>
      </c>
    </row>
    <row r="539" spans="1:39">
      <c r="A539">
        <v>6</v>
      </c>
      <c r="C539">
        <v>2017</v>
      </c>
      <c r="D539">
        <v>99</v>
      </c>
      <c r="E539">
        <v>99</v>
      </c>
      <c r="F539">
        <v>99</v>
      </c>
      <c r="G539">
        <v>2</v>
      </c>
      <c r="H539">
        <v>1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230</v>
      </c>
      <c r="R539">
        <v>12653</v>
      </c>
      <c r="S539">
        <v>12653</v>
      </c>
      <c r="T539">
        <v>96.023374060863617</v>
      </c>
      <c r="U539">
        <v>96.243829089392563</v>
      </c>
      <c r="V539">
        <v>14.799257093179483</v>
      </c>
      <c r="W539">
        <v>58.650675729076099</v>
      </c>
      <c r="X539">
        <v>166.31891734016429</v>
      </c>
      <c r="Y539">
        <v>153.51236070497129</v>
      </c>
      <c r="Z539">
        <v>153.51236070497129</v>
      </c>
      <c r="AA539">
        <v>30.353167356560778</v>
      </c>
      <c r="AB539">
        <v>4.6616999086484556</v>
      </c>
      <c r="AC539">
        <v>-47.653962095612385</v>
      </c>
      <c r="AD539">
        <v>485</v>
      </c>
      <c r="AE539">
        <v>0</v>
      </c>
      <c r="AF539">
        <v>0</v>
      </c>
      <c r="AG539">
        <v>24</v>
      </c>
      <c r="AH539">
        <v>945</v>
      </c>
      <c r="AI539">
        <v>141</v>
      </c>
      <c r="AJ539">
        <v>141</v>
      </c>
      <c r="AK539">
        <v>107</v>
      </c>
      <c r="AL539">
        <v>516</v>
      </c>
      <c r="AM539">
        <v>22</v>
      </c>
    </row>
    <row r="540" spans="1:39">
      <c r="A540">
        <v>6</v>
      </c>
      <c r="C540">
        <v>2017</v>
      </c>
      <c r="D540">
        <v>99</v>
      </c>
      <c r="E540">
        <v>99</v>
      </c>
      <c r="F540">
        <v>99</v>
      </c>
      <c r="G540">
        <v>2</v>
      </c>
      <c r="H540">
        <v>2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82</v>
      </c>
      <c r="R540">
        <v>524</v>
      </c>
      <c r="S540">
        <v>524</v>
      </c>
      <c r="T540">
        <v>3.9766259391363743</v>
      </c>
      <c r="U540">
        <v>3.7561709106074681</v>
      </c>
      <c r="V540">
        <v>14.34351145038168</v>
      </c>
      <c r="W540">
        <v>57.776717557251906</v>
      </c>
      <c r="X540">
        <v>156.73872949972301</v>
      </c>
      <c r="Y540">
        <v>144.66984732824429</v>
      </c>
      <c r="Z540">
        <v>144.66984732824429</v>
      </c>
      <c r="AA540">
        <v>19.632113802214263</v>
      </c>
      <c r="AB540">
        <v>4.103358323484926</v>
      </c>
      <c r="AC540">
        <v>-37.861175221104752</v>
      </c>
      <c r="AD540">
        <v>9</v>
      </c>
      <c r="AE540">
        <v>0</v>
      </c>
      <c r="AF540">
        <v>0</v>
      </c>
      <c r="AG540">
        <v>4</v>
      </c>
      <c r="AH540">
        <v>47</v>
      </c>
      <c r="AI540">
        <v>41</v>
      </c>
      <c r="AJ540">
        <v>33</v>
      </c>
      <c r="AK540">
        <v>4</v>
      </c>
      <c r="AL540">
        <v>13</v>
      </c>
      <c r="AM540">
        <v>5</v>
      </c>
    </row>
    <row r="541" spans="1:39">
      <c r="A541">
        <v>6</v>
      </c>
      <c r="C541">
        <v>2017</v>
      </c>
      <c r="D541">
        <v>99</v>
      </c>
      <c r="E541">
        <v>99</v>
      </c>
      <c r="F541">
        <v>99</v>
      </c>
      <c r="G541">
        <v>3</v>
      </c>
      <c r="H541">
        <v>1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76</v>
      </c>
      <c r="R541">
        <v>856</v>
      </c>
      <c r="S541">
        <v>856</v>
      </c>
      <c r="T541">
        <v>87.257900101936798</v>
      </c>
      <c r="U541">
        <v>87.60570138608675</v>
      </c>
      <c r="V541">
        <v>15.310747663551401</v>
      </c>
      <c r="W541">
        <v>59.726635514018689</v>
      </c>
      <c r="X541">
        <v>152.51174552708045</v>
      </c>
      <c r="Y541">
        <v>140.76834112149524</v>
      </c>
      <c r="Z541">
        <v>140.76834112149524</v>
      </c>
      <c r="AA541">
        <v>21.415851192396623</v>
      </c>
      <c r="AB541">
        <v>4.2883825772466508</v>
      </c>
      <c r="AC541">
        <v>-24.481627995996408</v>
      </c>
      <c r="AD541">
        <v>47</v>
      </c>
      <c r="AE541">
        <v>0</v>
      </c>
      <c r="AF541">
        <v>0</v>
      </c>
      <c r="AG541">
        <v>1</v>
      </c>
      <c r="AH541">
        <v>91</v>
      </c>
      <c r="AI541">
        <v>14</v>
      </c>
      <c r="AJ541">
        <v>12</v>
      </c>
      <c r="AK541">
        <v>7</v>
      </c>
      <c r="AL541">
        <v>27</v>
      </c>
      <c r="AM541">
        <v>4</v>
      </c>
    </row>
    <row r="542" spans="1:39">
      <c r="A542">
        <v>6</v>
      </c>
      <c r="C542">
        <v>2017</v>
      </c>
      <c r="D542">
        <v>99</v>
      </c>
      <c r="E542">
        <v>99</v>
      </c>
      <c r="F542">
        <v>99</v>
      </c>
      <c r="G542">
        <v>3</v>
      </c>
      <c r="H542">
        <v>2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24</v>
      </c>
      <c r="R542">
        <v>125</v>
      </c>
      <c r="S542">
        <v>125</v>
      </c>
      <c r="T542">
        <v>12.742099898063202</v>
      </c>
      <c r="U542">
        <v>12.394298613913222</v>
      </c>
      <c r="V542">
        <v>14.456</v>
      </c>
      <c r="W542">
        <v>57.832000000000015</v>
      </c>
      <c r="X542">
        <v>147.75991332611051</v>
      </c>
      <c r="Y542">
        <v>136.38240000000002</v>
      </c>
      <c r="Z542">
        <v>136.38240000000002</v>
      </c>
      <c r="AA542">
        <v>15.905058636798039</v>
      </c>
      <c r="AB542">
        <v>4.3574965289716063</v>
      </c>
      <c r="AC542">
        <v>-29.633922502622323</v>
      </c>
      <c r="AD542">
        <v>3</v>
      </c>
      <c r="AE542">
        <v>0</v>
      </c>
      <c r="AF542">
        <v>0</v>
      </c>
      <c r="AG542">
        <v>1</v>
      </c>
      <c r="AH542">
        <v>3</v>
      </c>
      <c r="AI542">
        <v>0</v>
      </c>
      <c r="AJ542">
        <v>0</v>
      </c>
      <c r="AK542">
        <v>0</v>
      </c>
      <c r="AL542">
        <v>7</v>
      </c>
      <c r="AM542">
        <v>1</v>
      </c>
    </row>
    <row r="543" spans="1:39">
      <c r="A543">
        <v>6</v>
      </c>
      <c r="C543">
        <v>2017</v>
      </c>
      <c r="D543">
        <v>99</v>
      </c>
      <c r="E543">
        <v>99</v>
      </c>
      <c r="F543">
        <v>99</v>
      </c>
      <c r="G543">
        <v>4</v>
      </c>
      <c r="H543">
        <v>1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61</v>
      </c>
      <c r="R543">
        <v>4248</v>
      </c>
      <c r="S543">
        <v>4248</v>
      </c>
      <c r="T543">
        <v>95.934959349593527</v>
      </c>
      <c r="U543">
        <v>96.118093970598892</v>
      </c>
      <c r="V543">
        <v>14.925847457627119</v>
      </c>
      <c r="W543">
        <v>58.885828625235405</v>
      </c>
      <c r="X543">
        <v>156.42022860034339</v>
      </c>
      <c r="Y543">
        <v>144.3758709981166</v>
      </c>
      <c r="Z543">
        <v>144.3758709981166</v>
      </c>
      <c r="AA543">
        <v>30.782428419955981</v>
      </c>
      <c r="AB543">
        <v>4.6520054927246717</v>
      </c>
      <c r="AC543">
        <v>-50.32181539195328</v>
      </c>
      <c r="AD543">
        <v>160</v>
      </c>
      <c r="AE543">
        <v>0</v>
      </c>
      <c r="AF543">
        <v>0</v>
      </c>
      <c r="AG543">
        <v>42</v>
      </c>
      <c r="AH543">
        <v>410</v>
      </c>
      <c r="AI543">
        <v>67</v>
      </c>
      <c r="AJ543">
        <v>70</v>
      </c>
      <c r="AK543">
        <v>107</v>
      </c>
      <c r="AL543">
        <v>418</v>
      </c>
      <c r="AM543">
        <v>50</v>
      </c>
    </row>
    <row r="544" spans="1:39">
      <c r="A544">
        <v>6</v>
      </c>
      <c r="C544">
        <v>2017</v>
      </c>
      <c r="D544">
        <v>99</v>
      </c>
      <c r="E544">
        <v>99</v>
      </c>
      <c r="F544">
        <v>99</v>
      </c>
      <c r="G544">
        <v>4</v>
      </c>
      <c r="H544">
        <v>2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6</v>
      </c>
      <c r="R544">
        <v>180</v>
      </c>
      <c r="S544">
        <v>180</v>
      </c>
      <c r="T544">
        <v>4.0650406504065035</v>
      </c>
      <c r="U544">
        <v>3.8819060294010992</v>
      </c>
      <c r="V544">
        <v>16.2</v>
      </c>
      <c r="W544">
        <v>61.305555555555557</v>
      </c>
      <c r="X544">
        <v>149.08872035632598</v>
      </c>
      <c r="Y544">
        <v>137.60888888888897</v>
      </c>
      <c r="Z544">
        <v>137.60888888888897</v>
      </c>
      <c r="AA544">
        <v>25.070523393217503</v>
      </c>
      <c r="AB544">
        <v>3.4818533095372404</v>
      </c>
      <c r="AC544">
        <v>-11.786693778407763</v>
      </c>
      <c r="AD544">
        <v>2</v>
      </c>
      <c r="AE544">
        <v>0</v>
      </c>
      <c r="AF544">
        <v>0</v>
      </c>
      <c r="AG544">
        <v>0</v>
      </c>
      <c r="AH544">
        <v>3</v>
      </c>
      <c r="AI544">
        <v>1</v>
      </c>
      <c r="AJ544">
        <v>0</v>
      </c>
      <c r="AK544">
        <v>0</v>
      </c>
      <c r="AL544">
        <v>0</v>
      </c>
      <c r="AM544">
        <v>0</v>
      </c>
    </row>
    <row r="545" spans="1:39">
      <c r="A545">
        <v>6</v>
      </c>
      <c r="C545">
        <v>2016</v>
      </c>
      <c r="D545">
        <v>99</v>
      </c>
      <c r="E545">
        <v>99</v>
      </c>
      <c r="F545">
        <v>99</v>
      </c>
      <c r="G545">
        <v>1</v>
      </c>
      <c r="H545">
        <v>1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  <c r="Q545">
        <v>296</v>
      </c>
      <c r="R545">
        <v>13841</v>
      </c>
      <c r="S545">
        <v>13841</v>
      </c>
      <c r="T545">
        <v>93.856377568318976</v>
      </c>
      <c r="U545">
        <v>94.681488173444237</v>
      </c>
      <c r="V545">
        <v>14.865038653276496</v>
      </c>
      <c r="W545">
        <v>58.867278375839895</v>
      </c>
      <c r="X545">
        <v>165.9768193841785</v>
      </c>
      <c r="Y545">
        <v>153.19660429159745</v>
      </c>
      <c r="Z545">
        <v>153.19660429159745</v>
      </c>
      <c r="AA545">
        <v>29.924173590024424</v>
      </c>
      <c r="AB545">
        <v>5.0982485817188952</v>
      </c>
      <c r="AC545">
        <v>-43.82850420790195</v>
      </c>
      <c r="AD545">
        <v>297</v>
      </c>
      <c r="AE545">
        <v>0</v>
      </c>
      <c r="AF545">
        <v>0</v>
      </c>
      <c r="AG545">
        <v>32</v>
      </c>
      <c r="AH545">
        <v>902</v>
      </c>
      <c r="AI545">
        <v>91</v>
      </c>
      <c r="AJ545">
        <v>87</v>
      </c>
      <c r="AK545">
        <v>110</v>
      </c>
      <c r="AL545">
        <v>71</v>
      </c>
      <c r="AM545">
        <v>13</v>
      </c>
    </row>
    <row r="546" spans="1:39">
      <c r="A546">
        <v>6</v>
      </c>
      <c r="C546">
        <v>2016</v>
      </c>
      <c r="D546">
        <v>99</v>
      </c>
      <c r="E546">
        <v>99</v>
      </c>
      <c r="F546">
        <v>99</v>
      </c>
      <c r="G546">
        <v>1</v>
      </c>
      <c r="H546">
        <v>2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  <c r="Q546">
        <v>95</v>
      </c>
      <c r="R546">
        <v>906</v>
      </c>
      <c r="S546">
        <v>906</v>
      </c>
      <c r="T546">
        <v>6.1436224316810177</v>
      </c>
      <c r="U546">
        <v>5.3185118265557563</v>
      </c>
      <c r="V546">
        <v>14.043046357615896</v>
      </c>
      <c r="W546">
        <v>57.157836644591598</v>
      </c>
      <c r="X546">
        <v>142.43337423078123</v>
      </c>
      <c r="Y546">
        <v>131.46600441501099</v>
      </c>
      <c r="Z546">
        <v>131.46600441501099</v>
      </c>
      <c r="AA546">
        <v>20.828179484433164</v>
      </c>
      <c r="AB546">
        <v>5.0119536315795212</v>
      </c>
      <c r="AC546">
        <v>-36.500690002429344</v>
      </c>
      <c r="AD546">
        <v>6</v>
      </c>
      <c r="AE546">
        <v>0</v>
      </c>
      <c r="AF546">
        <v>0</v>
      </c>
      <c r="AG546">
        <v>12</v>
      </c>
      <c r="AH546">
        <v>23</v>
      </c>
      <c r="AI546">
        <v>55</v>
      </c>
      <c r="AJ546">
        <v>29</v>
      </c>
      <c r="AK546">
        <v>1</v>
      </c>
      <c r="AL546">
        <v>49</v>
      </c>
      <c r="AM546">
        <v>15</v>
      </c>
    </row>
    <row r="547" spans="1:39">
      <c r="A547">
        <v>6</v>
      </c>
      <c r="C547">
        <v>2016</v>
      </c>
      <c r="D547">
        <v>99</v>
      </c>
      <c r="E547">
        <v>99</v>
      </c>
      <c r="F547">
        <v>99</v>
      </c>
      <c r="G547">
        <v>2</v>
      </c>
      <c r="H547">
        <v>1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  <c r="Q547">
        <v>245</v>
      </c>
      <c r="R547">
        <v>13136</v>
      </c>
      <c r="S547">
        <v>13136</v>
      </c>
      <c r="T547">
        <v>96.751859762834215</v>
      </c>
      <c r="U547">
        <v>97.049714138346886</v>
      </c>
      <c r="V547">
        <v>14.99345310596833</v>
      </c>
      <c r="W547">
        <v>59.00624238733252</v>
      </c>
      <c r="X547">
        <v>164.7172739425402</v>
      </c>
      <c r="Y547">
        <v>152.03404384896436</v>
      </c>
      <c r="Z547">
        <v>152.03404384896436</v>
      </c>
      <c r="AA547">
        <v>29.848392823920776</v>
      </c>
      <c r="AB547">
        <v>4.544102200488437</v>
      </c>
      <c r="AC547">
        <v>-42.78414440248207</v>
      </c>
      <c r="AD547">
        <v>597</v>
      </c>
      <c r="AE547">
        <v>0</v>
      </c>
      <c r="AF547">
        <v>0</v>
      </c>
      <c r="AG547">
        <v>63</v>
      </c>
      <c r="AH547">
        <v>1406</v>
      </c>
      <c r="AI547">
        <v>130</v>
      </c>
      <c r="AJ547">
        <v>270</v>
      </c>
      <c r="AK547">
        <v>149</v>
      </c>
      <c r="AL547">
        <v>379</v>
      </c>
      <c r="AM547">
        <v>35</v>
      </c>
    </row>
    <row r="548" spans="1:39">
      <c r="A548">
        <v>6</v>
      </c>
      <c r="C548">
        <v>2016</v>
      </c>
      <c r="D548">
        <v>99</v>
      </c>
      <c r="E548">
        <v>99</v>
      </c>
      <c r="F548">
        <v>99</v>
      </c>
      <c r="G548">
        <v>2</v>
      </c>
      <c r="H548">
        <v>2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  <c r="Q548">
        <v>73</v>
      </c>
      <c r="R548">
        <v>441</v>
      </c>
      <c r="S548">
        <v>441</v>
      </c>
      <c r="T548">
        <v>3.2481402371657953</v>
      </c>
      <c r="U548">
        <v>2.9502858616530823</v>
      </c>
      <c r="V548">
        <v>14.30612244897959</v>
      </c>
      <c r="W548">
        <v>57.696145124716558</v>
      </c>
      <c r="X548">
        <v>149.15352923401213</v>
      </c>
      <c r="Y548">
        <v>137.66870748299311</v>
      </c>
      <c r="Z548">
        <v>137.66870748299311</v>
      </c>
      <c r="AA548">
        <v>20.057944867251372</v>
      </c>
      <c r="AB548">
        <v>4.8307601517088692</v>
      </c>
      <c r="AC548">
        <v>-47.834859031520942</v>
      </c>
      <c r="AD548">
        <v>4</v>
      </c>
      <c r="AE548">
        <v>1</v>
      </c>
      <c r="AF548">
        <v>0</v>
      </c>
      <c r="AG548">
        <v>1</v>
      </c>
      <c r="AH548">
        <v>15</v>
      </c>
      <c r="AI548">
        <v>1</v>
      </c>
      <c r="AJ548">
        <v>16</v>
      </c>
      <c r="AK548">
        <v>0</v>
      </c>
      <c r="AL548">
        <v>10</v>
      </c>
      <c r="AM548">
        <v>1</v>
      </c>
    </row>
    <row r="549" spans="1:39">
      <c r="A549">
        <v>6</v>
      </c>
      <c r="C549">
        <v>2016</v>
      </c>
      <c r="D549">
        <v>99</v>
      </c>
      <c r="E549">
        <v>99</v>
      </c>
      <c r="F549">
        <v>99</v>
      </c>
      <c r="G549">
        <v>3</v>
      </c>
      <c r="H549">
        <v>1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  <c r="Q549">
        <v>95</v>
      </c>
      <c r="R549">
        <v>895</v>
      </c>
      <c r="S549">
        <v>894</v>
      </c>
      <c r="T549">
        <v>86.473429951690818</v>
      </c>
      <c r="U549">
        <v>89.566681702851483</v>
      </c>
      <c r="V549">
        <v>15.202234636871504</v>
      </c>
      <c r="W549">
        <v>59.639821029082768</v>
      </c>
      <c r="X549">
        <v>153.19852073333851</v>
      </c>
      <c r="Y549">
        <v>141.32011173184355</v>
      </c>
      <c r="Z549">
        <v>141.47818791946304</v>
      </c>
      <c r="AA549">
        <v>22.991137886691579</v>
      </c>
      <c r="AB549">
        <v>4.6354849555724646</v>
      </c>
      <c r="AC549">
        <v>-27.797908493422071</v>
      </c>
      <c r="AD549">
        <v>33</v>
      </c>
      <c r="AE549">
        <v>1</v>
      </c>
      <c r="AF549">
        <v>0</v>
      </c>
      <c r="AG549">
        <v>8</v>
      </c>
      <c r="AH549">
        <v>95</v>
      </c>
      <c r="AI549">
        <v>26</v>
      </c>
      <c r="AJ549">
        <v>11</v>
      </c>
      <c r="AK549">
        <v>6</v>
      </c>
      <c r="AL549">
        <v>26</v>
      </c>
      <c r="AM549">
        <v>6</v>
      </c>
    </row>
    <row r="550" spans="1:39">
      <c r="A550">
        <v>6</v>
      </c>
      <c r="C550">
        <v>2016</v>
      </c>
      <c r="D550">
        <v>99</v>
      </c>
      <c r="E550">
        <v>99</v>
      </c>
      <c r="F550">
        <v>99</v>
      </c>
      <c r="G550">
        <v>3</v>
      </c>
      <c r="H550">
        <v>2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  <c r="Q550">
        <v>25</v>
      </c>
      <c r="R550">
        <v>140</v>
      </c>
      <c r="S550">
        <v>110</v>
      </c>
      <c r="T550">
        <v>13.526570048309178</v>
      </c>
      <c r="U550">
        <v>10.433318297148531</v>
      </c>
      <c r="V550">
        <v>14.064285714285711</v>
      </c>
      <c r="W550">
        <v>58.490909090909078</v>
      </c>
      <c r="X550">
        <v>147.2960841974926</v>
      </c>
      <c r="Y550">
        <v>105.23857142857145</v>
      </c>
      <c r="Z550">
        <v>133.94</v>
      </c>
      <c r="AA550">
        <v>14.666475067618983</v>
      </c>
      <c r="AB550">
        <v>4.514110109716488</v>
      </c>
      <c r="AC550">
        <v>-34.423642499569922</v>
      </c>
      <c r="AD550">
        <v>6</v>
      </c>
      <c r="AE550">
        <v>0</v>
      </c>
      <c r="AF550">
        <v>0</v>
      </c>
      <c r="AG550">
        <v>0</v>
      </c>
      <c r="AH550">
        <v>4</v>
      </c>
      <c r="AI550">
        <v>1</v>
      </c>
      <c r="AJ550">
        <v>0</v>
      </c>
      <c r="AK550">
        <v>0</v>
      </c>
      <c r="AL550">
        <v>2</v>
      </c>
      <c r="AM550">
        <v>1</v>
      </c>
    </row>
    <row r="551" spans="1:39">
      <c r="A551">
        <v>6</v>
      </c>
      <c r="C551">
        <v>2016</v>
      </c>
      <c r="D551">
        <v>99</v>
      </c>
      <c r="E551">
        <v>99</v>
      </c>
      <c r="F551">
        <v>99</v>
      </c>
      <c r="G551">
        <v>4</v>
      </c>
      <c r="H551">
        <v>1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  <c r="Q551">
        <v>63</v>
      </c>
      <c r="R551">
        <v>3897</v>
      </c>
      <c r="S551">
        <v>3890</v>
      </c>
      <c r="T551">
        <v>98.983997967995919</v>
      </c>
      <c r="U551">
        <v>99.095629296984185</v>
      </c>
      <c r="V551">
        <v>14.664357197844495</v>
      </c>
      <c r="W551">
        <v>58.541645244215935</v>
      </c>
      <c r="X551">
        <v>161.23228385531996</v>
      </c>
      <c r="Y551">
        <v>148.61816782140124</v>
      </c>
      <c r="Z551">
        <v>148.88560411311073</v>
      </c>
      <c r="AA551">
        <v>32.451645316700557</v>
      </c>
      <c r="AB551">
        <v>5.1884227824325011</v>
      </c>
      <c r="AC551">
        <v>-61.575082182999658</v>
      </c>
      <c r="AD551">
        <v>160</v>
      </c>
      <c r="AE551">
        <v>2</v>
      </c>
      <c r="AF551">
        <v>0</v>
      </c>
      <c r="AG551">
        <v>32</v>
      </c>
      <c r="AH551">
        <v>403</v>
      </c>
      <c r="AI551">
        <v>63</v>
      </c>
      <c r="AJ551">
        <v>57</v>
      </c>
      <c r="AK551">
        <v>123</v>
      </c>
      <c r="AL551">
        <v>201</v>
      </c>
      <c r="AM551">
        <v>33</v>
      </c>
    </row>
    <row r="552" spans="1:39">
      <c r="A552">
        <v>6</v>
      </c>
      <c r="C552">
        <v>2016</v>
      </c>
      <c r="D552">
        <v>99</v>
      </c>
      <c r="E552">
        <v>99</v>
      </c>
      <c r="F552">
        <v>99</v>
      </c>
      <c r="G552">
        <v>4</v>
      </c>
      <c r="H552">
        <v>2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  <c r="Q552">
        <v>5</v>
      </c>
      <c r="R552">
        <v>40</v>
      </c>
      <c r="S552">
        <v>40</v>
      </c>
      <c r="T552">
        <v>1.0160020320040637</v>
      </c>
      <c r="U552">
        <v>0.90437070301578881</v>
      </c>
      <c r="V552">
        <v>13.625</v>
      </c>
      <c r="W552">
        <v>56.75</v>
      </c>
      <c r="X552">
        <v>143.16359696641385</v>
      </c>
      <c r="Y552">
        <v>132.14000000000001</v>
      </c>
      <c r="Z552">
        <v>132.14000000000001</v>
      </c>
      <c r="AA552">
        <v>18.758595363192651</v>
      </c>
      <c r="AB552">
        <v>4.0789091679026148</v>
      </c>
      <c r="AC552">
        <v>-57.413874225897636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1</v>
      </c>
      <c r="AK552">
        <v>0</v>
      </c>
      <c r="AL552">
        <v>0</v>
      </c>
      <c r="AM552">
        <v>0</v>
      </c>
    </row>
    <row r="553" spans="1:39">
      <c r="A553">
        <v>6</v>
      </c>
      <c r="C553">
        <v>2015</v>
      </c>
      <c r="D553">
        <v>99</v>
      </c>
      <c r="E553">
        <v>99</v>
      </c>
      <c r="F553">
        <v>99</v>
      </c>
      <c r="G553">
        <v>1</v>
      </c>
      <c r="H553">
        <v>1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  <c r="Q553">
        <v>453</v>
      </c>
      <c r="R553">
        <v>19926</v>
      </c>
      <c r="S553">
        <v>19926</v>
      </c>
      <c r="T553">
        <v>86.899258613170502</v>
      </c>
      <c r="U553">
        <v>88.710764266951557</v>
      </c>
      <c r="V553">
        <v>14.943992773261067</v>
      </c>
      <c r="W553">
        <v>58.941634045970069</v>
      </c>
      <c r="X553">
        <v>153.10332955662909</v>
      </c>
      <c r="Y553">
        <v>141.31437318076965</v>
      </c>
      <c r="Z553">
        <v>141.31437318076965</v>
      </c>
      <c r="AA553">
        <v>31.564833468749473</v>
      </c>
      <c r="AB553">
        <v>4.5434054841415925</v>
      </c>
      <c r="AC553">
        <v>-23.715786928624954</v>
      </c>
      <c r="AD553">
        <v>2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265</v>
      </c>
      <c r="AM553">
        <v>202</v>
      </c>
    </row>
    <row r="554" spans="1:39">
      <c r="A554">
        <v>6</v>
      </c>
      <c r="C554">
        <v>2015</v>
      </c>
      <c r="D554">
        <v>99</v>
      </c>
      <c r="E554">
        <v>99</v>
      </c>
      <c r="F554">
        <v>99</v>
      </c>
      <c r="G554">
        <v>1</v>
      </c>
      <c r="H554">
        <v>2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  <c r="Q554">
        <v>236</v>
      </c>
      <c r="R554">
        <v>3004</v>
      </c>
      <c r="S554">
        <v>3004</v>
      </c>
      <c r="T554">
        <v>13.100741386829482</v>
      </c>
      <c r="U554">
        <v>11.289235733048484</v>
      </c>
      <c r="V554">
        <v>14.95372836218376</v>
      </c>
      <c r="W554">
        <v>58.742010652463385</v>
      </c>
      <c r="X554">
        <v>129.23884080885983</v>
      </c>
      <c r="Y554">
        <v>119.28745006657772</v>
      </c>
      <c r="Z554">
        <v>119.28745006657772</v>
      </c>
      <c r="AA554">
        <v>13.153917220289998</v>
      </c>
      <c r="AB554">
        <v>3.9615772061060808</v>
      </c>
      <c r="AC554">
        <v>-31.143905760724223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20</v>
      </c>
      <c r="AM554">
        <v>88</v>
      </c>
    </row>
    <row r="555" spans="1:39">
      <c r="A555">
        <v>6</v>
      </c>
      <c r="C555">
        <v>2015</v>
      </c>
      <c r="D555">
        <v>99</v>
      </c>
      <c r="E555">
        <v>99</v>
      </c>
      <c r="F555">
        <v>99</v>
      </c>
      <c r="G555">
        <v>2</v>
      </c>
      <c r="H555">
        <v>1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  <c r="Q555">
        <v>391</v>
      </c>
      <c r="R555">
        <v>16556</v>
      </c>
      <c r="S555">
        <v>16556</v>
      </c>
      <c r="T555">
        <v>91.778923443649887</v>
      </c>
      <c r="U555">
        <v>92.732751495271742</v>
      </c>
      <c r="V555">
        <v>15.330031408552788</v>
      </c>
      <c r="W555">
        <v>59.665196907465557</v>
      </c>
      <c r="X555">
        <v>153.84924261124235</v>
      </c>
      <c r="Y555">
        <v>142.00285093017598</v>
      </c>
      <c r="Z555">
        <v>142.00285093017598</v>
      </c>
      <c r="AA555">
        <v>31.187591449799129</v>
      </c>
      <c r="AB555">
        <v>4.1683959350453152</v>
      </c>
      <c r="AC555">
        <v>-36.220409436547698</v>
      </c>
      <c r="AD555">
        <v>16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790</v>
      </c>
      <c r="AM555">
        <v>7</v>
      </c>
    </row>
    <row r="556" spans="1:39">
      <c r="A556">
        <v>6</v>
      </c>
      <c r="C556">
        <v>2015</v>
      </c>
      <c r="D556">
        <v>99</v>
      </c>
      <c r="E556">
        <v>99</v>
      </c>
      <c r="F556">
        <v>99</v>
      </c>
      <c r="G556">
        <v>2</v>
      </c>
      <c r="H556">
        <v>2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  <c r="Q556">
        <v>174</v>
      </c>
      <c r="R556">
        <v>1483</v>
      </c>
      <c r="S556">
        <v>1483</v>
      </c>
      <c r="T556">
        <v>8.2210765563501287</v>
      </c>
      <c r="U556">
        <v>7.2672485047282578</v>
      </c>
      <c r="V556">
        <v>15.03573836817262</v>
      </c>
      <c r="W556">
        <v>58.811867835468647</v>
      </c>
      <c r="X556">
        <v>134.60044462010438</v>
      </c>
      <c r="Y556">
        <v>124.2362103843559</v>
      </c>
      <c r="Z556">
        <v>124.2362103843559</v>
      </c>
      <c r="AA556">
        <v>18.502936026654517</v>
      </c>
      <c r="AB556">
        <v>4.051465201698865</v>
      </c>
      <c r="AC556">
        <v>-47.755893187940089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5</v>
      </c>
      <c r="AM556">
        <v>5</v>
      </c>
    </row>
    <row r="557" spans="1:39">
      <c r="A557">
        <v>6</v>
      </c>
      <c r="C557">
        <v>2015</v>
      </c>
      <c r="D557">
        <v>99</v>
      </c>
      <c r="E557">
        <v>99</v>
      </c>
      <c r="F557">
        <v>99</v>
      </c>
      <c r="G557">
        <v>3</v>
      </c>
      <c r="H557">
        <v>1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  <c r="Q557">
        <v>221</v>
      </c>
      <c r="R557">
        <v>2191</v>
      </c>
      <c r="S557">
        <v>2189</v>
      </c>
      <c r="T557">
        <v>69.732654360280094</v>
      </c>
      <c r="U557">
        <v>70.378872723200189</v>
      </c>
      <c r="V557">
        <v>15.105431309904157</v>
      </c>
      <c r="W557">
        <v>59.22567382366379</v>
      </c>
      <c r="X557">
        <v>136.80703043525352</v>
      </c>
      <c r="Y557">
        <v>126.19885896850739</v>
      </c>
      <c r="Z557">
        <v>126.31416171767923</v>
      </c>
      <c r="AA557">
        <v>25.409752168164687</v>
      </c>
      <c r="AB557">
        <v>3.9168211541900062</v>
      </c>
      <c r="AC557">
        <v>-20.165909182715954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41</v>
      </c>
      <c r="AM557">
        <v>5</v>
      </c>
    </row>
    <row r="558" spans="1:39">
      <c r="A558">
        <v>6</v>
      </c>
      <c r="C558">
        <v>2015</v>
      </c>
      <c r="D558">
        <v>99</v>
      </c>
      <c r="E558">
        <v>99</v>
      </c>
      <c r="F558">
        <v>99</v>
      </c>
      <c r="G558">
        <v>3</v>
      </c>
      <c r="H558">
        <v>2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  <c r="Q558">
        <v>54</v>
      </c>
      <c r="R558">
        <v>951</v>
      </c>
      <c r="S558">
        <v>938</v>
      </c>
      <c r="T558">
        <v>30.267345639719924</v>
      </c>
      <c r="U558">
        <v>29.621127276799808</v>
      </c>
      <c r="V558">
        <v>15.286014721345952</v>
      </c>
      <c r="W558">
        <v>59.583155650319824</v>
      </c>
      <c r="X558">
        <v>134.25999660504456</v>
      </c>
      <c r="Y558">
        <v>122.37045215562561</v>
      </c>
      <c r="Z558">
        <v>124.06641791044778</v>
      </c>
      <c r="AA558">
        <v>22.858546948975995</v>
      </c>
      <c r="AB558">
        <v>3.8431416302089625</v>
      </c>
      <c r="AC558">
        <v>-35.22041238872719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15</v>
      </c>
      <c r="AM558">
        <v>7</v>
      </c>
    </row>
    <row r="559" spans="1:39">
      <c r="A559">
        <v>6</v>
      </c>
      <c r="C559">
        <v>2015</v>
      </c>
      <c r="D559">
        <v>99</v>
      </c>
      <c r="E559">
        <v>99</v>
      </c>
      <c r="F559">
        <v>99</v>
      </c>
      <c r="G559">
        <v>4</v>
      </c>
      <c r="H559">
        <v>1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  <c r="Q559">
        <v>97</v>
      </c>
      <c r="R559">
        <v>4605</v>
      </c>
      <c r="S559">
        <v>4605</v>
      </c>
      <c r="T559">
        <v>98.840952994204713</v>
      </c>
      <c r="U559">
        <v>98.986071611537497</v>
      </c>
      <c r="V559">
        <v>14.94527687296417</v>
      </c>
      <c r="W559">
        <v>58.953311617806733</v>
      </c>
      <c r="X559">
        <v>155.01312224806261</v>
      </c>
      <c r="Y559">
        <v>143.07711183496212</v>
      </c>
      <c r="Z559">
        <v>143.07711183496212</v>
      </c>
      <c r="AA559">
        <v>34.177651191279551</v>
      </c>
      <c r="AB559">
        <v>5.1874935631283661</v>
      </c>
      <c r="AC559">
        <v>-57.488261366111587</v>
      </c>
      <c r="AD559">
        <v>1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93</v>
      </c>
      <c r="AM559">
        <v>11</v>
      </c>
    </row>
    <row r="560" spans="1:39">
      <c r="A560">
        <v>6</v>
      </c>
      <c r="C560">
        <v>2015</v>
      </c>
      <c r="D560">
        <v>99</v>
      </c>
      <c r="E560">
        <v>99</v>
      </c>
      <c r="F560">
        <v>99</v>
      </c>
      <c r="G560">
        <v>4</v>
      </c>
      <c r="H560">
        <v>2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  <c r="Q560">
        <v>11</v>
      </c>
      <c r="R560">
        <v>54</v>
      </c>
      <c r="S560">
        <v>54</v>
      </c>
      <c r="T560">
        <v>1.1590470057952349</v>
      </c>
      <c r="U560">
        <v>1.0139283884624684</v>
      </c>
      <c r="V560">
        <v>14.5</v>
      </c>
      <c r="W560">
        <v>58.444444444444443</v>
      </c>
      <c r="X560">
        <v>135.40588258898117</v>
      </c>
      <c r="Y560">
        <v>124.97962962962964</v>
      </c>
      <c r="Z560">
        <v>124.97962962962964</v>
      </c>
      <c r="AA560">
        <v>10.778740729541587</v>
      </c>
      <c r="AB560">
        <v>3.8038317263608432</v>
      </c>
      <c r="AC560">
        <v>-28.875477231925824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1</v>
      </c>
    </row>
    <row r="561" spans="1:39">
      <c r="A561">
        <v>7</v>
      </c>
      <c r="B561">
        <v>1</v>
      </c>
      <c r="C561">
        <v>2024</v>
      </c>
      <c r="D561">
        <v>99</v>
      </c>
      <c r="E561">
        <v>99</v>
      </c>
      <c r="F561">
        <v>99</v>
      </c>
      <c r="G561">
        <v>99</v>
      </c>
      <c r="H561">
        <v>99</v>
      </c>
      <c r="I561">
        <v>6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  <c r="Q561">
        <v>224</v>
      </c>
      <c r="R561">
        <v>10642</v>
      </c>
      <c r="S561">
        <v>10639</v>
      </c>
      <c r="T561">
        <v>35.832856325128802</v>
      </c>
      <c r="U561">
        <v>36.857397176519775</v>
      </c>
      <c r="V561">
        <v>6.5595752678068004</v>
      </c>
      <c r="W561">
        <v>58.372779396559821</v>
      </c>
      <c r="X561">
        <v>170.33623393316876</v>
      </c>
      <c r="Y561">
        <v>157.19375117459077</v>
      </c>
      <c r="Z561">
        <v>157.23807688692503</v>
      </c>
      <c r="AA561">
        <v>31.656381650565127</v>
      </c>
      <c r="AB561">
        <v>5.1432122721215086</v>
      </c>
      <c r="AC561">
        <v>-40.101525068648897</v>
      </c>
      <c r="AD561">
        <v>385</v>
      </c>
      <c r="AE561">
        <v>0</v>
      </c>
      <c r="AF561">
        <v>0</v>
      </c>
      <c r="AG561">
        <v>54</v>
      </c>
      <c r="AH561">
        <v>438</v>
      </c>
      <c r="AI561">
        <v>95</v>
      </c>
      <c r="AJ561">
        <v>92</v>
      </c>
      <c r="AK561">
        <v>95</v>
      </c>
      <c r="AL561">
        <v>63</v>
      </c>
      <c r="AM561">
        <v>27</v>
      </c>
    </row>
    <row r="562" spans="1:39">
      <c r="A562">
        <v>7</v>
      </c>
      <c r="B562">
        <v>2</v>
      </c>
      <c r="C562">
        <v>2024</v>
      </c>
      <c r="D562">
        <v>99</v>
      </c>
      <c r="E562">
        <v>99</v>
      </c>
      <c r="F562">
        <v>99</v>
      </c>
      <c r="G562">
        <v>99</v>
      </c>
      <c r="H562">
        <v>99</v>
      </c>
      <c r="I562">
        <v>24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  <c r="Q562">
        <v>210</v>
      </c>
      <c r="R562">
        <v>10354</v>
      </c>
      <c r="S562">
        <v>10339</v>
      </c>
      <c r="T562">
        <v>34.863126704602841</v>
      </c>
      <c r="U562">
        <v>34.785125778715425</v>
      </c>
      <c r="V562">
        <v>4.997488893181381</v>
      </c>
      <c r="W562">
        <v>59.762743011896703</v>
      </c>
      <c r="X562">
        <v>165.42539497247037</v>
      </c>
      <c r="Y562">
        <v>152.48224840641299</v>
      </c>
      <c r="Z562">
        <v>152.70347228938971</v>
      </c>
      <c r="AA562">
        <v>30.339221147133049</v>
      </c>
      <c r="AB562">
        <v>3.9233763719197512</v>
      </c>
      <c r="AC562">
        <v>-37.942459138338926</v>
      </c>
      <c r="AD562">
        <v>270</v>
      </c>
      <c r="AE562">
        <v>0</v>
      </c>
      <c r="AF562">
        <v>0</v>
      </c>
      <c r="AG562">
        <v>38</v>
      </c>
      <c r="AH562">
        <v>938</v>
      </c>
      <c r="AI562">
        <v>101</v>
      </c>
      <c r="AJ562">
        <v>290</v>
      </c>
      <c r="AK562">
        <v>50</v>
      </c>
      <c r="AL562">
        <v>94</v>
      </c>
      <c r="AM562">
        <v>26</v>
      </c>
    </row>
    <row r="563" spans="1:39">
      <c r="A563">
        <v>7</v>
      </c>
      <c r="B563">
        <v>3</v>
      </c>
      <c r="C563">
        <v>2024</v>
      </c>
      <c r="D563">
        <v>99</v>
      </c>
      <c r="E563">
        <v>99</v>
      </c>
      <c r="F563">
        <v>99</v>
      </c>
      <c r="G563">
        <v>99</v>
      </c>
      <c r="H563">
        <v>99</v>
      </c>
      <c r="I563">
        <v>49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  <c r="Q563">
        <v>130</v>
      </c>
      <c r="R563">
        <v>2998</v>
      </c>
      <c r="S563">
        <v>2993</v>
      </c>
      <c r="T563">
        <v>10.094615980336037</v>
      </c>
      <c r="U563">
        <v>9.8258299412280063</v>
      </c>
      <c r="V563">
        <v>6.9596397598398925</v>
      </c>
      <c r="W563">
        <v>58.299365185432677</v>
      </c>
      <c r="X563">
        <v>161.49191552042299</v>
      </c>
      <c r="Y563">
        <v>148.75496997998681</v>
      </c>
      <c r="Z563">
        <v>149.00347477447397</v>
      </c>
      <c r="AA563">
        <v>29.766032209980875</v>
      </c>
      <c r="AB563">
        <v>4.5067336038526387</v>
      </c>
      <c r="AC563">
        <v>-35.039755167478873</v>
      </c>
      <c r="AD563">
        <v>102</v>
      </c>
      <c r="AE563">
        <v>0</v>
      </c>
      <c r="AF563">
        <v>0</v>
      </c>
      <c r="AG563">
        <v>6</v>
      </c>
      <c r="AH563">
        <v>165</v>
      </c>
      <c r="AI563">
        <v>24</v>
      </c>
      <c r="AJ563">
        <v>30</v>
      </c>
      <c r="AK563">
        <v>6</v>
      </c>
      <c r="AL563">
        <v>66</v>
      </c>
      <c r="AM563">
        <v>12</v>
      </c>
    </row>
    <row r="564" spans="1:39">
      <c r="A564">
        <v>7</v>
      </c>
      <c r="B564">
        <v>4</v>
      </c>
      <c r="C564">
        <v>2024</v>
      </c>
      <c r="D564">
        <v>99</v>
      </c>
      <c r="E564">
        <v>99</v>
      </c>
      <c r="F564">
        <v>99</v>
      </c>
      <c r="G564">
        <v>99</v>
      </c>
      <c r="H564">
        <v>99</v>
      </c>
      <c r="I564">
        <v>80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  <c r="Q564">
        <v>149</v>
      </c>
      <c r="R564">
        <v>5347</v>
      </c>
      <c r="S564">
        <v>5325</v>
      </c>
      <c r="T564">
        <v>18.003973197750771</v>
      </c>
      <c r="U564">
        <v>17.436035450484475</v>
      </c>
      <c r="V564">
        <v>6.6925378717037596</v>
      </c>
      <c r="W564">
        <v>58.441314553990594</v>
      </c>
      <c r="X564">
        <v>161.03747689341259</v>
      </c>
      <c r="Y564">
        <v>148.00331026743979</v>
      </c>
      <c r="Z564">
        <v>148.6147793427231</v>
      </c>
      <c r="AA564">
        <v>29.176469671808128</v>
      </c>
      <c r="AB564">
        <v>4.6215033384851196</v>
      </c>
      <c r="AC564">
        <v>-38.595932763542287</v>
      </c>
      <c r="AD564">
        <v>104</v>
      </c>
      <c r="AE564">
        <v>0</v>
      </c>
      <c r="AF564">
        <v>0</v>
      </c>
      <c r="AG564">
        <v>8</v>
      </c>
      <c r="AH564">
        <v>377</v>
      </c>
      <c r="AI564">
        <v>247</v>
      </c>
      <c r="AJ564">
        <v>215</v>
      </c>
      <c r="AK564">
        <v>34</v>
      </c>
      <c r="AL564">
        <v>66</v>
      </c>
      <c r="AM564">
        <v>17</v>
      </c>
    </row>
    <row r="565" spans="1:39">
      <c r="A565">
        <v>7</v>
      </c>
      <c r="B565">
        <v>5</v>
      </c>
      <c r="C565">
        <v>2024</v>
      </c>
      <c r="D565">
        <v>99</v>
      </c>
      <c r="E565">
        <v>99</v>
      </c>
      <c r="F565">
        <v>99</v>
      </c>
      <c r="G565">
        <v>99</v>
      </c>
      <c r="H565">
        <v>99</v>
      </c>
      <c r="I565">
        <v>81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  <c r="Q565">
        <v>23</v>
      </c>
      <c r="R565">
        <v>125</v>
      </c>
      <c r="S565">
        <v>124</v>
      </c>
      <c r="T565">
        <v>0.4208895922421631</v>
      </c>
      <c r="U565">
        <v>0.36637822295909128</v>
      </c>
      <c r="V565">
        <v>7.3440000000000003</v>
      </c>
      <c r="W565">
        <v>58.26612903225805</v>
      </c>
      <c r="X565">
        <v>144.86847237269765</v>
      </c>
      <c r="Y565">
        <v>133.03120000000001</v>
      </c>
      <c r="Z565">
        <v>134.10403225806456</v>
      </c>
      <c r="AA565">
        <v>19.523424306307497</v>
      </c>
      <c r="AB565">
        <v>4.3720314739439932</v>
      </c>
      <c r="AC565">
        <v>-44.68076251605801</v>
      </c>
      <c r="AD565">
        <v>0</v>
      </c>
      <c r="AE565">
        <v>0</v>
      </c>
      <c r="AF565">
        <v>0</v>
      </c>
      <c r="AG565">
        <v>1</v>
      </c>
      <c r="AH565">
        <v>2</v>
      </c>
      <c r="AI565">
        <v>0</v>
      </c>
      <c r="AJ565">
        <v>3</v>
      </c>
      <c r="AK565">
        <v>0</v>
      </c>
      <c r="AL565">
        <v>7</v>
      </c>
      <c r="AM565">
        <v>0</v>
      </c>
    </row>
    <row r="566" spans="1:39">
      <c r="A566">
        <v>7</v>
      </c>
      <c r="B566">
        <v>6</v>
      </c>
      <c r="C566">
        <v>2024</v>
      </c>
      <c r="D566">
        <v>99</v>
      </c>
      <c r="E566">
        <v>99</v>
      </c>
      <c r="F566">
        <v>99</v>
      </c>
      <c r="G566">
        <v>99</v>
      </c>
      <c r="H566">
        <v>99</v>
      </c>
      <c r="I566">
        <v>83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  <c r="Q566">
        <v>44</v>
      </c>
      <c r="R566">
        <v>233</v>
      </c>
      <c r="S566">
        <v>233</v>
      </c>
      <c r="T566">
        <v>0.784538199939392</v>
      </c>
      <c r="U566">
        <v>0.72923343009325392</v>
      </c>
      <c r="V566">
        <v>7.9785407725321891</v>
      </c>
      <c r="W566">
        <v>57.892703862660944</v>
      </c>
      <c r="X566">
        <v>153.90148749877957</v>
      </c>
      <c r="Y566">
        <v>142.05107296137336</v>
      </c>
      <c r="Z566">
        <v>142.05107296137336</v>
      </c>
      <c r="AA566">
        <v>24.078325536700721</v>
      </c>
      <c r="AB566">
        <v>4.3289214014908444</v>
      </c>
      <c r="AC566">
        <v>-34.62821658562445</v>
      </c>
      <c r="AD566">
        <v>1</v>
      </c>
      <c r="AE566">
        <v>0</v>
      </c>
      <c r="AF566">
        <v>0</v>
      </c>
      <c r="AG566">
        <v>1</v>
      </c>
      <c r="AH566">
        <v>7</v>
      </c>
      <c r="AI566">
        <v>1</v>
      </c>
      <c r="AJ566">
        <v>5</v>
      </c>
      <c r="AK566">
        <v>0</v>
      </c>
      <c r="AL566">
        <v>0.93</v>
      </c>
      <c r="AM566">
        <v>2</v>
      </c>
    </row>
    <row r="567" spans="1:39">
      <c r="A567">
        <v>7</v>
      </c>
      <c r="B567">
        <v>7</v>
      </c>
      <c r="C567">
        <v>2023</v>
      </c>
      <c r="D567">
        <v>99</v>
      </c>
      <c r="E567">
        <v>99</v>
      </c>
      <c r="F567">
        <v>99</v>
      </c>
      <c r="G567">
        <v>99</v>
      </c>
      <c r="H567">
        <v>99</v>
      </c>
      <c r="I567">
        <v>6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  <c r="Q567">
        <v>233</v>
      </c>
      <c r="R567">
        <v>10805</v>
      </c>
      <c r="S567">
        <v>10802</v>
      </c>
      <c r="T567">
        <v>35.687155266373814</v>
      </c>
      <c r="U567">
        <v>36.608180907186807</v>
      </c>
      <c r="V567">
        <v>6.3178158260064796</v>
      </c>
      <c r="W567">
        <v>58.511664506572863</v>
      </c>
      <c r="X567">
        <v>171.78937362472533</v>
      </c>
      <c r="Y567">
        <v>158.51124479407713</v>
      </c>
      <c r="Z567">
        <v>158.55526754304785</v>
      </c>
      <c r="AA567">
        <v>32.740723418070196</v>
      </c>
      <c r="AB567">
        <v>5.2822836779817468</v>
      </c>
      <c r="AC567">
        <v>-40.092615117466792</v>
      </c>
      <c r="AD567">
        <v>408</v>
      </c>
      <c r="AE567">
        <v>0</v>
      </c>
      <c r="AF567">
        <v>0</v>
      </c>
      <c r="AG567">
        <v>86</v>
      </c>
      <c r="AH567">
        <v>578</v>
      </c>
      <c r="AI567">
        <v>116</v>
      </c>
      <c r="AJ567">
        <v>135</v>
      </c>
      <c r="AK567">
        <v>168</v>
      </c>
      <c r="AL567">
        <v>94</v>
      </c>
      <c r="AM567">
        <v>20</v>
      </c>
    </row>
    <row r="568" spans="1:39">
      <c r="A568">
        <v>7</v>
      </c>
      <c r="B568">
        <v>8</v>
      </c>
      <c r="C568">
        <v>2023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24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  <c r="Q568">
        <v>218</v>
      </c>
      <c r="R568">
        <v>11140</v>
      </c>
      <c r="S568">
        <v>11127</v>
      </c>
      <c r="T568">
        <v>36.793605707302561</v>
      </c>
      <c r="U568">
        <v>36.650433759687118</v>
      </c>
      <c r="V568">
        <v>5.2550269299820451</v>
      </c>
      <c r="W568">
        <v>59.727150175249392</v>
      </c>
      <c r="X568">
        <v>166.96294185496964</v>
      </c>
      <c r="Y568">
        <v>153.92197486535005</v>
      </c>
      <c r="Z568">
        <v>154.10180641682388</v>
      </c>
      <c r="AA568">
        <v>29.879630713883127</v>
      </c>
      <c r="AB568">
        <v>4.0767952539634589</v>
      </c>
      <c r="AC568">
        <v>-38.321790974343394</v>
      </c>
      <c r="AD568">
        <v>314</v>
      </c>
      <c r="AE568">
        <v>1</v>
      </c>
      <c r="AF568">
        <v>0</v>
      </c>
      <c r="AG568">
        <v>32</v>
      </c>
      <c r="AH568">
        <v>1167</v>
      </c>
      <c r="AI568">
        <v>119</v>
      </c>
      <c r="AJ568">
        <v>300</v>
      </c>
      <c r="AK568">
        <v>46</v>
      </c>
      <c r="AL568">
        <v>80</v>
      </c>
      <c r="AM568">
        <v>24</v>
      </c>
    </row>
    <row r="569" spans="1:39">
      <c r="A569">
        <v>7</v>
      </c>
      <c r="B569">
        <v>9</v>
      </c>
      <c r="C569">
        <v>2023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49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  <c r="Q569">
        <v>154</v>
      </c>
      <c r="R569">
        <v>3083</v>
      </c>
      <c r="S569">
        <v>3078</v>
      </c>
      <c r="T569">
        <v>10.182646893681669</v>
      </c>
      <c r="U569">
        <v>9.7452096138405988</v>
      </c>
      <c r="V569">
        <v>6.3915017839766444</v>
      </c>
      <c r="W569">
        <v>58.988304093567251</v>
      </c>
      <c r="X569">
        <v>160.41286768491381</v>
      </c>
      <c r="Y569">
        <v>147.88507946805061</v>
      </c>
      <c r="Z569">
        <v>148.12530864197541</v>
      </c>
      <c r="AA569">
        <v>30.515816148943443</v>
      </c>
      <c r="AB569">
        <v>4.2959694812778313</v>
      </c>
      <c r="AC569">
        <v>-35.355859271188216</v>
      </c>
      <c r="AD569">
        <v>131</v>
      </c>
      <c r="AE569">
        <v>0</v>
      </c>
      <c r="AF569">
        <v>0</v>
      </c>
      <c r="AG569">
        <v>10</v>
      </c>
      <c r="AH569">
        <v>162</v>
      </c>
      <c r="AI569">
        <v>22</v>
      </c>
      <c r="AJ569">
        <v>24</v>
      </c>
      <c r="AK569">
        <v>17</v>
      </c>
      <c r="AL569">
        <v>80</v>
      </c>
      <c r="AM569">
        <v>12</v>
      </c>
    </row>
    <row r="570" spans="1:39">
      <c r="A570">
        <v>7</v>
      </c>
      <c r="B570">
        <v>10</v>
      </c>
      <c r="C570">
        <v>2023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80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  <c r="Q570">
        <v>144</v>
      </c>
      <c r="R570">
        <v>4704</v>
      </c>
      <c r="S570">
        <v>4673</v>
      </c>
      <c r="T570">
        <v>15.536545892922023</v>
      </c>
      <c r="U570">
        <v>15.369272040506484</v>
      </c>
      <c r="V570">
        <v>6.0495323129251712</v>
      </c>
      <c r="W570">
        <v>58.809972180612007</v>
      </c>
      <c r="X570">
        <v>166.64992242834276</v>
      </c>
      <c r="Y570">
        <v>152.85958758503421</v>
      </c>
      <c r="Z570">
        <v>153.87363578001305</v>
      </c>
      <c r="AA570">
        <v>30.194374772575625</v>
      </c>
      <c r="AB570">
        <v>4.7487089327755561</v>
      </c>
      <c r="AC570">
        <v>-44.053577851919023</v>
      </c>
      <c r="AD570">
        <v>63</v>
      </c>
      <c r="AE570">
        <v>0</v>
      </c>
      <c r="AF570">
        <v>0</v>
      </c>
      <c r="AG570">
        <v>12</v>
      </c>
      <c r="AH570">
        <v>265</v>
      </c>
      <c r="AI570">
        <v>66</v>
      </c>
      <c r="AJ570">
        <v>134</v>
      </c>
      <c r="AK570">
        <v>11</v>
      </c>
      <c r="AL570">
        <v>80</v>
      </c>
      <c r="AM570">
        <v>9</v>
      </c>
    </row>
    <row r="571" spans="1:39">
      <c r="A571">
        <v>7</v>
      </c>
      <c r="B571">
        <v>11</v>
      </c>
      <c r="C571">
        <v>2023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81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  <c r="Q571">
        <v>24</v>
      </c>
      <c r="R571">
        <v>236</v>
      </c>
      <c r="S571">
        <v>233</v>
      </c>
      <c r="T571">
        <v>0.77946956435578174</v>
      </c>
      <c r="U571">
        <v>0.68286192625770004</v>
      </c>
      <c r="V571">
        <v>8.0042372881355934</v>
      </c>
      <c r="W571">
        <v>58.094420600858392</v>
      </c>
      <c r="X571">
        <v>148.91428099234275</v>
      </c>
      <c r="Y571">
        <v>135.37161016949156</v>
      </c>
      <c r="Z571">
        <v>137.11459227467813</v>
      </c>
      <c r="AA571">
        <v>20.244739727552279</v>
      </c>
      <c r="AB571">
        <v>4.0320192423566779</v>
      </c>
      <c r="AC571">
        <v>-32.911705487350098</v>
      </c>
      <c r="AD571">
        <v>6</v>
      </c>
      <c r="AE571">
        <v>0</v>
      </c>
      <c r="AF571">
        <v>0</v>
      </c>
      <c r="AG571">
        <v>1</v>
      </c>
      <c r="AH571">
        <v>5</v>
      </c>
      <c r="AI571">
        <v>0</v>
      </c>
      <c r="AJ571">
        <v>3</v>
      </c>
      <c r="AK571">
        <v>0</v>
      </c>
      <c r="AL571">
        <v>2</v>
      </c>
      <c r="AM571">
        <v>2</v>
      </c>
    </row>
    <row r="572" spans="1:39">
      <c r="A572">
        <v>7</v>
      </c>
      <c r="B572">
        <v>12</v>
      </c>
      <c r="C572">
        <v>2023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83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  <c r="Q572">
        <v>62</v>
      </c>
      <c r="R572">
        <v>309</v>
      </c>
      <c r="S572">
        <v>309</v>
      </c>
      <c r="T572">
        <v>1.0205766753641379</v>
      </c>
      <c r="U572">
        <v>0.9440417525212722</v>
      </c>
      <c r="V572">
        <v>7.4919093851132672</v>
      </c>
      <c r="W572">
        <v>57.152103559870554</v>
      </c>
      <c r="X572">
        <v>154.85945295872821</v>
      </c>
      <c r="Y572">
        <v>142.93527508090622</v>
      </c>
      <c r="Z572">
        <v>142.93527508090622</v>
      </c>
      <c r="AA572">
        <v>25.219968555116392</v>
      </c>
      <c r="AB572">
        <v>5.4724526762214243</v>
      </c>
      <c r="AC572">
        <v>-22.153101060439511</v>
      </c>
      <c r="AD572">
        <v>6</v>
      </c>
      <c r="AE572">
        <v>0</v>
      </c>
      <c r="AF572">
        <v>0</v>
      </c>
      <c r="AG572">
        <v>2</v>
      </c>
      <c r="AH572">
        <v>14</v>
      </c>
      <c r="AI572">
        <v>1</v>
      </c>
      <c r="AJ572">
        <v>6</v>
      </c>
      <c r="AK572">
        <v>0</v>
      </c>
      <c r="AL572">
        <v>6</v>
      </c>
      <c r="AM572">
        <v>1</v>
      </c>
    </row>
    <row r="573" spans="1:39">
      <c r="A573">
        <v>7</v>
      </c>
      <c r="B573">
        <v>13</v>
      </c>
      <c r="C573">
        <v>2022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6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  <c r="Q573">
        <v>267</v>
      </c>
      <c r="R573">
        <v>11368</v>
      </c>
      <c r="S573">
        <v>11347</v>
      </c>
      <c r="T573">
        <v>35.665432641024026</v>
      </c>
      <c r="U573">
        <v>36.588578472419265</v>
      </c>
      <c r="V573">
        <v>6.0387051372273044</v>
      </c>
      <c r="W573">
        <v>58.737023001674451</v>
      </c>
      <c r="X573">
        <v>171.58147730643077</v>
      </c>
      <c r="Y573">
        <v>158.07442733990229</v>
      </c>
      <c r="Z573">
        <v>158.36697717458438</v>
      </c>
      <c r="AA573">
        <v>32.48735003972557</v>
      </c>
      <c r="AB573">
        <v>5.0823592960888631</v>
      </c>
      <c r="AC573">
        <v>-41.993378817058705</v>
      </c>
      <c r="AD573">
        <v>402</v>
      </c>
      <c r="AE573">
        <v>0</v>
      </c>
      <c r="AF573">
        <v>0</v>
      </c>
      <c r="AG573">
        <v>55</v>
      </c>
      <c r="AH573">
        <v>513</v>
      </c>
      <c r="AI573">
        <v>72</v>
      </c>
      <c r="AJ573">
        <v>138</v>
      </c>
      <c r="AK573">
        <v>106</v>
      </c>
      <c r="AL573">
        <v>78</v>
      </c>
      <c r="AM573">
        <v>30</v>
      </c>
    </row>
    <row r="574" spans="1:39">
      <c r="A574">
        <v>7</v>
      </c>
      <c r="B574">
        <v>14</v>
      </c>
      <c r="C574">
        <v>2022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24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  <c r="Q574">
        <v>245</v>
      </c>
      <c r="R574">
        <v>10969</v>
      </c>
      <c r="S574">
        <v>10954</v>
      </c>
      <c r="T574">
        <v>34.413628662860006</v>
      </c>
      <c r="U574">
        <v>34.608562885476623</v>
      </c>
      <c r="V574">
        <v>5.5752575439876013</v>
      </c>
      <c r="W574">
        <v>59.357312397297811</v>
      </c>
      <c r="X574">
        <v>168.09967754097119</v>
      </c>
      <c r="Y574">
        <v>154.95895341416761</v>
      </c>
      <c r="Z574">
        <v>155.17114843892679</v>
      </c>
      <c r="AA574">
        <v>29.414268253050444</v>
      </c>
      <c r="AB574">
        <v>4.3020802836456227</v>
      </c>
      <c r="AC574">
        <v>-42.530153425505823</v>
      </c>
      <c r="AD574">
        <v>313</v>
      </c>
      <c r="AE574">
        <v>0</v>
      </c>
      <c r="AF574">
        <v>0</v>
      </c>
      <c r="AG574">
        <v>33</v>
      </c>
      <c r="AH574">
        <v>1339</v>
      </c>
      <c r="AI574">
        <v>130</v>
      </c>
      <c r="AJ574">
        <v>416</v>
      </c>
      <c r="AK574">
        <v>48</v>
      </c>
      <c r="AL574">
        <v>88</v>
      </c>
      <c r="AM574">
        <v>27</v>
      </c>
    </row>
    <row r="575" spans="1:39">
      <c r="A575">
        <v>7</v>
      </c>
      <c r="B575">
        <v>15</v>
      </c>
      <c r="C575">
        <v>2022</v>
      </c>
      <c r="D575">
        <v>99</v>
      </c>
      <c r="E575">
        <v>99</v>
      </c>
      <c r="F575">
        <v>99</v>
      </c>
      <c r="G575">
        <v>99</v>
      </c>
      <c r="H575">
        <v>99</v>
      </c>
      <c r="I575">
        <v>49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  <c r="Q575">
        <v>187</v>
      </c>
      <c r="R575">
        <v>3705</v>
      </c>
      <c r="S575">
        <v>3698</v>
      </c>
      <c r="T575">
        <v>11.623894082951622</v>
      </c>
      <c r="U575">
        <v>10.916281727043533</v>
      </c>
      <c r="V575">
        <v>6.1721997300944684</v>
      </c>
      <c r="W575">
        <v>59.069226608977814</v>
      </c>
      <c r="X575">
        <v>157.03024667260237</v>
      </c>
      <c r="Y575">
        <v>144.7060431848858</v>
      </c>
      <c r="Z575">
        <v>144.97995943753429</v>
      </c>
      <c r="AA575">
        <v>28.968989215244161</v>
      </c>
      <c r="AB575">
        <v>4.4272338623888432</v>
      </c>
      <c r="AC575">
        <v>-40.434596936350694</v>
      </c>
      <c r="AD575">
        <v>128</v>
      </c>
      <c r="AE575">
        <v>0</v>
      </c>
      <c r="AF575">
        <v>0</v>
      </c>
      <c r="AG575">
        <v>15</v>
      </c>
      <c r="AH575">
        <v>153</v>
      </c>
      <c r="AI575">
        <v>32</v>
      </c>
      <c r="AJ575">
        <v>15</v>
      </c>
      <c r="AK575">
        <v>17</v>
      </c>
      <c r="AL575">
        <v>67</v>
      </c>
      <c r="AM575">
        <v>30</v>
      </c>
    </row>
    <row r="576" spans="1:39">
      <c r="A576">
        <v>7</v>
      </c>
      <c r="B576">
        <v>16</v>
      </c>
      <c r="C576">
        <v>2022</v>
      </c>
      <c r="D576">
        <v>99</v>
      </c>
      <c r="E576">
        <v>99</v>
      </c>
      <c r="F576">
        <v>99</v>
      </c>
      <c r="G576">
        <v>99</v>
      </c>
      <c r="H576">
        <v>99</v>
      </c>
      <c r="I576">
        <v>80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  <c r="Q576">
        <v>154</v>
      </c>
      <c r="R576">
        <v>4857</v>
      </c>
      <c r="S576">
        <v>4839</v>
      </c>
      <c r="T576">
        <v>15.238125117650752</v>
      </c>
      <c r="U576">
        <v>15.150070073317035</v>
      </c>
      <c r="V576">
        <v>6.0376775787523158</v>
      </c>
      <c r="W576">
        <v>58.681959082455059</v>
      </c>
      <c r="X576">
        <v>166.53514791732636</v>
      </c>
      <c r="Y576">
        <v>153.19573810994459</v>
      </c>
      <c r="Z576">
        <v>153.76559206447627</v>
      </c>
      <c r="AA576">
        <v>31.107087935619191</v>
      </c>
      <c r="AB576">
        <v>4.9479943694594386</v>
      </c>
      <c r="AC576">
        <v>-44.049106940854927</v>
      </c>
      <c r="AD576">
        <v>79</v>
      </c>
      <c r="AE576">
        <v>0</v>
      </c>
      <c r="AF576">
        <v>0</v>
      </c>
      <c r="AG576">
        <v>12</v>
      </c>
      <c r="AH576">
        <v>306</v>
      </c>
      <c r="AI576">
        <v>51</v>
      </c>
      <c r="AJ576">
        <v>194</v>
      </c>
      <c r="AK576">
        <v>27</v>
      </c>
      <c r="AL576">
        <v>81</v>
      </c>
      <c r="AM576">
        <v>22</v>
      </c>
    </row>
    <row r="577" spans="1:39">
      <c r="A577">
        <v>7</v>
      </c>
      <c r="B577">
        <v>17</v>
      </c>
      <c r="C577">
        <v>2022</v>
      </c>
      <c r="D577">
        <v>99</v>
      </c>
      <c r="E577">
        <v>99</v>
      </c>
      <c r="F577">
        <v>99</v>
      </c>
      <c r="G577">
        <v>99</v>
      </c>
      <c r="H577">
        <v>99</v>
      </c>
      <c r="I577">
        <v>81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  <c r="Q577">
        <v>37</v>
      </c>
      <c r="R577">
        <v>513</v>
      </c>
      <c r="S577">
        <v>510</v>
      </c>
      <c r="T577">
        <v>1.6094622576394555</v>
      </c>
      <c r="U577">
        <v>1.3802827204665764</v>
      </c>
      <c r="V577">
        <v>6.5672514619883051</v>
      </c>
      <c r="W577">
        <v>59.062745098039251</v>
      </c>
      <c r="X577">
        <v>144.21192019412933</v>
      </c>
      <c r="Y577">
        <v>132.1450292397661</v>
      </c>
      <c r="Z577">
        <v>132.92235294117651</v>
      </c>
      <c r="AA577">
        <v>20.124020627806232</v>
      </c>
      <c r="AB577">
        <v>3.9312703521996313</v>
      </c>
      <c r="AC577">
        <v>-29.643427595422541</v>
      </c>
      <c r="AD577">
        <v>26</v>
      </c>
      <c r="AE577">
        <v>0</v>
      </c>
      <c r="AF577">
        <v>0</v>
      </c>
      <c r="AG577">
        <v>4</v>
      </c>
      <c r="AH577">
        <v>8</v>
      </c>
      <c r="AI577">
        <v>1</v>
      </c>
      <c r="AJ577">
        <v>7</v>
      </c>
      <c r="AK577">
        <v>4</v>
      </c>
      <c r="AL577">
        <v>9</v>
      </c>
      <c r="AM577">
        <v>5</v>
      </c>
    </row>
    <row r="578" spans="1:39">
      <c r="A578">
        <v>7</v>
      </c>
      <c r="B578">
        <v>18</v>
      </c>
      <c r="C578">
        <v>2022</v>
      </c>
      <c r="D578">
        <v>99</v>
      </c>
      <c r="E578">
        <v>99</v>
      </c>
      <c r="F578">
        <v>99</v>
      </c>
      <c r="G578">
        <v>99</v>
      </c>
      <c r="H578">
        <v>99</v>
      </c>
      <c r="I578">
        <v>83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  <c r="Q578">
        <v>74</v>
      </c>
      <c r="R578">
        <v>462</v>
      </c>
      <c r="S578">
        <v>460</v>
      </c>
      <c r="T578">
        <v>1.4494572378741295</v>
      </c>
      <c r="U578">
        <v>1.3562241212769663</v>
      </c>
      <c r="V578">
        <v>7.9956709956709986</v>
      </c>
      <c r="W578">
        <v>56.991304347826087</v>
      </c>
      <c r="X578">
        <v>156.67501512571937</v>
      </c>
      <c r="Y578">
        <v>144.17489177489162</v>
      </c>
      <c r="Z578">
        <v>144.80173913043473</v>
      </c>
      <c r="AA578">
        <v>22.636511417383478</v>
      </c>
      <c r="AB578">
        <v>5.2746244905270707</v>
      </c>
      <c r="AC578">
        <v>-28.215370656355311</v>
      </c>
      <c r="AD578">
        <v>6</v>
      </c>
      <c r="AE578">
        <v>0</v>
      </c>
      <c r="AF578">
        <v>0</v>
      </c>
      <c r="AG578">
        <v>1</v>
      </c>
      <c r="AH578">
        <v>14</v>
      </c>
      <c r="AI578">
        <v>1</v>
      </c>
      <c r="AJ578">
        <v>7</v>
      </c>
      <c r="AK578">
        <v>0</v>
      </c>
      <c r="AL578">
        <v>7</v>
      </c>
      <c r="AM578">
        <v>5</v>
      </c>
    </row>
    <row r="579" spans="1:39">
      <c r="A579">
        <v>7</v>
      </c>
      <c r="B579">
        <v>19</v>
      </c>
      <c r="C579">
        <v>2021</v>
      </c>
      <c r="D579">
        <v>99</v>
      </c>
      <c r="E579">
        <v>99</v>
      </c>
      <c r="F579">
        <v>99</v>
      </c>
      <c r="G579">
        <v>99</v>
      </c>
      <c r="H579">
        <v>99</v>
      </c>
      <c r="I579">
        <v>6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  <c r="Q579">
        <v>243</v>
      </c>
      <c r="R579">
        <v>11463</v>
      </c>
      <c r="S579">
        <v>11463</v>
      </c>
      <c r="T579">
        <v>36.012063711476223</v>
      </c>
      <c r="U579">
        <v>37.029161871353331</v>
      </c>
      <c r="V579">
        <v>15.052865741952372</v>
      </c>
      <c r="W579">
        <v>59.183372590072402</v>
      </c>
      <c r="X579">
        <v>171.39410335141173</v>
      </c>
      <c r="Y579">
        <v>158.19675739335301</v>
      </c>
      <c r="Z579">
        <v>158.19675739335301</v>
      </c>
      <c r="AA579">
        <v>31.580439607457514</v>
      </c>
      <c r="AB579">
        <v>4.7715731020171503</v>
      </c>
      <c r="AC579">
        <v>-40.218134224247954</v>
      </c>
      <c r="AD579">
        <v>454</v>
      </c>
      <c r="AE579">
        <v>0</v>
      </c>
      <c r="AF579">
        <v>0</v>
      </c>
      <c r="AG579">
        <v>35</v>
      </c>
      <c r="AH579">
        <v>440</v>
      </c>
      <c r="AI579">
        <v>63</v>
      </c>
      <c r="AJ579">
        <v>72</v>
      </c>
      <c r="AK579">
        <v>45</v>
      </c>
      <c r="AL579">
        <v>37</v>
      </c>
      <c r="AM579">
        <v>16</v>
      </c>
    </row>
    <row r="580" spans="1:39">
      <c r="A580">
        <v>7</v>
      </c>
      <c r="B580">
        <v>20</v>
      </c>
      <c r="C580">
        <v>2021</v>
      </c>
      <c r="D580">
        <v>99</v>
      </c>
      <c r="E580">
        <v>99</v>
      </c>
      <c r="F580">
        <v>99</v>
      </c>
      <c r="G580">
        <v>99</v>
      </c>
      <c r="H580">
        <v>99</v>
      </c>
      <c r="I580">
        <v>24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  <c r="Q580">
        <v>228</v>
      </c>
      <c r="R580">
        <v>10824</v>
      </c>
      <c r="S580">
        <v>10826</v>
      </c>
      <c r="T580">
        <v>34.004586723634191</v>
      </c>
      <c r="U580">
        <v>33.88427031191695</v>
      </c>
      <c r="V580">
        <v>15.233924611973388</v>
      </c>
      <c r="W580">
        <v>59.394328468501762</v>
      </c>
      <c r="X580">
        <v>166.06912310751173</v>
      </c>
      <c r="Y580">
        <v>153.30712583148505</v>
      </c>
      <c r="Z580">
        <v>153.27880380565253</v>
      </c>
      <c r="AA580">
        <v>28.901963223364501</v>
      </c>
      <c r="AB580">
        <v>4.2456399187399532</v>
      </c>
      <c r="AC580">
        <v>-40.392838813510672</v>
      </c>
      <c r="AD580">
        <v>352</v>
      </c>
      <c r="AE580">
        <v>0</v>
      </c>
      <c r="AF580">
        <v>0</v>
      </c>
      <c r="AG580">
        <v>38</v>
      </c>
      <c r="AH580">
        <v>1283</v>
      </c>
      <c r="AI580">
        <v>98</v>
      </c>
      <c r="AJ580">
        <v>202</v>
      </c>
      <c r="AK580">
        <v>55</v>
      </c>
      <c r="AL580">
        <v>89</v>
      </c>
      <c r="AM580">
        <v>25</v>
      </c>
    </row>
    <row r="581" spans="1:39">
      <c r="A581">
        <v>7</v>
      </c>
      <c r="B581">
        <v>21</v>
      </c>
      <c r="C581">
        <v>2021</v>
      </c>
      <c r="D581">
        <v>99</v>
      </c>
      <c r="E581">
        <v>99</v>
      </c>
      <c r="F581">
        <v>99</v>
      </c>
      <c r="G581">
        <v>99</v>
      </c>
      <c r="H581">
        <v>99</v>
      </c>
      <c r="I581">
        <v>49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  <c r="Q581">
        <v>145</v>
      </c>
      <c r="R581">
        <v>3305</v>
      </c>
      <c r="S581">
        <v>3305</v>
      </c>
      <c r="T581">
        <v>10.382960007539822</v>
      </c>
      <c r="U581">
        <v>9.905735278897799</v>
      </c>
      <c r="V581">
        <v>14.856883509833583</v>
      </c>
      <c r="W581">
        <v>58.747049924357043</v>
      </c>
      <c r="X581">
        <v>159.02504986862877</v>
      </c>
      <c r="Y581">
        <v>146.78012102874405</v>
      </c>
      <c r="Z581">
        <v>146.78012102874405</v>
      </c>
      <c r="AA581">
        <v>29.141115867353548</v>
      </c>
      <c r="AB581">
        <v>4.5412393003767644</v>
      </c>
      <c r="AC581">
        <v>-43.955866605594849</v>
      </c>
      <c r="AD581">
        <v>126</v>
      </c>
      <c r="AE581">
        <v>0</v>
      </c>
      <c r="AF581">
        <v>0</v>
      </c>
      <c r="AG581">
        <v>13</v>
      </c>
      <c r="AH581">
        <v>252</v>
      </c>
      <c r="AI581">
        <v>27</v>
      </c>
      <c r="AJ581">
        <v>27</v>
      </c>
      <c r="AK581">
        <v>14</v>
      </c>
      <c r="AL581">
        <v>66</v>
      </c>
      <c r="AM581">
        <v>16</v>
      </c>
    </row>
    <row r="582" spans="1:39">
      <c r="A582">
        <v>7</v>
      </c>
      <c r="B582">
        <v>22</v>
      </c>
      <c r="C582">
        <v>2021</v>
      </c>
      <c r="D582">
        <v>99</v>
      </c>
      <c r="E582">
        <v>99</v>
      </c>
      <c r="F582">
        <v>99</v>
      </c>
      <c r="G582">
        <v>99</v>
      </c>
      <c r="H582">
        <v>99</v>
      </c>
      <c r="I582">
        <v>80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  <c r="Q582">
        <v>177</v>
      </c>
      <c r="R582">
        <v>5731</v>
      </c>
      <c r="S582">
        <v>5731</v>
      </c>
      <c r="T582">
        <v>18.004461059972986</v>
      </c>
      <c r="U582">
        <v>17.734732239630901</v>
      </c>
      <c r="V582">
        <v>14.658523817832839</v>
      </c>
      <c r="W582">
        <v>58.346536381085293</v>
      </c>
      <c r="X582">
        <v>164.18917245604803</v>
      </c>
      <c r="Y582">
        <v>151.54660617693236</v>
      </c>
      <c r="Z582">
        <v>151.54660617693236</v>
      </c>
      <c r="AA582">
        <v>29.902878798562295</v>
      </c>
      <c r="AB582">
        <v>4.8254432894456238</v>
      </c>
      <c r="AC582">
        <v>-49.199428401751618</v>
      </c>
      <c r="AD582">
        <v>133</v>
      </c>
      <c r="AE582">
        <v>1</v>
      </c>
      <c r="AF582">
        <v>0</v>
      </c>
      <c r="AG582">
        <v>34</v>
      </c>
      <c r="AH582">
        <v>572</v>
      </c>
      <c r="AI582">
        <v>125</v>
      </c>
      <c r="AJ582">
        <v>142</v>
      </c>
      <c r="AK582">
        <v>54</v>
      </c>
      <c r="AL582">
        <v>98</v>
      </c>
      <c r="AM582">
        <v>35</v>
      </c>
    </row>
    <row r="583" spans="1:39">
      <c r="A583">
        <v>7</v>
      </c>
      <c r="B583">
        <v>23</v>
      </c>
      <c r="C583">
        <v>2021</v>
      </c>
      <c r="D583">
        <v>99</v>
      </c>
      <c r="E583">
        <v>99</v>
      </c>
      <c r="F583">
        <v>99</v>
      </c>
      <c r="G583">
        <v>99</v>
      </c>
      <c r="H583">
        <v>99</v>
      </c>
      <c r="I583">
        <v>81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  <c r="Q583">
        <v>34</v>
      </c>
      <c r="R583">
        <v>176</v>
      </c>
      <c r="S583">
        <v>176</v>
      </c>
      <c r="T583">
        <v>0.55292010932738511</v>
      </c>
      <c r="U583">
        <v>0.47810129134681406</v>
      </c>
      <c r="V583">
        <v>14.835227272727275</v>
      </c>
      <c r="W583">
        <v>58.77272727272728</v>
      </c>
      <c r="X583">
        <v>144.13104501132656</v>
      </c>
      <c r="Y583">
        <v>133.0329545454546</v>
      </c>
      <c r="Z583">
        <v>133.0329545454546</v>
      </c>
      <c r="AA583">
        <v>14.289369233414002</v>
      </c>
      <c r="AB583">
        <v>3.9735697047298575</v>
      </c>
      <c r="AC583">
        <v>-38.126570298421314</v>
      </c>
      <c r="AD583">
        <v>5</v>
      </c>
      <c r="AE583">
        <v>0</v>
      </c>
      <c r="AF583">
        <v>0</v>
      </c>
      <c r="AG583">
        <v>1</v>
      </c>
      <c r="AH583">
        <v>4</v>
      </c>
      <c r="AI583">
        <v>0</v>
      </c>
      <c r="AJ583">
        <v>1</v>
      </c>
      <c r="AK583">
        <v>0</v>
      </c>
      <c r="AL583">
        <v>3</v>
      </c>
      <c r="AM583">
        <v>2</v>
      </c>
    </row>
    <row r="584" spans="1:39">
      <c r="A584">
        <v>7</v>
      </c>
      <c r="B584">
        <v>24</v>
      </c>
      <c r="C584">
        <v>2021</v>
      </c>
      <c r="D584">
        <v>99</v>
      </c>
      <c r="E584">
        <v>99</v>
      </c>
      <c r="F584">
        <v>99</v>
      </c>
      <c r="G584">
        <v>99</v>
      </c>
      <c r="H584">
        <v>99</v>
      </c>
      <c r="I584">
        <v>83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  <c r="Q584">
        <v>74</v>
      </c>
      <c r="R584">
        <v>332</v>
      </c>
      <c r="S584">
        <v>332</v>
      </c>
      <c r="T584">
        <v>1.0430083880493861</v>
      </c>
      <c r="U584">
        <v>0.96799900685421092</v>
      </c>
      <c r="V584">
        <v>13.792168674698797</v>
      </c>
      <c r="W584">
        <v>56.978915662650607</v>
      </c>
      <c r="X584">
        <v>154.69886044720582</v>
      </c>
      <c r="Y584">
        <v>142.78704819277112</v>
      </c>
      <c r="Z584">
        <v>142.78704819277112</v>
      </c>
      <c r="AA584">
        <v>20.988437314992925</v>
      </c>
      <c r="AB584">
        <v>4.9996543283037278</v>
      </c>
      <c r="AC584">
        <v>-28.6743692365791</v>
      </c>
      <c r="AD584">
        <v>6</v>
      </c>
      <c r="AE584">
        <v>0</v>
      </c>
      <c r="AF584">
        <v>0</v>
      </c>
      <c r="AG584">
        <v>1</v>
      </c>
      <c r="AH584">
        <v>16</v>
      </c>
      <c r="AI584">
        <v>1</v>
      </c>
      <c r="AJ584">
        <v>8</v>
      </c>
      <c r="AK584">
        <v>0</v>
      </c>
      <c r="AL584">
        <v>8</v>
      </c>
      <c r="AM584">
        <v>3</v>
      </c>
    </row>
    <row r="585" spans="1:39">
      <c r="A585">
        <v>7</v>
      </c>
      <c r="B585">
        <v>25</v>
      </c>
      <c r="C585">
        <v>2020</v>
      </c>
      <c r="D585">
        <v>99</v>
      </c>
      <c r="E585">
        <v>99</v>
      </c>
      <c r="F585">
        <v>99</v>
      </c>
      <c r="G585">
        <v>99</v>
      </c>
      <c r="H585">
        <v>99</v>
      </c>
      <c r="I585">
        <v>6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  <c r="Q585">
        <v>254</v>
      </c>
      <c r="R585">
        <v>10502</v>
      </c>
      <c r="S585">
        <v>10502</v>
      </c>
      <c r="T585">
        <v>32.600732600732599</v>
      </c>
      <c r="U585">
        <v>33.37548986969805</v>
      </c>
      <c r="V585">
        <v>15.191487335745572</v>
      </c>
      <c r="W585">
        <v>59.476575890306627</v>
      </c>
      <c r="X585">
        <v>168.96183835798342</v>
      </c>
      <c r="Y585">
        <v>155.95177680441856</v>
      </c>
      <c r="Z585">
        <v>155.95177680441856</v>
      </c>
      <c r="AA585">
        <v>31.308004320172302</v>
      </c>
      <c r="AB585">
        <v>4.7833438882728805</v>
      </c>
      <c r="AC585">
        <v>-41.264367143361589</v>
      </c>
      <c r="AD585">
        <v>379</v>
      </c>
      <c r="AE585">
        <v>0</v>
      </c>
      <c r="AF585">
        <v>0</v>
      </c>
      <c r="AG585">
        <v>24</v>
      </c>
      <c r="AH585">
        <v>541</v>
      </c>
      <c r="AI585">
        <v>78</v>
      </c>
      <c r="AJ585">
        <v>72</v>
      </c>
      <c r="AK585">
        <v>45</v>
      </c>
      <c r="AL585">
        <v>66</v>
      </c>
      <c r="AM585">
        <v>19</v>
      </c>
    </row>
    <row r="586" spans="1:39">
      <c r="A586">
        <v>7</v>
      </c>
      <c r="B586">
        <v>26</v>
      </c>
      <c r="C586">
        <v>2020</v>
      </c>
      <c r="D586">
        <v>99</v>
      </c>
      <c r="E586">
        <v>99</v>
      </c>
      <c r="F586">
        <v>99</v>
      </c>
      <c r="G586">
        <v>99</v>
      </c>
      <c r="H586">
        <v>99</v>
      </c>
      <c r="I586">
        <v>24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  <c r="Q586">
        <v>213</v>
      </c>
      <c r="R586">
        <v>11341</v>
      </c>
      <c r="S586">
        <v>11341</v>
      </c>
      <c r="T586">
        <v>35.205190289936056</v>
      </c>
      <c r="U586">
        <v>35.305497947301227</v>
      </c>
      <c r="V586">
        <v>15.152808394321488</v>
      </c>
      <c r="W586">
        <v>59.237280663080845</v>
      </c>
      <c r="X586">
        <v>165.50990218235265</v>
      </c>
      <c r="Y586">
        <v>152.76563971431091</v>
      </c>
      <c r="Z586">
        <v>152.76563971431091</v>
      </c>
      <c r="AA586">
        <v>29.767667300213368</v>
      </c>
      <c r="AB586">
        <v>4.3311524717041872</v>
      </c>
      <c r="AC586">
        <v>-42.773347555112849</v>
      </c>
      <c r="AD586">
        <v>477</v>
      </c>
      <c r="AE586">
        <v>0</v>
      </c>
      <c r="AF586">
        <v>0</v>
      </c>
      <c r="AG586">
        <v>21</v>
      </c>
      <c r="AH586">
        <v>1432</v>
      </c>
      <c r="AI586">
        <v>161</v>
      </c>
      <c r="AJ586">
        <v>248</v>
      </c>
      <c r="AK586">
        <v>117</v>
      </c>
      <c r="AL586">
        <v>85</v>
      </c>
      <c r="AM586">
        <v>15</v>
      </c>
    </row>
    <row r="587" spans="1:39">
      <c r="A587">
        <v>7</v>
      </c>
      <c r="B587">
        <v>27</v>
      </c>
      <c r="C587">
        <v>2020</v>
      </c>
      <c r="D587">
        <v>99</v>
      </c>
      <c r="E587">
        <v>99</v>
      </c>
      <c r="F587">
        <v>99</v>
      </c>
      <c r="G587">
        <v>99</v>
      </c>
      <c r="H587">
        <v>99</v>
      </c>
      <c r="I587">
        <v>49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137</v>
      </c>
      <c r="R587">
        <v>3998</v>
      </c>
      <c r="S587">
        <v>3998</v>
      </c>
      <c r="T587">
        <v>12.41075308871919</v>
      </c>
      <c r="U587">
        <v>11.977210759786953</v>
      </c>
      <c r="V587">
        <v>14.831415707853925</v>
      </c>
      <c r="W587">
        <v>58.693596798399206</v>
      </c>
      <c r="X587">
        <v>159.27436903717265</v>
      </c>
      <c r="Y587">
        <v>147.01024262131077</v>
      </c>
      <c r="Z587">
        <v>147.01024262131077</v>
      </c>
      <c r="AA587">
        <v>31.602551003535861</v>
      </c>
      <c r="AB587">
        <v>4.7489146248977185</v>
      </c>
      <c r="AC587">
        <v>-48.910191400679054</v>
      </c>
      <c r="AD587">
        <v>240</v>
      </c>
      <c r="AE587">
        <v>0</v>
      </c>
      <c r="AF587">
        <v>0</v>
      </c>
      <c r="AG587">
        <v>36</v>
      </c>
      <c r="AH587">
        <v>430</v>
      </c>
      <c r="AI587">
        <v>41</v>
      </c>
      <c r="AJ587">
        <v>14</v>
      </c>
      <c r="AK587">
        <v>24</v>
      </c>
      <c r="AL587">
        <v>74</v>
      </c>
      <c r="AM587">
        <v>19</v>
      </c>
    </row>
    <row r="588" spans="1:39">
      <c r="A588">
        <v>7</v>
      </c>
      <c r="B588">
        <v>28</v>
      </c>
      <c r="C588">
        <v>2020</v>
      </c>
      <c r="D588">
        <v>99</v>
      </c>
      <c r="E588">
        <v>99</v>
      </c>
      <c r="F588">
        <v>99</v>
      </c>
      <c r="G588">
        <v>99</v>
      </c>
      <c r="H588">
        <v>99</v>
      </c>
      <c r="I588">
        <v>80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155</v>
      </c>
      <c r="R588">
        <v>5799</v>
      </c>
      <c r="S588">
        <v>5799</v>
      </c>
      <c r="T588">
        <v>18.00149003538834</v>
      </c>
      <c r="U588">
        <v>17.718852923480071</v>
      </c>
      <c r="V588">
        <v>14.914640455250908</v>
      </c>
      <c r="W588">
        <v>58.799620624245549</v>
      </c>
      <c r="X588">
        <v>162.44841780730741</v>
      </c>
      <c r="Y588">
        <v>149.93988963614379</v>
      </c>
      <c r="Z588">
        <v>149.93988963614379</v>
      </c>
      <c r="AA588">
        <v>30.141290246814279</v>
      </c>
      <c r="AB588">
        <v>4.6001184440348988</v>
      </c>
      <c r="AC588">
        <v>-50.361910810595163</v>
      </c>
      <c r="AD588">
        <v>164</v>
      </c>
      <c r="AE588">
        <v>0</v>
      </c>
      <c r="AF588">
        <v>0</v>
      </c>
      <c r="AG588">
        <v>17</v>
      </c>
      <c r="AH588">
        <v>658</v>
      </c>
      <c r="AI588">
        <v>158</v>
      </c>
      <c r="AJ588">
        <v>136</v>
      </c>
      <c r="AK588">
        <v>83</v>
      </c>
      <c r="AL588">
        <v>136</v>
      </c>
      <c r="AM588">
        <v>34</v>
      </c>
    </row>
    <row r="589" spans="1:39">
      <c r="A589">
        <v>7</v>
      </c>
      <c r="B589">
        <v>29</v>
      </c>
      <c r="C589">
        <v>2020</v>
      </c>
      <c r="D589">
        <v>99</v>
      </c>
      <c r="E589">
        <v>99</v>
      </c>
      <c r="F589">
        <v>99</v>
      </c>
      <c r="G589">
        <v>99</v>
      </c>
      <c r="H589">
        <v>99</v>
      </c>
      <c r="I589">
        <v>81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23</v>
      </c>
      <c r="R589">
        <v>165</v>
      </c>
      <c r="S589">
        <v>165</v>
      </c>
      <c r="T589">
        <v>0.5121996647420376</v>
      </c>
      <c r="U589">
        <v>0.45587202285420558</v>
      </c>
      <c r="V589">
        <v>14.654545454545453</v>
      </c>
      <c r="W589">
        <v>58.339393939393936</v>
      </c>
      <c r="X589">
        <v>146.88991759414299</v>
      </c>
      <c r="Y589">
        <v>135.57939393939395</v>
      </c>
      <c r="Z589">
        <v>135.57939393939395</v>
      </c>
      <c r="AA589">
        <v>17.275480950090465</v>
      </c>
      <c r="AB589">
        <v>4.1800347536571874</v>
      </c>
      <c r="AC589">
        <v>-26.497243119478341</v>
      </c>
      <c r="AD589">
        <v>3</v>
      </c>
      <c r="AE589">
        <v>0</v>
      </c>
      <c r="AF589">
        <v>0</v>
      </c>
      <c r="AG589">
        <v>0</v>
      </c>
      <c r="AH589">
        <v>2</v>
      </c>
      <c r="AI589">
        <v>0</v>
      </c>
      <c r="AJ589">
        <v>8</v>
      </c>
      <c r="AK589">
        <v>0</v>
      </c>
      <c r="AL589">
        <v>3</v>
      </c>
      <c r="AM589">
        <v>1</v>
      </c>
    </row>
    <row r="590" spans="1:39">
      <c r="A590">
        <v>7</v>
      </c>
      <c r="B590">
        <v>30</v>
      </c>
      <c r="C590">
        <v>2020</v>
      </c>
      <c r="D590">
        <v>99</v>
      </c>
      <c r="E590">
        <v>99</v>
      </c>
      <c r="F590">
        <v>99</v>
      </c>
      <c r="G590">
        <v>99</v>
      </c>
      <c r="H590">
        <v>99</v>
      </c>
      <c r="I590">
        <v>83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67</v>
      </c>
      <c r="R590">
        <v>409</v>
      </c>
      <c r="S590">
        <v>409</v>
      </c>
      <c r="T590">
        <v>1.2696343204817779</v>
      </c>
      <c r="U590">
        <v>1.167076476879517</v>
      </c>
      <c r="V590">
        <v>14.42542787286064</v>
      </c>
      <c r="W590">
        <v>57.814180929095357</v>
      </c>
      <c r="X590">
        <v>151.70818024566427</v>
      </c>
      <c r="Y590">
        <v>140.02665036674824</v>
      </c>
      <c r="Z590">
        <v>140.02665036674824</v>
      </c>
      <c r="AA590">
        <v>25.071780545735518</v>
      </c>
      <c r="AB590">
        <v>5.4785373073831618</v>
      </c>
      <c r="AC590">
        <v>-10.70540053956732</v>
      </c>
      <c r="AD590">
        <v>6</v>
      </c>
      <c r="AE590">
        <v>0</v>
      </c>
      <c r="AF590">
        <v>0</v>
      </c>
      <c r="AG590">
        <v>0</v>
      </c>
      <c r="AH590">
        <v>20</v>
      </c>
      <c r="AI590">
        <v>4</v>
      </c>
      <c r="AJ590">
        <v>7</v>
      </c>
      <c r="AK590">
        <v>0</v>
      </c>
      <c r="AL590">
        <v>7</v>
      </c>
      <c r="AM590">
        <v>1</v>
      </c>
    </row>
    <row r="591" spans="1:39">
      <c r="A591">
        <v>7</v>
      </c>
      <c r="B591">
        <v>31</v>
      </c>
      <c r="C591">
        <v>2019</v>
      </c>
      <c r="D591">
        <v>99</v>
      </c>
      <c r="E591">
        <v>99</v>
      </c>
      <c r="F591">
        <v>99</v>
      </c>
      <c r="G591">
        <v>99</v>
      </c>
      <c r="H591">
        <v>99</v>
      </c>
      <c r="I591">
        <v>6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280</v>
      </c>
      <c r="R591">
        <v>11888</v>
      </c>
      <c r="S591">
        <v>11888</v>
      </c>
      <c r="T591">
        <v>36.058115199126448</v>
      </c>
      <c r="U591">
        <v>36.821597396982177</v>
      </c>
      <c r="V591">
        <v>15.119700538358003</v>
      </c>
      <c r="W591">
        <v>59.319565948855981</v>
      </c>
      <c r="X591">
        <v>168.20037759427373</v>
      </c>
      <c r="Y591">
        <v>155.24894851951541</v>
      </c>
      <c r="Z591">
        <v>155.24894851951541</v>
      </c>
      <c r="AA591">
        <v>31.671083167278699</v>
      </c>
      <c r="AB591">
        <v>4.8193385058471634</v>
      </c>
      <c r="AC591">
        <v>-46.654567145090482</v>
      </c>
      <c r="AD591">
        <v>340</v>
      </c>
      <c r="AE591">
        <v>0</v>
      </c>
      <c r="AF591">
        <v>0</v>
      </c>
      <c r="AG591">
        <v>26</v>
      </c>
      <c r="AH591">
        <v>595</v>
      </c>
      <c r="AI591">
        <v>87</v>
      </c>
      <c r="AJ591">
        <v>94</v>
      </c>
      <c r="AK591">
        <v>73</v>
      </c>
      <c r="AL591">
        <v>50</v>
      </c>
      <c r="AM591">
        <v>33</v>
      </c>
    </row>
    <row r="592" spans="1:39">
      <c r="A592">
        <v>7</v>
      </c>
      <c r="B592">
        <v>32</v>
      </c>
      <c r="C592">
        <v>2019</v>
      </c>
      <c r="D592">
        <v>99</v>
      </c>
      <c r="E592">
        <v>99</v>
      </c>
      <c r="F592">
        <v>99</v>
      </c>
      <c r="G592">
        <v>99</v>
      </c>
      <c r="H592">
        <v>99</v>
      </c>
      <c r="I592">
        <v>24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224</v>
      </c>
      <c r="R592">
        <v>12612</v>
      </c>
      <c r="S592">
        <v>12577</v>
      </c>
      <c r="T592">
        <v>38.254117504322245</v>
      </c>
      <c r="U592">
        <v>38.772459464709151</v>
      </c>
      <c r="V592">
        <v>14.96836346336822</v>
      </c>
      <c r="W592">
        <v>58.912777291882009</v>
      </c>
      <c r="X592">
        <v>167.40158730322403</v>
      </c>
      <c r="Y592">
        <v>154.08991912464228</v>
      </c>
      <c r="Z592">
        <v>154.51872942673037</v>
      </c>
      <c r="AA592">
        <v>30.542786538449</v>
      </c>
      <c r="AB592">
        <v>4.6112214237595213</v>
      </c>
      <c r="AC592">
        <v>-42.257851070268487</v>
      </c>
      <c r="AD592">
        <v>508</v>
      </c>
      <c r="AE592">
        <v>1</v>
      </c>
      <c r="AF592">
        <v>0</v>
      </c>
      <c r="AG592">
        <v>26</v>
      </c>
      <c r="AH592">
        <v>1456</v>
      </c>
      <c r="AI592">
        <v>142</v>
      </c>
      <c r="AJ592">
        <v>227</v>
      </c>
      <c r="AK592">
        <v>97</v>
      </c>
      <c r="AL592">
        <v>85</v>
      </c>
      <c r="AM592">
        <v>26</v>
      </c>
    </row>
    <row r="593" spans="1:39">
      <c r="A593">
        <v>7</v>
      </c>
      <c r="B593">
        <v>33</v>
      </c>
      <c r="C593">
        <v>2019</v>
      </c>
      <c r="D593">
        <v>99</v>
      </c>
      <c r="E593">
        <v>99</v>
      </c>
      <c r="F593">
        <v>99</v>
      </c>
      <c r="G593">
        <v>99</v>
      </c>
      <c r="H593">
        <v>99</v>
      </c>
      <c r="I593">
        <v>49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123</v>
      </c>
      <c r="R593">
        <v>3916</v>
      </c>
      <c r="S593">
        <v>3916</v>
      </c>
      <c r="T593">
        <v>11.87782462313082</v>
      </c>
      <c r="U593">
        <v>11.339573507787248</v>
      </c>
      <c r="V593">
        <v>15.119254341164453</v>
      </c>
      <c r="W593">
        <v>59.242594484167526</v>
      </c>
      <c r="X593">
        <v>157.24874034021036</v>
      </c>
      <c r="Y593">
        <v>145.14058733401453</v>
      </c>
      <c r="Z593">
        <v>145.14058733401453</v>
      </c>
      <c r="AA593">
        <v>30.419549019098572</v>
      </c>
      <c r="AB593">
        <v>4.4728649371146156</v>
      </c>
      <c r="AC593">
        <v>-51.236200791217342</v>
      </c>
      <c r="AD593">
        <v>148</v>
      </c>
      <c r="AE593">
        <v>1</v>
      </c>
      <c r="AF593">
        <v>0</v>
      </c>
      <c r="AG593">
        <v>26</v>
      </c>
      <c r="AH593">
        <v>424</v>
      </c>
      <c r="AI593">
        <v>53</v>
      </c>
      <c r="AJ593">
        <v>34</v>
      </c>
      <c r="AK593">
        <v>28</v>
      </c>
      <c r="AL593">
        <v>60</v>
      </c>
      <c r="AM593">
        <v>22</v>
      </c>
    </row>
    <row r="594" spans="1:39">
      <c r="A594">
        <v>7</v>
      </c>
      <c r="B594">
        <v>34</v>
      </c>
      <c r="C594">
        <v>2019</v>
      </c>
      <c r="D594">
        <v>99</v>
      </c>
      <c r="E594">
        <v>99</v>
      </c>
      <c r="F594">
        <v>99</v>
      </c>
      <c r="G594">
        <v>99</v>
      </c>
      <c r="H594">
        <v>99</v>
      </c>
      <c r="I594">
        <v>80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  <c r="Q594">
        <v>160</v>
      </c>
      <c r="R594">
        <v>3801</v>
      </c>
      <c r="S594">
        <v>3801</v>
      </c>
      <c r="T594">
        <v>11.529012102277896</v>
      </c>
      <c r="U594">
        <v>11.009688535807227</v>
      </c>
      <c r="V594">
        <v>15.022099447513812</v>
      </c>
      <c r="W594">
        <v>59.125493291239152</v>
      </c>
      <c r="X594">
        <v>157.2933278948376</v>
      </c>
      <c r="Y594">
        <v>145.18174164693477</v>
      </c>
      <c r="Z594">
        <v>145.18174164693477</v>
      </c>
      <c r="AA594">
        <v>28.449391099842128</v>
      </c>
      <c r="AB594">
        <v>4.6302125912157619</v>
      </c>
      <c r="AC594">
        <v>-45.623996240759375</v>
      </c>
      <c r="AD594">
        <v>111</v>
      </c>
      <c r="AE594">
        <v>0</v>
      </c>
      <c r="AF594">
        <v>0</v>
      </c>
      <c r="AG594">
        <v>17</v>
      </c>
      <c r="AH594">
        <v>352</v>
      </c>
      <c r="AI594">
        <v>135</v>
      </c>
      <c r="AJ594">
        <v>137</v>
      </c>
      <c r="AK594">
        <v>51</v>
      </c>
      <c r="AL594">
        <v>89</v>
      </c>
      <c r="AM594">
        <v>31</v>
      </c>
    </row>
    <row r="595" spans="1:39">
      <c r="A595">
        <v>7</v>
      </c>
      <c r="B595">
        <v>35</v>
      </c>
      <c r="C595">
        <v>2019</v>
      </c>
      <c r="D595">
        <v>99</v>
      </c>
      <c r="E595">
        <v>99</v>
      </c>
      <c r="F595">
        <v>99</v>
      </c>
      <c r="G595">
        <v>99</v>
      </c>
      <c r="H595">
        <v>99</v>
      </c>
      <c r="I595">
        <v>81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  <c r="Q595">
        <v>25</v>
      </c>
      <c r="R595">
        <v>151</v>
      </c>
      <c r="S595">
        <v>151</v>
      </c>
      <c r="T595">
        <v>0.45800600564166322</v>
      </c>
      <c r="U595">
        <v>0.40652004207910197</v>
      </c>
      <c r="V595">
        <v>14.834437086092709</v>
      </c>
      <c r="W595">
        <v>58.549668874172198</v>
      </c>
      <c r="X595">
        <v>146.1968960989575</v>
      </c>
      <c r="Y595">
        <v>134.93973509933778</v>
      </c>
      <c r="Z595">
        <v>134.93973509933778</v>
      </c>
      <c r="AA595">
        <v>14.477258162487718</v>
      </c>
      <c r="AB595">
        <v>4.1760730337328749</v>
      </c>
      <c r="AC595">
        <v>-41.900824615941609</v>
      </c>
      <c r="AD595">
        <v>6</v>
      </c>
      <c r="AE595">
        <v>0</v>
      </c>
      <c r="AF595">
        <v>0</v>
      </c>
      <c r="AG595">
        <v>3</v>
      </c>
      <c r="AH595">
        <v>5</v>
      </c>
      <c r="AI595">
        <v>1</v>
      </c>
      <c r="AJ595">
        <v>6</v>
      </c>
      <c r="AK595">
        <v>0</v>
      </c>
      <c r="AL595">
        <v>9</v>
      </c>
      <c r="AM595">
        <v>6</v>
      </c>
    </row>
    <row r="596" spans="1:39">
      <c r="A596">
        <v>7</v>
      </c>
      <c r="B596">
        <v>36</v>
      </c>
      <c r="C596">
        <v>2019</v>
      </c>
      <c r="D596">
        <v>99</v>
      </c>
      <c r="E596">
        <v>99</v>
      </c>
      <c r="F596">
        <v>99</v>
      </c>
      <c r="G596">
        <v>99</v>
      </c>
      <c r="H596">
        <v>99</v>
      </c>
      <c r="I596">
        <v>83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  <c r="Q596">
        <v>58</v>
      </c>
      <c r="R596">
        <v>601</v>
      </c>
      <c r="S596">
        <v>601</v>
      </c>
      <c r="T596">
        <v>1.8229245655009247</v>
      </c>
      <c r="U596">
        <v>1.6501610526351129</v>
      </c>
      <c r="V596">
        <v>15.8369384359401</v>
      </c>
      <c r="W596">
        <v>60.770382695507507</v>
      </c>
      <c r="X596">
        <v>149.10252504403078</v>
      </c>
      <c r="Y596">
        <v>137.62163061564064</v>
      </c>
      <c r="Z596">
        <v>137.62163061564064</v>
      </c>
      <c r="AA596">
        <v>27.827182953927871</v>
      </c>
      <c r="AB596">
        <v>3.9506760962234377</v>
      </c>
      <c r="AC596">
        <v>-22.931946471600039</v>
      </c>
      <c r="AD596">
        <v>15</v>
      </c>
      <c r="AE596">
        <v>0</v>
      </c>
      <c r="AF596">
        <v>0</v>
      </c>
      <c r="AG596">
        <v>1</v>
      </c>
      <c r="AH596">
        <v>22</v>
      </c>
      <c r="AI596">
        <v>6</v>
      </c>
      <c r="AJ596">
        <v>14</v>
      </c>
      <c r="AK596">
        <v>3</v>
      </c>
      <c r="AL596">
        <v>4</v>
      </c>
      <c r="AM596">
        <v>3</v>
      </c>
    </row>
    <row r="597" spans="1:39">
      <c r="A597">
        <v>7</v>
      </c>
      <c r="B597">
        <v>37</v>
      </c>
      <c r="C597">
        <v>2018</v>
      </c>
      <c r="D597">
        <v>99</v>
      </c>
      <c r="E597">
        <v>99</v>
      </c>
      <c r="F597">
        <v>99</v>
      </c>
      <c r="G597">
        <v>99</v>
      </c>
      <c r="H597">
        <v>99</v>
      </c>
      <c r="I597">
        <v>6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298</v>
      </c>
      <c r="R597">
        <v>13233</v>
      </c>
      <c r="S597">
        <v>13233</v>
      </c>
      <c r="T597">
        <v>39.966777408637881</v>
      </c>
      <c r="U597">
        <v>40.936384507316042</v>
      </c>
      <c r="V597">
        <v>14.86397642257991</v>
      </c>
      <c r="W597">
        <v>58.825360840323441</v>
      </c>
      <c r="X597">
        <v>169.82972654708891</v>
      </c>
      <c r="Y597">
        <v>156.75283760296227</v>
      </c>
      <c r="Z597">
        <v>156.75283760296227</v>
      </c>
      <c r="AA597">
        <v>31.230097697373768</v>
      </c>
      <c r="AB597">
        <v>5.0899816022062385</v>
      </c>
      <c r="AC597">
        <v>-49.241275434849889</v>
      </c>
      <c r="AD597">
        <v>341</v>
      </c>
      <c r="AE597">
        <v>0</v>
      </c>
      <c r="AF597">
        <v>0</v>
      </c>
      <c r="AG597">
        <v>27</v>
      </c>
      <c r="AH597">
        <v>786</v>
      </c>
      <c r="AI597">
        <v>116</v>
      </c>
      <c r="AJ597">
        <v>94</v>
      </c>
      <c r="AK597">
        <v>84</v>
      </c>
      <c r="AL597">
        <v>149</v>
      </c>
      <c r="AM597">
        <v>31</v>
      </c>
    </row>
    <row r="598" spans="1:39">
      <c r="A598">
        <v>7</v>
      </c>
      <c r="B598">
        <v>38</v>
      </c>
      <c r="C598">
        <v>2018</v>
      </c>
      <c r="D598">
        <v>99</v>
      </c>
      <c r="E598">
        <v>99</v>
      </c>
      <c r="F598">
        <v>99</v>
      </c>
      <c r="G598">
        <v>99</v>
      </c>
      <c r="H598">
        <v>99</v>
      </c>
      <c r="I598">
        <v>24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  <c r="Q598">
        <v>242</v>
      </c>
      <c r="R598">
        <v>14112</v>
      </c>
      <c r="S598">
        <v>14111</v>
      </c>
      <c r="T598">
        <v>42.621564482029598</v>
      </c>
      <c r="U598">
        <v>42.580715303078549</v>
      </c>
      <c r="V598">
        <v>14.822704081632653</v>
      </c>
      <c r="W598">
        <v>58.637233364042253</v>
      </c>
      <c r="X598">
        <v>165.65802783735398</v>
      </c>
      <c r="Y598">
        <v>152.89336026077126</v>
      </c>
      <c r="Z598">
        <v>152.90419530862479</v>
      </c>
      <c r="AA598">
        <v>30.639889566673514</v>
      </c>
      <c r="AB598">
        <v>4.6436473766710353</v>
      </c>
      <c r="AC598">
        <v>-45.360805714256109</v>
      </c>
      <c r="AD598">
        <v>476</v>
      </c>
      <c r="AE598">
        <v>0</v>
      </c>
      <c r="AF598">
        <v>0</v>
      </c>
      <c r="AG598">
        <v>28</v>
      </c>
      <c r="AH598">
        <v>1263</v>
      </c>
      <c r="AI598">
        <v>160</v>
      </c>
      <c r="AJ598">
        <v>118</v>
      </c>
      <c r="AK598">
        <v>120</v>
      </c>
      <c r="AL598">
        <v>212</v>
      </c>
      <c r="AM598">
        <v>21</v>
      </c>
    </row>
    <row r="599" spans="1:39">
      <c r="A599">
        <v>7</v>
      </c>
      <c r="B599">
        <v>39</v>
      </c>
      <c r="C599">
        <v>2018</v>
      </c>
      <c r="D599">
        <v>99</v>
      </c>
      <c r="E599">
        <v>99</v>
      </c>
      <c r="F599">
        <v>99</v>
      </c>
      <c r="G599">
        <v>99</v>
      </c>
      <c r="H599">
        <v>99</v>
      </c>
      <c r="I599">
        <v>49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  <c r="Q599">
        <v>121</v>
      </c>
      <c r="R599">
        <v>4232</v>
      </c>
      <c r="S599">
        <v>4232</v>
      </c>
      <c r="T599">
        <v>12.781636967683477</v>
      </c>
      <c r="U599">
        <v>12.234901568840725</v>
      </c>
      <c r="V599">
        <v>14.718809073724003</v>
      </c>
      <c r="W599">
        <v>58.491965973534995</v>
      </c>
      <c r="X599">
        <v>158.71477593202022</v>
      </c>
      <c r="Y599">
        <v>146.49373818525555</v>
      </c>
      <c r="Z599">
        <v>146.49373818525555</v>
      </c>
      <c r="AA599">
        <v>31.38390548743071</v>
      </c>
      <c r="AB599">
        <v>4.737029022608426</v>
      </c>
      <c r="AC599">
        <v>-47.027052911382199</v>
      </c>
      <c r="AD599">
        <v>146</v>
      </c>
      <c r="AE599">
        <v>0</v>
      </c>
      <c r="AF599">
        <v>0</v>
      </c>
      <c r="AG599">
        <v>31</v>
      </c>
      <c r="AH599">
        <v>405</v>
      </c>
      <c r="AI599">
        <v>36</v>
      </c>
      <c r="AJ599">
        <v>61</v>
      </c>
      <c r="AK599">
        <v>51</v>
      </c>
      <c r="AL599">
        <v>279</v>
      </c>
      <c r="AM599">
        <v>30</v>
      </c>
    </row>
    <row r="600" spans="1:39">
      <c r="A600">
        <v>7</v>
      </c>
      <c r="B600">
        <v>40</v>
      </c>
      <c r="C600">
        <v>2018</v>
      </c>
      <c r="D600">
        <v>99</v>
      </c>
      <c r="E600">
        <v>99</v>
      </c>
      <c r="F600">
        <v>99</v>
      </c>
      <c r="G600">
        <v>99</v>
      </c>
      <c r="H600">
        <v>99</v>
      </c>
      <c r="I600">
        <v>80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  <c r="Q600">
        <v>114</v>
      </c>
      <c r="R600">
        <v>657</v>
      </c>
      <c r="S600">
        <v>657</v>
      </c>
      <c r="T600">
        <v>1.9842947749924496</v>
      </c>
      <c r="U600">
        <v>1.8203960423082319</v>
      </c>
      <c r="V600">
        <v>13.789954337899539</v>
      </c>
      <c r="W600">
        <v>56.739726027397261</v>
      </c>
      <c r="X600">
        <v>152.1118515330362</v>
      </c>
      <c r="Y600">
        <v>140.39923896499241</v>
      </c>
      <c r="Z600">
        <v>140.39923896499241</v>
      </c>
      <c r="AA600">
        <v>12.805163866308632</v>
      </c>
      <c r="AB600">
        <v>4.7648658907573207</v>
      </c>
      <c r="AC600">
        <v>-20.471162252350965</v>
      </c>
      <c r="AD600">
        <v>13</v>
      </c>
      <c r="AE600">
        <v>0</v>
      </c>
      <c r="AF600">
        <v>0</v>
      </c>
      <c r="AG600">
        <v>8</v>
      </c>
      <c r="AH600">
        <v>62</v>
      </c>
      <c r="AI600">
        <v>23</v>
      </c>
      <c r="AJ600">
        <v>46</v>
      </c>
      <c r="AK600">
        <v>2</v>
      </c>
      <c r="AL600">
        <v>32</v>
      </c>
      <c r="AM600">
        <v>16</v>
      </c>
    </row>
    <row r="601" spans="1:39">
      <c r="A601">
        <v>7</v>
      </c>
      <c r="B601">
        <v>41</v>
      </c>
      <c r="C601">
        <v>2018</v>
      </c>
      <c r="D601">
        <v>99</v>
      </c>
      <c r="E601">
        <v>99</v>
      </c>
      <c r="F601">
        <v>99</v>
      </c>
      <c r="G601">
        <v>99</v>
      </c>
      <c r="H601">
        <v>99</v>
      </c>
      <c r="I601">
        <v>81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  <c r="Q601">
        <v>21</v>
      </c>
      <c r="R601">
        <v>98</v>
      </c>
      <c r="S601">
        <v>97</v>
      </c>
      <c r="T601">
        <v>0.29598308668076106</v>
      </c>
      <c r="U601">
        <v>0.26792546098248859</v>
      </c>
      <c r="V601">
        <v>14.06122448979592</v>
      </c>
      <c r="W601">
        <v>56.896907216494846</v>
      </c>
      <c r="X601">
        <v>151.57649191854429</v>
      </c>
      <c r="Y601">
        <v>138.53265306122449</v>
      </c>
      <c r="Z601">
        <v>139.96082474226804</v>
      </c>
      <c r="AA601">
        <v>14.527886846579516</v>
      </c>
      <c r="AB601">
        <v>4.0727521434919964</v>
      </c>
      <c r="AC601">
        <v>-41.847853378960032</v>
      </c>
      <c r="AD601">
        <v>3</v>
      </c>
      <c r="AE601">
        <v>0</v>
      </c>
      <c r="AF601">
        <v>0</v>
      </c>
      <c r="AG601">
        <v>1</v>
      </c>
      <c r="AH601">
        <v>3</v>
      </c>
      <c r="AI601">
        <v>0</v>
      </c>
      <c r="AJ601">
        <v>2</v>
      </c>
      <c r="AK601">
        <v>0</v>
      </c>
      <c r="AL601">
        <v>10</v>
      </c>
      <c r="AM601">
        <v>5</v>
      </c>
    </row>
    <row r="602" spans="1:39">
      <c r="A602">
        <v>7</v>
      </c>
      <c r="B602">
        <v>42</v>
      </c>
      <c r="C602">
        <v>2018</v>
      </c>
      <c r="D602">
        <v>99</v>
      </c>
      <c r="E602">
        <v>99</v>
      </c>
      <c r="F602">
        <v>99</v>
      </c>
      <c r="G602">
        <v>99</v>
      </c>
      <c r="H602">
        <v>99</v>
      </c>
      <c r="I602">
        <v>83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  <c r="Q602">
        <v>75</v>
      </c>
      <c r="R602">
        <v>778</v>
      </c>
      <c r="S602">
        <v>778</v>
      </c>
      <c r="T602">
        <v>2.3497432799758391</v>
      </c>
      <c r="U602">
        <v>2.1596771174739504</v>
      </c>
      <c r="V602">
        <v>15.141388174807195</v>
      </c>
      <c r="W602">
        <v>59.431876606683801</v>
      </c>
      <c r="X602">
        <v>152.39536885143173</v>
      </c>
      <c r="Y602">
        <v>140.66092544987148</v>
      </c>
      <c r="Z602">
        <v>140.66092544987148</v>
      </c>
      <c r="AA602">
        <v>27.199787163977192</v>
      </c>
      <c r="AB602">
        <v>5.0216612359179686</v>
      </c>
      <c r="AC602">
        <v>-20.111757730963404</v>
      </c>
      <c r="AD602">
        <v>9</v>
      </c>
      <c r="AE602">
        <v>0</v>
      </c>
      <c r="AF602">
        <v>0</v>
      </c>
      <c r="AG602">
        <v>0</v>
      </c>
      <c r="AH602">
        <v>22</v>
      </c>
      <c r="AI602">
        <v>9</v>
      </c>
      <c r="AJ602">
        <v>12</v>
      </c>
      <c r="AK602">
        <v>0</v>
      </c>
      <c r="AL602">
        <v>17</v>
      </c>
      <c r="AM602">
        <v>4</v>
      </c>
    </row>
    <row r="603" spans="1:39">
      <c r="A603">
        <v>7</v>
      </c>
      <c r="B603">
        <v>43</v>
      </c>
      <c r="C603">
        <v>2017</v>
      </c>
      <c r="D603">
        <v>99</v>
      </c>
      <c r="E603">
        <v>99</v>
      </c>
      <c r="F603">
        <v>99</v>
      </c>
      <c r="G603">
        <v>99</v>
      </c>
      <c r="H603">
        <v>99</v>
      </c>
      <c r="I603">
        <v>6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  <c r="Q603">
        <v>324</v>
      </c>
      <c r="R603">
        <v>13165</v>
      </c>
      <c r="S603">
        <v>13165</v>
      </c>
      <c r="T603">
        <v>40.446711112476571</v>
      </c>
      <c r="U603">
        <v>41.34264739900803</v>
      </c>
      <c r="V603">
        <v>14.854082795290545</v>
      </c>
      <c r="W603">
        <v>58.819825294341058</v>
      </c>
      <c r="X603">
        <v>168.1707093770666</v>
      </c>
      <c r="Y603">
        <v>155.22156475503181</v>
      </c>
      <c r="Z603">
        <v>155.22156475503181</v>
      </c>
      <c r="AA603">
        <v>30.108629340896488</v>
      </c>
      <c r="AB603">
        <v>5.1235300567996802</v>
      </c>
      <c r="AC603">
        <v>-48.697769755769286</v>
      </c>
      <c r="AD603">
        <v>319</v>
      </c>
      <c r="AE603">
        <v>1</v>
      </c>
      <c r="AF603">
        <v>0</v>
      </c>
      <c r="AG603">
        <v>27</v>
      </c>
      <c r="AH603">
        <v>910</v>
      </c>
      <c r="AI603">
        <v>80</v>
      </c>
      <c r="AJ603">
        <v>91</v>
      </c>
      <c r="AK603">
        <v>85</v>
      </c>
      <c r="AL603">
        <v>83</v>
      </c>
      <c r="AM603">
        <v>25</v>
      </c>
    </row>
    <row r="604" spans="1:39">
      <c r="A604">
        <v>7</v>
      </c>
      <c r="B604">
        <v>44</v>
      </c>
      <c r="C604">
        <v>2017</v>
      </c>
      <c r="D604">
        <v>99</v>
      </c>
      <c r="E604">
        <v>99</v>
      </c>
      <c r="F604">
        <v>99</v>
      </c>
      <c r="G604">
        <v>99</v>
      </c>
      <c r="H604">
        <v>99</v>
      </c>
      <c r="I604">
        <v>24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  <c r="Q604">
        <v>238</v>
      </c>
      <c r="R604">
        <v>13047</v>
      </c>
      <c r="S604">
        <v>13047</v>
      </c>
      <c r="T604">
        <v>40.084180773602874</v>
      </c>
      <c r="U604">
        <v>40.412698164783905</v>
      </c>
      <c r="V604">
        <v>14.842262589100939</v>
      </c>
      <c r="W604">
        <v>58.738867172530071</v>
      </c>
      <c r="X604">
        <v>165.87468873472838</v>
      </c>
      <c r="Y604">
        <v>153.10233770215396</v>
      </c>
      <c r="Z604">
        <v>153.10233770215396</v>
      </c>
      <c r="AA604">
        <v>30.14511742298204</v>
      </c>
      <c r="AB604">
        <v>4.6587488847228045</v>
      </c>
      <c r="AC604">
        <v>-47.505796482769661</v>
      </c>
      <c r="AD604">
        <v>510</v>
      </c>
      <c r="AE604">
        <v>0</v>
      </c>
      <c r="AF604">
        <v>0</v>
      </c>
      <c r="AG604">
        <v>23</v>
      </c>
      <c r="AH604">
        <v>977</v>
      </c>
      <c r="AI604">
        <v>153</v>
      </c>
      <c r="AJ604">
        <v>150</v>
      </c>
      <c r="AK604">
        <v>113</v>
      </c>
      <c r="AL604">
        <v>534</v>
      </c>
      <c r="AM604">
        <v>21</v>
      </c>
    </row>
    <row r="605" spans="1:39">
      <c r="A605">
        <v>7</v>
      </c>
      <c r="B605">
        <v>45</v>
      </c>
      <c r="C605">
        <v>2017</v>
      </c>
      <c r="D605">
        <v>99</v>
      </c>
      <c r="E605">
        <v>99</v>
      </c>
      <c r="F605">
        <v>99</v>
      </c>
      <c r="G605">
        <v>99</v>
      </c>
      <c r="H605">
        <v>99</v>
      </c>
      <c r="I605">
        <v>49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  <c r="Q605">
        <v>130</v>
      </c>
      <c r="R605">
        <v>4576</v>
      </c>
      <c r="S605">
        <v>4576</v>
      </c>
      <c r="T605">
        <v>14.058803649881719</v>
      </c>
      <c r="U605">
        <v>13.293302998682002</v>
      </c>
      <c r="V605">
        <v>14.898164335664337</v>
      </c>
      <c r="W605">
        <v>58.829982517482513</v>
      </c>
      <c r="X605">
        <v>155.56784088067971</v>
      </c>
      <c r="Y605">
        <v>143.58911713286696</v>
      </c>
      <c r="Z605">
        <v>143.58911713286696</v>
      </c>
      <c r="AA605">
        <v>29.991809699411636</v>
      </c>
      <c r="AB605">
        <v>4.618243656978116</v>
      </c>
      <c r="AC605">
        <v>-48.954255019213051</v>
      </c>
      <c r="AD605">
        <v>173</v>
      </c>
      <c r="AE605">
        <v>0</v>
      </c>
      <c r="AF605">
        <v>0</v>
      </c>
      <c r="AG605">
        <v>43</v>
      </c>
      <c r="AH605">
        <v>416</v>
      </c>
      <c r="AI605">
        <v>69</v>
      </c>
      <c r="AJ605">
        <v>72</v>
      </c>
      <c r="AK605">
        <v>108</v>
      </c>
      <c r="AL605">
        <v>425</v>
      </c>
      <c r="AM605">
        <v>53</v>
      </c>
    </row>
    <row r="606" spans="1:39">
      <c r="A606">
        <v>7</v>
      </c>
      <c r="B606">
        <v>46</v>
      </c>
      <c r="C606">
        <v>2017</v>
      </c>
      <c r="D606">
        <v>99</v>
      </c>
      <c r="E606">
        <v>99</v>
      </c>
      <c r="F606">
        <v>99</v>
      </c>
      <c r="G606">
        <v>99</v>
      </c>
      <c r="H606">
        <v>99</v>
      </c>
      <c r="I606">
        <v>80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  <c r="Q606">
        <v>122</v>
      </c>
      <c r="R606">
        <v>760</v>
      </c>
      <c r="S606">
        <v>760</v>
      </c>
      <c r="T606">
        <v>2.3349411656272081</v>
      </c>
      <c r="U606">
        <v>2.1560250789721565</v>
      </c>
      <c r="V606">
        <v>14.114473684210529</v>
      </c>
      <c r="W606">
        <v>57.394736842105246</v>
      </c>
      <c r="X606">
        <v>151.91937047385548</v>
      </c>
      <c r="Y606">
        <v>140.22157894736844</v>
      </c>
      <c r="Z606">
        <v>140.22157894736844</v>
      </c>
      <c r="AA606">
        <v>14.346927330362911</v>
      </c>
      <c r="AB606">
        <v>4.6805278249596762</v>
      </c>
      <c r="AC606">
        <v>-26.213967340569145</v>
      </c>
      <c r="AD606">
        <v>7</v>
      </c>
      <c r="AE606">
        <v>0</v>
      </c>
      <c r="AF606">
        <v>0</v>
      </c>
      <c r="AG606">
        <v>6</v>
      </c>
      <c r="AH606">
        <v>52</v>
      </c>
      <c r="AI606">
        <v>53</v>
      </c>
      <c r="AJ606">
        <v>52</v>
      </c>
      <c r="AK606">
        <v>4</v>
      </c>
      <c r="AL606">
        <v>52</v>
      </c>
      <c r="AM606">
        <v>16</v>
      </c>
    </row>
    <row r="607" spans="1:39">
      <c r="A607">
        <v>7</v>
      </c>
      <c r="B607">
        <v>47</v>
      </c>
      <c r="C607">
        <v>2017</v>
      </c>
      <c r="D607">
        <v>99</v>
      </c>
      <c r="E607">
        <v>99</v>
      </c>
      <c r="F607">
        <v>99</v>
      </c>
      <c r="G607">
        <v>99</v>
      </c>
      <c r="H607">
        <v>99</v>
      </c>
      <c r="I607">
        <v>81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  <c r="Q607">
        <v>23</v>
      </c>
      <c r="R607">
        <v>113</v>
      </c>
      <c r="S607">
        <v>113</v>
      </c>
      <c r="T607">
        <v>0.34716888383667699</v>
      </c>
      <c r="U607">
        <v>0.31279928523367551</v>
      </c>
      <c r="V607">
        <v>14.265486725663722</v>
      </c>
      <c r="W607">
        <v>57.486725663716797</v>
      </c>
      <c r="X607">
        <v>148.23823814226404</v>
      </c>
      <c r="Y607">
        <v>136.82389380530978</v>
      </c>
      <c r="Z607">
        <v>136.82389380530978</v>
      </c>
      <c r="AA607">
        <v>12.40104387795861</v>
      </c>
      <c r="AB607">
        <v>4.3499873751170588</v>
      </c>
      <c r="AC607">
        <v>-26.704234783552003</v>
      </c>
      <c r="AD607">
        <v>3</v>
      </c>
      <c r="AE607">
        <v>0</v>
      </c>
      <c r="AF607">
        <v>0</v>
      </c>
      <c r="AG607">
        <v>1</v>
      </c>
      <c r="AH607">
        <v>3</v>
      </c>
      <c r="AI607">
        <v>0</v>
      </c>
      <c r="AJ607">
        <v>0</v>
      </c>
      <c r="AK607">
        <v>0</v>
      </c>
      <c r="AL607">
        <v>7</v>
      </c>
      <c r="AM607">
        <v>1</v>
      </c>
    </row>
    <row r="608" spans="1:39">
      <c r="A608">
        <v>7</v>
      </c>
      <c r="B608">
        <v>48</v>
      </c>
      <c r="C608">
        <v>2017</v>
      </c>
      <c r="D608">
        <v>99</v>
      </c>
      <c r="E608">
        <v>99</v>
      </c>
      <c r="F608">
        <v>99</v>
      </c>
      <c r="G608">
        <v>99</v>
      </c>
      <c r="H608">
        <v>99</v>
      </c>
      <c r="I608">
        <v>83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  <c r="Q608">
        <v>77</v>
      </c>
      <c r="R608">
        <v>888</v>
      </c>
      <c r="S608">
        <v>888</v>
      </c>
      <c r="T608">
        <v>2.7281944145749484</v>
      </c>
      <c r="U608">
        <v>2.482527073320238</v>
      </c>
      <c r="V608">
        <v>12.537162162162163</v>
      </c>
      <c r="W608">
        <v>54.83333333333335</v>
      </c>
      <c r="X608">
        <v>149.71108703503077</v>
      </c>
      <c r="Y608">
        <v>138.18333333333328</v>
      </c>
      <c r="Z608">
        <v>138.18333333333328</v>
      </c>
      <c r="AA608">
        <v>23.492222053203442</v>
      </c>
      <c r="AB608">
        <v>6.5270860920362095</v>
      </c>
      <c r="AC608">
        <v>-1.4840149403762779</v>
      </c>
      <c r="AD608">
        <v>10</v>
      </c>
      <c r="AE608">
        <v>0</v>
      </c>
      <c r="AF608">
        <v>0</v>
      </c>
      <c r="AG608">
        <v>5</v>
      </c>
      <c r="AH608">
        <v>41</v>
      </c>
      <c r="AI608">
        <v>14</v>
      </c>
      <c r="AJ608">
        <v>10</v>
      </c>
      <c r="AK608">
        <v>0</v>
      </c>
      <c r="AL608">
        <v>9</v>
      </c>
      <c r="AM608">
        <v>0</v>
      </c>
    </row>
    <row r="609" spans="1:39">
      <c r="A609">
        <v>7</v>
      </c>
      <c r="B609">
        <v>49</v>
      </c>
      <c r="C609">
        <v>2016</v>
      </c>
      <c r="D609">
        <v>99</v>
      </c>
      <c r="E609">
        <v>99</v>
      </c>
      <c r="F609">
        <v>99</v>
      </c>
      <c r="G609">
        <v>99</v>
      </c>
      <c r="H609">
        <v>99</v>
      </c>
      <c r="I609">
        <v>6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  <c r="Q609">
        <v>300</v>
      </c>
      <c r="R609">
        <v>13982</v>
      </c>
      <c r="S609">
        <v>13982</v>
      </c>
      <c r="T609">
        <v>41.993032196059573</v>
      </c>
      <c r="U609">
        <v>42.656870925118682</v>
      </c>
      <c r="V609">
        <v>14.860606494063797</v>
      </c>
      <c r="W609">
        <v>58.861607781433278</v>
      </c>
      <c r="X609">
        <v>166.02790493829397</v>
      </c>
      <c r="Y609">
        <v>153.24375625804603</v>
      </c>
      <c r="Z609">
        <v>153.24375625804603</v>
      </c>
      <c r="AA609">
        <v>29.933231007471925</v>
      </c>
      <c r="AB609">
        <v>5.097611153188172</v>
      </c>
      <c r="AC609">
        <v>-43.847466443765569</v>
      </c>
      <c r="AD609">
        <v>303</v>
      </c>
      <c r="AE609">
        <v>0</v>
      </c>
      <c r="AF609">
        <v>0</v>
      </c>
      <c r="AG609">
        <v>34</v>
      </c>
      <c r="AH609">
        <v>957</v>
      </c>
      <c r="AI609">
        <v>93</v>
      </c>
      <c r="AJ609">
        <v>90</v>
      </c>
      <c r="AK609">
        <v>112</v>
      </c>
      <c r="AL609">
        <v>71</v>
      </c>
      <c r="AM609">
        <v>15</v>
      </c>
    </row>
    <row r="610" spans="1:39">
      <c r="A610">
        <v>7</v>
      </c>
      <c r="B610">
        <v>50</v>
      </c>
      <c r="C610">
        <v>2016</v>
      </c>
      <c r="D610">
        <v>99</v>
      </c>
      <c r="E610">
        <v>99</v>
      </c>
      <c r="F610">
        <v>99</v>
      </c>
      <c r="G610">
        <v>99</v>
      </c>
      <c r="H610">
        <v>99</v>
      </c>
      <c r="I610">
        <v>24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  <c r="Q610">
        <v>253</v>
      </c>
      <c r="R610">
        <v>13599</v>
      </c>
      <c r="S610">
        <v>13599</v>
      </c>
      <c r="T610">
        <v>40.842743873137906</v>
      </c>
      <c r="U610">
        <v>41.049279524045197</v>
      </c>
      <c r="V610">
        <v>15.030443414956986</v>
      </c>
      <c r="W610">
        <v>59.0836090889036</v>
      </c>
      <c r="X610">
        <v>164.27064255011436</v>
      </c>
      <c r="Y610">
        <v>151.62180307375499</v>
      </c>
      <c r="Z610">
        <v>151.62180307375499</v>
      </c>
      <c r="AA610">
        <v>29.712471010558247</v>
      </c>
      <c r="AB610">
        <v>4.5405408541627645</v>
      </c>
      <c r="AC610">
        <v>-42.736625325064239</v>
      </c>
      <c r="AD610">
        <v>618</v>
      </c>
      <c r="AE610">
        <v>1</v>
      </c>
      <c r="AF610">
        <v>0</v>
      </c>
      <c r="AG610">
        <v>62</v>
      </c>
      <c r="AH610">
        <v>1440</v>
      </c>
      <c r="AI610">
        <v>151</v>
      </c>
      <c r="AJ610">
        <v>276</v>
      </c>
      <c r="AK610">
        <v>152</v>
      </c>
      <c r="AL610">
        <v>402</v>
      </c>
      <c r="AM610">
        <v>34</v>
      </c>
    </row>
    <row r="611" spans="1:39">
      <c r="A611">
        <v>7</v>
      </c>
      <c r="B611">
        <v>51</v>
      </c>
      <c r="C611">
        <v>2016</v>
      </c>
      <c r="D611">
        <v>99</v>
      </c>
      <c r="E611">
        <v>99</v>
      </c>
      <c r="F611">
        <v>99</v>
      </c>
      <c r="G611">
        <v>99</v>
      </c>
      <c r="H611">
        <v>99</v>
      </c>
      <c r="I611">
        <v>49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  <c r="Q611">
        <v>150</v>
      </c>
      <c r="R611">
        <v>4188</v>
      </c>
      <c r="S611">
        <v>4180</v>
      </c>
      <c r="T611">
        <v>12.578087457952908</v>
      </c>
      <c r="U611">
        <v>12.315367771325487</v>
      </c>
      <c r="V611">
        <v>14.630850047755494</v>
      </c>
      <c r="W611">
        <v>58.48133971291864</v>
      </c>
      <c r="X611">
        <v>160.25012391592955</v>
      </c>
      <c r="Y611">
        <v>147.70792741165255</v>
      </c>
      <c r="Z611">
        <v>147.99062200956956</v>
      </c>
      <c r="AA611">
        <v>31.693357689310886</v>
      </c>
      <c r="AB611">
        <v>5.1571835090327216</v>
      </c>
      <c r="AC611">
        <v>-59.500345804291115</v>
      </c>
      <c r="AD611">
        <v>166</v>
      </c>
      <c r="AE611">
        <v>2</v>
      </c>
      <c r="AF611">
        <v>0</v>
      </c>
      <c r="AG611">
        <v>39</v>
      </c>
      <c r="AH611">
        <v>409</v>
      </c>
      <c r="AI611">
        <v>66</v>
      </c>
      <c r="AJ611">
        <v>59</v>
      </c>
      <c r="AK611">
        <v>124</v>
      </c>
      <c r="AL611">
        <v>204</v>
      </c>
      <c r="AM611">
        <v>38</v>
      </c>
    </row>
    <row r="612" spans="1:39">
      <c r="A612">
        <v>7</v>
      </c>
      <c r="B612">
        <v>52</v>
      </c>
      <c r="C612">
        <v>2016</v>
      </c>
      <c r="D612">
        <v>99</v>
      </c>
      <c r="E612">
        <v>99</v>
      </c>
      <c r="F612">
        <v>99</v>
      </c>
      <c r="G612">
        <v>99</v>
      </c>
      <c r="H612">
        <v>99</v>
      </c>
      <c r="I612">
        <v>80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  <c r="Q612">
        <v>115</v>
      </c>
      <c r="R612">
        <v>989</v>
      </c>
      <c r="S612">
        <v>989</v>
      </c>
      <c r="T612">
        <v>2.9703267659778945</v>
      </c>
      <c r="U612">
        <v>2.587004297631756</v>
      </c>
      <c r="V612">
        <v>14.215369059656222</v>
      </c>
      <c r="W612">
        <v>57.478260869565219</v>
      </c>
      <c r="X612">
        <v>142.35156603461471</v>
      </c>
      <c r="Y612">
        <v>131.39049544994941</v>
      </c>
      <c r="Z612">
        <v>131.39049544994941</v>
      </c>
      <c r="AA612">
        <v>20.065198346610341</v>
      </c>
      <c r="AB612">
        <v>4.741101249747758</v>
      </c>
      <c r="AC612">
        <v>-41.774280691625641</v>
      </c>
      <c r="AD612">
        <v>7</v>
      </c>
      <c r="AE612">
        <v>1</v>
      </c>
      <c r="AF612">
        <v>0</v>
      </c>
      <c r="AG612">
        <v>13</v>
      </c>
      <c r="AH612">
        <v>25</v>
      </c>
      <c r="AI612">
        <v>55</v>
      </c>
      <c r="AJ612">
        <v>37</v>
      </c>
      <c r="AK612">
        <v>0</v>
      </c>
      <c r="AL612">
        <v>55</v>
      </c>
      <c r="AM612">
        <v>16</v>
      </c>
    </row>
    <row r="613" spans="1:39">
      <c r="A613">
        <v>7</v>
      </c>
      <c r="B613">
        <v>53</v>
      </c>
      <c r="C613">
        <v>2016</v>
      </c>
      <c r="D613">
        <v>99</v>
      </c>
      <c r="E613">
        <v>99</v>
      </c>
      <c r="F613">
        <v>99</v>
      </c>
      <c r="G613">
        <v>99</v>
      </c>
      <c r="H613">
        <v>99</v>
      </c>
      <c r="I613">
        <v>81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  <c r="Q613">
        <v>24</v>
      </c>
      <c r="R613">
        <v>136</v>
      </c>
      <c r="S613">
        <v>106</v>
      </c>
      <c r="T613">
        <v>0.40845747236905328</v>
      </c>
      <c r="U613">
        <v>0.2840116034265589</v>
      </c>
      <c r="V613">
        <v>14</v>
      </c>
      <c r="W613">
        <v>58.386792452830193</v>
      </c>
      <c r="X613">
        <v>147.90405327894973</v>
      </c>
      <c r="Y613">
        <v>104.89632352941176</v>
      </c>
      <c r="Z613">
        <v>134.58396226415098</v>
      </c>
      <c r="AA613">
        <v>14.397065586709372</v>
      </c>
      <c r="AB613">
        <v>4.5444777907793279</v>
      </c>
      <c r="AC613">
        <v>-32.038263802587501</v>
      </c>
      <c r="AD613">
        <v>5</v>
      </c>
      <c r="AE613">
        <v>0</v>
      </c>
      <c r="AF613">
        <v>0</v>
      </c>
      <c r="AG613">
        <v>0</v>
      </c>
      <c r="AH613">
        <v>3</v>
      </c>
      <c r="AI613">
        <v>1</v>
      </c>
      <c r="AJ613">
        <v>0</v>
      </c>
      <c r="AK613">
        <v>0</v>
      </c>
      <c r="AL613">
        <v>1</v>
      </c>
      <c r="AM613">
        <v>1</v>
      </c>
    </row>
    <row r="614" spans="1:39">
      <c r="A614">
        <v>7</v>
      </c>
      <c r="B614">
        <v>54</v>
      </c>
      <c r="C614">
        <v>2016</v>
      </c>
      <c r="D614">
        <v>99</v>
      </c>
      <c r="E614">
        <v>99</v>
      </c>
      <c r="F614">
        <v>99</v>
      </c>
      <c r="G614">
        <v>99</v>
      </c>
      <c r="H614">
        <v>99</v>
      </c>
      <c r="I614">
        <v>83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  <c r="Q614">
        <v>60</v>
      </c>
      <c r="R614">
        <v>402</v>
      </c>
      <c r="S614">
        <v>402</v>
      </c>
      <c r="T614">
        <v>1.2073522345026431</v>
      </c>
      <c r="U614">
        <v>1.1074658784522953</v>
      </c>
      <c r="V614">
        <v>13.888059701492541</v>
      </c>
      <c r="W614">
        <v>56.960199004975138</v>
      </c>
      <c r="X614">
        <v>149.92211208313799</v>
      </c>
      <c r="Y614">
        <v>138.37810945273617</v>
      </c>
      <c r="Z614">
        <v>138.37810945273617</v>
      </c>
      <c r="AA614">
        <v>21.478689390146926</v>
      </c>
      <c r="AB614">
        <v>5.3692887473052817</v>
      </c>
      <c r="AC614">
        <v>-33.885011087471561</v>
      </c>
      <c r="AD614">
        <v>4</v>
      </c>
      <c r="AE614">
        <v>0</v>
      </c>
      <c r="AF614">
        <v>0</v>
      </c>
      <c r="AG614">
        <v>0</v>
      </c>
      <c r="AH614">
        <v>14</v>
      </c>
      <c r="AI614">
        <v>1</v>
      </c>
      <c r="AJ614">
        <v>9</v>
      </c>
      <c r="AK614">
        <v>1</v>
      </c>
      <c r="AL614">
        <v>5</v>
      </c>
      <c r="AM614">
        <v>0</v>
      </c>
    </row>
    <row r="615" spans="1:39">
      <c r="A615">
        <v>7</v>
      </c>
      <c r="B615">
        <v>55</v>
      </c>
      <c r="C615">
        <v>2015</v>
      </c>
      <c r="D615">
        <v>99</v>
      </c>
      <c r="E615">
        <v>99</v>
      </c>
      <c r="F615">
        <v>99</v>
      </c>
      <c r="G615">
        <v>99</v>
      </c>
      <c r="H615">
        <v>99</v>
      </c>
      <c r="I615">
        <v>6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  <c r="Q615">
        <v>457</v>
      </c>
      <c r="R615">
        <v>20026</v>
      </c>
      <c r="S615">
        <v>20026</v>
      </c>
      <c r="T615">
        <v>41.062128357596869</v>
      </c>
      <c r="U615">
        <v>41.810065275432024</v>
      </c>
      <c r="V615">
        <v>14.943473484470188</v>
      </c>
      <c r="W615">
        <v>58.941276340757014</v>
      </c>
      <c r="X615">
        <v>153.08733532648063</v>
      </c>
      <c r="Y615">
        <v>141.29961050634253</v>
      </c>
      <c r="Z615">
        <v>141.29961050634253</v>
      </c>
      <c r="AA615">
        <v>31.560086051954681</v>
      </c>
      <c r="AB615">
        <v>4.5444471005340734</v>
      </c>
      <c r="AC615">
        <v>-23.643579454261019</v>
      </c>
      <c r="AD615">
        <v>2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271</v>
      </c>
      <c r="AM615">
        <v>202</v>
      </c>
    </row>
    <row r="616" spans="1:39">
      <c r="A616">
        <v>7</v>
      </c>
      <c r="B616">
        <v>56</v>
      </c>
      <c r="C616">
        <v>2015</v>
      </c>
      <c r="D616">
        <v>99</v>
      </c>
      <c r="E616">
        <v>99</v>
      </c>
      <c r="F616">
        <v>99</v>
      </c>
      <c r="G616">
        <v>99</v>
      </c>
      <c r="H616">
        <v>99</v>
      </c>
      <c r="I616">
        <v>24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  <c r="Q616">
        <v>411</v>
      </c>
      <c r="R616">
        <v>17220</v>
      </c>
      <c r="S616">
        <v>17220</v>
      </c>
      <c r="T616">
        <v>35.30859134713964</v>
      </c>
      <c r="U616">
        <v>36.184023945248995</v>
      </c>
      <c r="V616">
        <v>15.326655052264805</v>
      </c>
      <c r="W616">
        <v>59.664111498257817</v>
      </c>
      <c r="X616">
        <v>154.07647888582275</v>
      </c>
      <c r="Y616">
        <v>142.21259001161411</v>
      </c>
      <c r="Z616">
        <v>142.21259001161411</v>
      </c>
      <c r="AA616">
        <v>31.212712323624697</v>
      </c>
      <c r="AB616">
        <v>4.1870134169144642</v>
      </c>
      <c r="AC616">
        <v>-36.448819455613993</v>
      </c>
      <c r="AD616">
        <v>16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802</v>
      </c>
      <c r="AM616">
        <v>12</v>
      </c>
    </row>
    <row r="617" spans="1:39">
      <c r="A617">
        <v>7</v>
      </c>
      <c r="B617">
        <v>57</v>
      </c>
      <c r="C617">
        <v>2015</v>
      </c>
      <c r="D617">
        <v>99</v>
      </c>
      <c r="E617">
        <v>99</v>
      </c>
      <c r="F617">
        <v>99</v>
      </c>
      <c r="G617">
        <v>99</v>
      </c>
      <c r="H617">
        <v>99</v>
      </c>
      <c r="I617">
        <v>49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  <c r="Q617">
        <v>298</v>
      </c>
      <c r="R617">
        <v>6032</v>
      </c>
      <c r="S617">
        <v>6030</v>
      </c>
      <c r="T617">
        <v>12.36825917572278</v>
      </c>
      <c r="U617">
        <v>12.1697076711849</v>
      </c>
      <c r="V617">
        <v>14.972480106100797</v>
      </c>
      <c r="W617">
        <v>58.978275290215599</v>
      </c>
      <c r="X617">
        <v>147.96430593354037</v>
      </c>
      <c r="Y617">
        <v>136.54416445623337</v>
      </c>
      <c r="Z617">
        <v>136.58945273631838</v>
      </c>
      <c r="AA617">
        <v>32.558655092390595</v>
      </c>
      <c r="AB617">
        <v>4.8335847260581648</v>
      </c>
      <c r="AC617">
        <v>-50.828402510456158</v>
      </c>
      <c r="AD617">
        <v>1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116</v>
      </c>
      <c r="AM617">
        <v>11</v>
      </c>
    </row>
    <row r="618" spans="1:39">
      <c r="A618">
        <v>7</v>
      </c>
      <c r="B618">
        <v>58</v>
      </c>
      <c r="C618">
        <v>2015</v>
      </c>
      <c r="D618">
        <v>99</v>
      </c>
      <c r="E618">
        <v>99</v>
      </c>
      <c r="F618">
        <v>99</v>
      </c>
      <c r="G618">
        <v>99</v>
      </c>
      <c r="H618">
        <v>99</v>
      </c>
      <c r="I618">
        <v>80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  <c r="Q618">
        <v>270</v>
      </c>
      <c r="R618">
        <v>3219</v>
      </c>
      <c r="S618">
        <v>3219</v>
      </c>
      <c r="T618">
        <v>6.6003690793520597</v>
      </c>
      <c r="U618">
        <v>5.7276118868195747</v>
      </c>
      <c r="V618">
        <v>15.058713886300101</v>
      </c>
      <c r="W618">
        <v>58.89313451382418</v>
      </c>
      <c r="X618">
        <v>130.46836951645079</v>
      </c>
      <c r="Y618">
        <v>120.42230506368428</v>
      </c>
      <c r="Z618">
        <v>120.42230506368428</v>
      </c>
      <c r="AA618">
        <v>13.134954616329939</v>
      </c>
      <c r="AB618">
        <v>3.7809400134274176</v>
      </c>
      <c r="AC618">
        <v>-31.924625895560553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19</v>
      </c>
      <c r="AM618">
        <v>55</v>
      </c>
    </row>
    <row r="619" spans="1:39">
      <c r="A619">
        <v>7</v>
      </c>
      <c r="B619">
        <v>59</v>
      </c>
      <c r="C619">
        <v>2015</v>
      </c>
      <c r="D619">
        <v>99</v>
      </c>
      <c r="E619">
        <v>99</v>
      </c>
      <c r="F619">
        <v>99</v>
      </c>
      <c r="G619">
        <v>99</v>
      </c>
      <c r="H619">
        <v>99</v>
      </c>
      <c r="I619">
        <v>81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  <c r="Q619">
        <v>53</v>
      </c>
      <c r="R619">
        <v>931</v>
      </c>
      <c r="S619">
        <v>918</v>
      </c>
      <c r="T619">
        <v>1.9089604264916955</v>
      </c>
      <c r="U619">
        <v>1.679222445488382</v>
      </c>
      <c r="V619">
        <v>15.316863587540283</v>
      </c>
      <c r="W619">
        <v>59.627450980392176</v>
      </c>
      <c r="X619">
        <v>133.97178909198379</v>
      </c>
      <c r="Y619">
        <v>122.07110633727179</v>
      </c>
      <c r="Z619">
        <v>123.79978213507631</v>
      </c>
      <c r="AA619">
        <v>22.667203472027722</v>
      </c>
      <c r="AB619">
        <v>3.749885725970473</v>
      </c>
      <c r="AC619">
        <v>-33.488724814221996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13</v>
      </c>
      <c r="AM619">
        <v>4</v>
      </c>
    </row>
    <row r="620" spans="1:39">
      <c r="A620">
        <v>7</v>
      </c>
      <c r="B620">
        <v>60</v>
      </c>
      <c r="C620">
        <v>2015</v>
      </c>
      <c r="D620">
        <v>99</v>
      </c>
      <c r="E620">
        <v>99</v>
      </c>
      <c r="F620">
        <v>99</v>
      </c>
      <c r="G620">
        <v>99</v>
      </c>
      <c r="H620">
        <v>99</v>
      </c>
      <c r="I620">
        <v>83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  <c r="Q620">
        <v>153</v>
      </c>
      <c r="R620">
        <v>1342</v>
      </c>
      <c r="S620">
        <v>1342</v>
      </c>
      <c r="T620">
        <v>2.7516916136969445</v>
      </c>
      <c r="U620">
        <v>2.4293687758261169</v>
      </c>
      <c r="V620">
        <v>14.757824143070051</v>
      </c>
      <c r="W620">
        <v>58.426974664679577</v>
      </c>
      <c r="X620">
        <v>132.73747725375517</v>
      </c>
      <c r="Y620">
        <v>122.51669150521622</v>
      </c>
      <c r="Z620">
        <v>122.51669150521622</v>
      </c>
      <c r="AA620">
        <v>19.67512644630941</v>
      </c>
      <c r="AB620">
        <v>4.4809867843150499</v>
      </c>
      <c r="AC620">
        <v>-44.796084960596033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8</v>
      </c>
      <c r="AM620">
        <v>42</v>
      </c>
    </row>
    <row r="621" spans="1:39">
      <c r="A621">
        <v>8</v>
      </c>
      <c r="B621">
        <v>1</v>
      </c>
      <c r="C621">
        <v>2024</v>
      </c>
      <c r="D621">
        <v>99</v>
      </c>
      <c r="E621">
        <v>99</v>
      </c>
      <c r="F621">
        <v>99</v>
      </c>
      <c r="G621">
        <v>99</v>
      </c>
      <c r="H621">
        <v>1</v>
      </c>
      <c r="I621">
        <v>99</v>
      </c>
      <c r="J621">
        <v>103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</row>
    <row r="622" spans="1:39">
      <c r="A622">
        <v>8</v>
      </c>
      <c r="B622">
        <v>2</v>
      </c>
      <c r="C622">
        <v>2024</v>
      </c>
      <c r="D622">
        <v>99</v>
      </c>
      <c r="E622">
        <v>99</v>
      </c>
      <c r="F622">
        <v>99</v>
      </c>
      <c r="G622">
        <v>99</v>
      </c>
      <c r="H622">
        <v>2</v>
      </c>
      <c r="I622">
        <v>99</v>
      </c>
      <c r="J622">
        <v>106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  <c r="Q622">
        <v>12</v>
      </c>
      <c r="R622">
        <v>24</v>
      </c>
      <c r="S622">
        <v>24</v>
      </c>
      <c r="T622">
        <v>8.0810801710495289E-2</v>
      </c>
      <c r="U622">
        <v>7.4324837922544379E-2</v>
      </c>
      <c r="V622">
        <v>9.4166666666666643</v>
      </c>
      <c r="W622">
        <v>58.04166666666665</v>
      </c>
      <c r="X622">
        <v>152.28421812928858</v>
      </c>
      <c r="Y622">
        <v>140.55833333333331</v>
      </c>
      <c r="Z622">
        <v>140.55833333333331</v>
      </c>
      <c r="AA622">
        <v>5.3950530323837009</v>
      </c>
      <c r="AB622">
        <v>2.8501340124438519</v>
      </c>
      <c r="AC622">
        <v>45.291060279200813</v>
      </c>
      <c r="AD622">
        <v>1</v>
      </c>
      <c r="AE622">
        <v>0</v>
      </c>
      <c r="AF622">
        <v>0</v>
      </c>
      <c r="AG622">
        <v>0</v>
      </c>
      <c r="AH622">
        <v>1</v>
      </c>
      <c r="AI622">
        <v>1</v>
      </c>
      <c r="AJ622">
        <v>1</v>
      </c>
      <c r="AK622">
        <v>0</v>
      </c>
      <c r="AL622">
        <v>0</v>
      </c>
      <c r="AM622">
        <v>2</v>
      </c>
    </row>
    <row r="623" spans="1:39">
      <c r="A623">
        <v>8</v>
      </c>
      <c r="B623">
        <v>3</v>
      </c>
      <c r="C623">
        <v>2024</v>
      </c>
      <c r="D623">
        <v>99</v>
      </c>
      <c r="E623">
        <v>99</v>
      </c>
      <c r="F623">
        <v>99</v>
      </c>
      <c r="G623">
        <v>99</v>
      </c>
      <c r="H623">
        <v>1</v>
      </c>
      <c r="I623">
        <v>99</v>
      </c>
      <c r="J623">
        <v>109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  <c r="Q623">
        <v>224</v>
      </c>
      <c r="R623">
        <v>10642</v>
      </c>
      <c r="S623">
        <v>10639</v>
      </c>
      <c r="T623">
        <v>35.832856325128802</v>
      </c>
      <c r="U623">
        <v>36.857397176519754</v>
      </c>
      <c r="V623">
        <v>6.5595752678068004</v>
      </c>
      <c r="W623">
        <v>58.372779396559821</v>
      </c>
      <c r="X623">
        <v>170.33623393316876</v>
      </c>
      <c r="Y623">
        <v>157.19375117459077</v>
      </c>
      <c r="Z623">
        <v>157.23807688692503</v>
      </c>
      <c r="AA623">
        <v>31.656381650565127</v>
      </c>
      <c r="AB623">
        <v>5.1432122721215086</v>
      </c>
      <c r="AC623">
        <v>-40.101525068648897</v>
      </c>
      <c r="AD623">
        <v>385</v>
      </c>
      <c r="AE623">
        <v>0</v>
      </c>
      <c r="AF623">
        <v>0</v>
      </c>
      <c r="AG623">
        <v>54</v>
      </c>
      <c r="AH623">
        <v>438</v>
      </c>
      <c r="AI623">
        <v>95</v>
      </c>
      <c r="AJ623">
        <v>92</v>
      </c>
      <c r="AK623">
        <v>95</v>
      </c>
      <c r="AL623">
        <v>63</v>
      </c>
      <c r="AM623">
        <v>27</v>
      </c>
    </row>
    <row r="624" spans="1:39">
      <c r="A624">
        <v>8</v>
      </c>
      <c r="B624">
        <v>4</v>
      </c>
      <c r="C624">
        <v>2024</v>
      </c>
      <c r="D624">
        <v>99</v>
      </c>
      <c r="E624">
        <v>99</v>
      </c>
      <c r="F624">
        <v>99</v>
      </c>
      <c r="G624">
        <v>99</v>
      </c>
      <c r="H624">
        <v>1</v>
      </c>
      <c r="I624">
        <v>99</v>
      </c>
      <c r="J624">
        <v>111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  <c r="Q624">
        <v>118</v>
      </c>
      <c r="R624">
        <v>5783</v>
      </c>
      <c r="S624">
        <v>5783</v>
      </c>
      <c r="T624">
        <v>19.472036095491433</v>
      </c>
      <c r="U624">
        <v>19.314618092085379</v>
      </c>
      <c r="V624">
        <v>4.8267335293100473</v>
      </c>
      <c r="W624">
        <v>59.839183814629102</v>
      </c>
      <c r="X624">
        <v>164.23476813741638</v>
      </c>
      <c r="Y624">
        <v>151.58869099083557</v>
      </c>
      <c r="Z624">
        <v>151.58869099083557</v>
      </c>
      <c r="AA624">
        <v>29.860434654178665</v>
      </c>
      <c r="AB624">
        <v>3.8561914963126993</v>
      </c>
      <c r="AC624">
        <v>-38.08063710929175</v>
      </c>
      <c r="AD624">
        <v>126</v>
      </c>
      <c r="AE624">
        <v>0</v>
      </c>
      <c r="AF624">
        <v>0</v>
      </c>
      <c r="AG624">
        <v>20</v>
      </c>
      <c r="AH624">
        <v>542</v>
      </c>
      <c r="AI624">
        <v>41</v>
      </c>
      <c r="AJ624">
        <v>179</v>
      </c>
      <c r="AK624">
        <v>27</v>
      </c>
      <c r="AL624">
        <v>53</v>
      </c>
      <c r="AM624">
        <v>15</v>
      </c>
    </row>
    <row r="625" spans="1:39">
      <c r="A625">
        <v>8</v>
      </c>
      <c r="B625">
        <v>5</v>
      </c>
      <c r="C625">
        <v>2024</v>
      </c>
      <c r="D625">
        <v>99</v>
      </c>
      <c r="E625">
        <v>99</v>
      </c>
      <c r="F625">
        <v>99</v>
      </c>
      <c r="G625">
        <v>99</v>
      </c>
      <c r="H625">
        <v>1</v>
      </c>
      <c r="I625">
        <v>99</v>
      </c>
      <c r="J625">
        <v>113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</row>
    <row r="626" spans="1:39">
      <c r="A626">
        <v>8</v>
      </c>
      <c r="B626">
        <v>6</v>
      </c>
      <c r="C626">
        <v>2024</v>
      </c>
      <c r="D626">
        <v>99</v>
      </c>
      <c r="E626">
        <v>99</v>
      </c>
      <c r="F626">
        <v>99</v>
      </c>
      <c r="G626">
        <v>99</v>
      </c>
      <c r="H626">
        <v>1</v>
      </c>
      <c r="I626">
        <v>99</v>
      </c>
      <c r="J626">
        <v>116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  <c r="Q626">
        <v>31</v>
      </c>
      <c r="R626">
        <v>1139</v>
      </c>
      <c r="S626">
        <v>1137</v>
      </c>
      <c r="T626">
        <v>3.835145964510589</v>
      </c>
      <c r="U626">
        <v>3.641996375634132</v>
      </c>
      <c r="V626">
        <v>4.3107989464442493</v>
      </c>
      <c r="W626">
        <v>60.252418645558485</v>
      </c>
      <c r="X626">
        <v>157.35279373954285</v>
      </c>
      <c r="Y626">
        <v>145.12748024582987</v>
      </c>
      <c r="Z626">
        <v>145.38276165347423</v>
      </c>
      <c r="AA626">
        <v>29.883477639339112</v>
      </c>
      <c r="AB626">
        <v>4.036612982443387</v>
      </c>
      <c r="AC626">
        <v>-40.927586604931115</v>
      </c>
      <c r="AD626">
        <v>36</v>
      </c>
      <c r="AE626">
        <v>0</v>
      </c>
      <c r="AF626">
        <v>0</v>
      </c>
      <c r="AG626">
        <v>9</v>
      </c>
      <c r="AH626">
        <v>94</v>
      </c>
      <c r="AI626">
        <v>7</v>
      </c>
      <c r="AJ626">
        <v>7</v>
      </c>
      <c r="AK626">
        <v>1</v>
      </c>
      <c r="AL626">
        <v>22</v>
      </c>
      <c r="AM626">
        <v>0</v>
      </c>
    </row>
    <row r="627" spans="1:39">
      <c r="A627">
        <v>8</v>
      </c>
      <c r="B627">
        <v>7</v>
      </c>
      <c r="C627">
        <v>2024</v>
      </c>
      <c r="D627">
        <v>99</v>
      </c>
      <c r="E627">
        <v>99</v>
      </c>
      <c r="F627">
        <v>99</v>
      </c>
      <c r="G627">
        <v>99</v>
      </c>
      <c r="H627">
        <v>2</v>
      </c>
      <c r="I627">
        <v>99</v>
      </c>
      <c r="J627">
        <v>117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  <c r="Q627">
        <v>62</v>
      </c>
      <c r="R627">
        <v>4787</v>
      </c>
      <c r="S627">
        <v>4765</v>
      </c>
      <c r="T627">
        <v>16.118387824505877</v>
      </c>
      <c r="U627">
        <v>15.737009843072679</v>
      </c>
      <c r="V627">
        <v>6.3647378316273242</v>
      </c>
      <c r="W627">
        <v>58.809233997901359</v>
      </c>
      <c r="X627">
        <v>162.42326126578325</v>
      </c>
      <c r="Y627">
        <v>149.20818884478797</v>
      </c>
      <c r="Z627">
        <v>149.89708289611755</v>
      </c>
      <c r="AA627">
        <v>30.064654043579893</v>
      </c>
      <c r="AB627">
        <v>4.4808463473173044</v>
      </c>
      <c r="AC627">
        <v>-44.254126599992333</v>
      </c>
      <c r="AD627">
        <v>94</v>
      </c>
      <c r="AE627">
        <v>0</v>
      </c>
      <c r="AF627">
        <v>0</v>
      </c>
      <c r="AG627">
        <v>2</v>
      </c>
      <c r="AH627">
        <v>339</v>
      </c>
      <c r="AI627">
        <v>242</v>
      </c>
      <c r="AJ627">
        <v>143</v>
      </c>
      <c r="AK627">
        <v>34</v>
      </c>
      <c r="AL627">
        <v>40</v>
      </c>
      <c r="AM627">
        <v>4</v>
      </c>
    </row>
    <row r="628" spans="1:39">
      <c r="A628">
        <v>8</v>
      </c>
      <c r="B628">
        <v>8</v>
      </c>
      <c r="C628">
        <v>2024</v>
      </c>
      <c r="D628">
        <v>99</v>
      </c>
      <c r="E628">
        <v>99</v>
      </c>
      <c r="F628">
        <v>99</v>
      </c>
      <c r="G628">
        <v>99</v>
      </c>
      <c r="H628">
        <v>1</v>
      </c>
      <c r="I628">
        <v>99</v>
      </c>
      <c r="J628">
        <v>121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  <c r="Q628">
        <v>80</v>
      </c>
      <c r="R628">
        <v>427</v>
      </c>
      <c r="S628">
        <v>426</v>
      </c>
      <c r="T628">
        <v>1.4377588470992284</v>
      </c>
      <c r="U628">
        <v>1.2676335314433023</v>
      </c>
      <c r="V628">
        <v>8.2107728337236541</v>
      </c>
      <c r="W628">
        <v>57.093896713615038</v>
      </c>
      <c r="X628">
        <v>146.40173956729029</v>
      </c>
      <c r="Y628">
        <v>134.74098360655739</v>
      </c>
      <c r="Z628">
        <v>135.05727699530519</v>
      </c>
      <c r="AA628">
        <v>20.284231626540254</v>
      </c>
      <c r="AB628">
        <v>4.445878011652626</v>
      </c>
      <c r="AC628">
        <v>-37.997020313564406</v>
      </c>
      <c r="AD628">
        <v>12</v>
      </c>
      <c r="AE628">
        <v>0</v>
      </c>
      <c r="AF628">
        <v>0</v>
      </c>
      <c r="AG628">
        <v>2</v>
      </c>
      <c r="AH628">
        <v>8</v>
      </c>
      <c r="AI628">
        <v>0</v>
      </c>
      <c r="AJ628">
        <v>10</v>
      </c>
      <c r="AK628">
        <v>0</v>
      </c>
      <c r="AL628">
        <v>14</v>
      </c>
      <c r="AM628">
        <v>6</v>
      </c>
    </row>
    <row r="629" spans="1:39">
      <c r="A629">
        <v>8</v>
      </c>
      <c r="B629">
        <v>9</v>
      </c>
      <c r="C629">
        <v>2024</v>
      </c>
      <c r="D629">
        <v>99</v>
      </c>
      <c r="E629">
        <v>99</v>
      </c>
      <c r="F629">
        <v>99</v>
      </c>
      <c r="G629">
        <v>99</v>
      </c>
      <c r="H629">
        <v>1</v>
      </c>
      <c r="I629">
        <v>99</v>
      </c>
      <c r="J629">
        <v>134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  <c r="Q629">
        <v>43</v>
      </c>
      <c r="R629">
        <v>1191</v>
      </c>
      <c r="S629">
        <v>1180</v>
      </c>
      <c r="T629">
        <v>4.0102360348833281</v>
      </c>
      <c r="U629">
        <v>4.2485125227899907</v>
      </c>
      <c r="V629">
        <v>5.9882451721242651</v>
      </c>
      <c r="W629">
        <v>59.059322033898304</v>
      </c>
      <c r="X629">
        <v>176.95064009322371</v>
      </c>
      <c r="Y629">
        <v>161.90453400503773</v>
      </c>
      <c r="Z629">
        <v>163.41381355932188</v>
      </c>
      <c r="AA629">
        <v>31.642633823487447</v>
      </c>
      <c r="AB629">
        <v>4.3046926953475628</v>
      </c>
      <c r="AC629">
        <v>-30.455785988498164</v>
      </c>
      <c r="AD629">
        <v>56</v>
      </c>
      <c r="AE629">
        <v>0</v>
      </c>
      <c r="AF629">
        <v>0</v>
      </c>
      <c r="AG629">
        <v>1</v>
      </c>
      <c r="AH629">
        <v>71</v>
      </c>
      <c r="AI629">
        <v>31</v>
      </c>
      <c r="AJ629">
        <v>34</v>
      </c>
      <c r="AK629">
        <v>12</v>
      </c>
      <c r="AL629">
        <v>6</v>
      </c>
      <c r="AM629">
        <v>0</v>
      </c>
    </row>
    <row r="630" spans="1:39">
      <c r="A630">
        <v>8</v>
      </c>
      <c r="B630">
        <v>10</v>
      </c>
      <c r="C630">
        <v>2024</v>
      </c>
      <c r="D630">
        <v>99</v>
      </c>
      <c r="E630">
        <v>99</v>
      </c>
      <c r="F630">
        <v>99</v>
      </c>
      <c r="G630">
        <v>99</v>
      </c>
      <c r="H630">
        <v>2</v>
      </c>
      <c r="I630">
        <v>99</v>
      </c>
      <c r="J630">
        <v>141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  <c r="Q630">
        <v>23</v>
      </c>
      <c r="R630">
        <v>143</v>
      </c>
      <c r="S630">
        <v>143</v>
      </c>
      <c r="T630">
        <v>0.48149769352503441</v>
      </c>
      <c r="U630">
        <v>0.42145095814353184</v>
      </c>
      <c r="V630">
        <v>8.8321678321678352</v>
      </c>
      <c r="W630">
        <v>56.85314685314686</v>
      </c>
      <c r="X630">
        <v>144.92495586753441</v>
      </c>
      <c r="Y630">
        <v>133.76573426573427</v>
      </c>
      <c r="Z630">
        <v>133.76573426573427</v>
      </c>
      <c r="AA630">
        <v>23.301235313137056</v>
      </c>
      <c r="AB630">
        <v>4.5264692270851556</v>
      </c>
      <c r="AC630">
        <v>-45.426158208344205</v>
      </c>
      <c r="AD630">
        <v>1</v>
      </c>
      <c r="AE630">
        <v>0</v>
      </c>
      <c r="AF630">
        <v>0</v>
      </c>
      <c r="AG630">
        <v>0</v>
      </c>
      <c r="AH630">
        <v>10</v>
      </c>
      <c r="AI630">
        <v>4</v>
      </c>
      <c r="AJ630">
        <v>31</v>
      </c>
      <c r="AK630">
        <v>0</v>
      </c>
      <c r="AL630">
        <v>5</v>
      </c>
      <c r="AM630">
        <v>1</v>
      </c>
    </row>
    <row r="631" spans="1:39">
      <c r="A631">
        <v>8</v>
      </c>
      <c r="B631">
        <v>11</v>
      </c>
      <c r="C631">
        <v>2024</v>
      </c>
      <c r="D631">
        <v>99</v>
      </c>
      <c r="E631">
        <v>99</v>
      </c>
      <c r="F631">
        <v>99</v>
      </c>
      <c r="G631">
        <v>99</v>
      </c>
      <c r="H631">
        <v>2</v>
      </c>
      <c r="I631">
        <v>99</v>
      </c>
      <c r="J631">
        <v>143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  <c r="Q631">
        <v>4</v>
      </c>
      <c r="R631">
        <v>6</v>
      </c>
      <c r="S631">
        <v>6</v>
      </c>
      <c r="T631">
        <v>2.0202700427623822E-2</v>
      </c>
      <c r="U631">
        <v>1.9882235649879666E-2</v>
      </c>
      <c r="V631">
        <v>2.3333333333333339</v>
      </c>
      <c r="W631">
        <v>62.66666666666665</v>
      </c>
      <c r="X631">
        <v>162.94691224268678</v>
      </c>
      <c r="Y631">
        <v>150.4</v>
      </c>
      <c r="Z631">
        <v>150.4</v>
      </c>
      <c r="AA631">
        <v>15.038838607640772</v>
      </c>
      <c r="AB631">
        <v>2.2110831935703574</v>
      </c>
      <c r="AC631">
        <v>9.8740561740635382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</row>
    <row r="632" spans="1:39">
      <c r="A632">
        <v>8</v>
      </c>
      <c r="B632">
        <v>12</v>
      </c>
      <c r="C632">
        <v>2024</v>
      </c>
      <c r="D632">
        <v>99</v>
      </c>
      <c r="E632">
        <v>99</v>
      </c>
      <c r="F632">
        <v>99</v>
      </c>
      <c r="G632">
        <v>99</v>
      </c>
      <c r="H632">
        <v>2</v>
      </c>
      <c r="I632">
        <v>99</v>
      </c>
      <c r="J632">
        <v>147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  <c r="Q632">
        <v>23</v>
      </c>
      <c r="R632">
        <v>125</v>
      </c>
      <c r="S632">
        <v>124</v>
      </c>
      <c r="T632">
        <v>0.4208895922421631</v>
      </c>
      <c r="U632">
        <v>0.36637822295909128</v>
      </c>
      <c r="V632">
        <v>7.3440000000000003</v>
      </c>
      <c r="W632">
        <v>58.26612903225805</v>
      </c>
      <c r="X632">
        <v>144.86847237269765</v>
      </c>
      <c r="Y632">
        <v>133.03120000000001</v>
      </c>
      <c r="Z632">
        <v>134.10403225806456</v>
      </c>
      <c r="AA632">
        <v>19.523424306307497</v>
      </c>
      <c r="AB632">
        <v>4.3720314739439932</v>
      </c>
      <c r="AC632">
        <v>-44.68076251605801</v>
      </c>
      <c r="AD632">
        <v>0</v>
      </c>
      <c r="AE632">
        <v>0</v>
      </c>
      <c r="AF632">
        <v>0</v>
      </c>
      <c r="AG632">
        <v>1</v>
      </c>
      <c r="AH632">
        <v>2</v>
      </c>
      <c r="AI632">
        <v>0</v>
      </c>
      <c r="AJ632">
        <v>3</v>
      </c>
      <c r="AK632">
        <v>0</v>
      </c>
      <c r="AL632">
        <v>7</v>
      </c>
      <c r="AM632">
        <v>0</v>
      </c>
    </row>
    <row r="633" spans="1:39">
      <c r="A633">
        <v>8</v>
      </c>
      <c r="B633">
        <v>13</v>
      </c>
      <c r="C633">
        <v>2024</v>
      </c>
      <c r="D633">
        <v>99</v>
      </c>
      <c r="E633">
        <v>99</v>
      </c>
      <c r="F633">
        <v>99</v>
      </c>
      <c r="G633">
        <v>99</v>
      </c>
      <c r="H633">
        <v>1</v>
      </c>
      <c r="I633">
        <v>99</v>
      </c>
      <c r="J633">
        <v>155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  <c r="Q633">
        <v>11</v>
      </c>
      <c r="R633">
        <v>321</v>
      </c>
      <c r="S633">
        <v>321</v>
      </c>
      <c r="T633">
        <v>1.0808444728778748</v>
      </c>
      <c r="U633">
        <v>1.0889181433111725</v>
      </c>
      <c r="V633">
        <v>6.2741433021806863</v>
      </c>
      <c r="W633">
        <v>58.498442367601214</v>
      </c>
      <c r="X633">
        <v>166.81011060371341</v>
      </c>
      <c r="Y633">
        <v>153.96573208722745</v>
      </c>
      <c r="Z633">
        <v>153.96573208722745</v>
      </c>
      <c r="AA633">
        <v>33.221059034968206</v>
      </c>
      <c r="AB633">
        <v>4.783880390694744</v>
      </c>
      <c r="AC633">
        <v>-48.138909563925374</v>
      </c>
      <c r="AD633">
        <v>13</v>
      </c>
      <c r="AE633">
        <v>0</v>
      </c>
      <c r="AF633">
        <v>0</v>
      </c>
      <c r="AG633">
        <v>2</v>
      </c>
      <c r="AH633">
        <v>24</v>
      </c>
      <c r="AI633">
        <v>3</v>
      </c>
      <c r="AJ633">
        <v>2</v>
      </c>
      <c r="AK633">
        <v>2</v>
      </c>
      <c r="AL633">
        <v>3</v>
      </c>
      <c r="AM633">
        <v>2</v>
      </c>
    </row>
    <row r="634" spans="1:39">
      <c r="A634">
        <v>8</v>
      </c>
      <c r="B634">
        <v>14</v>
      </c>
      <c r="C634">
        <v>2024</v>
      </c>
      <c r="D634">
        <v>99</v>
      </c>
      <c r="E634">
        <v>99</v>
      </c>
      <c r="F634">
        <v>99</v>
      </c>
      <c r="G634">
        <v>99</v>
      </c>
      <c r="H634">
        <v>2</v>
      </c>
      <c r="I634">
        <v>99</v>
      </c>
      <c r="J634">
        <v>160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  <c r="Q634">
        <v>64</v>
      </c>
      <c r="R634">
        <v>417</v>
      </c>
      <c r="S634">
        <v>417</v>
      </c>
      <c r="T634">
        <v>1.404087679719856</v>
      </c>
      <c r="U634">
        <v>1.2775746492682429</v>
      </c>
      <c r="V634">
        <v>9.7218225419664286</v>
      </c>
      <c r="W634">
        <v>54.781774580335721</v>
      </c>
      <c r="X634">
        <v>150.65460091298581</v>
      </c>
      <c r="Y634">
        <v>139.05419664268589</v>
      </c>
      <c r="Z634">
        <v>139.05419664268589</v>
      </c>
      <c r="AA634">
        <v>13.036191565855084</v>
      </c>
      <c r="AB634">
        <v>4.5257434400766607</v>
      </c>
      <c r="AC634">
        <v>-26.053064992474422</v>
      </c>
      <c r="AD634">
        <v>9</v>
      </c>
      <c r="AE634">
        <v>0</v>
      </c>
      <c r="AF634">
        <v>0</v>
      </c>
      <c r="AG634">
        <v>6</v>
      </c>
      <c r="AH634">
        <v>28</v>
      </c>
      <c r="AI634">
        <v>1</v>
      </c>
      <c r="AJ634">
        <v>41</v>
      </c>
      <c r="AK634">
        <v>0</v>
      </c>
      <c r="AL634">
        <v>21</v>
      </c>
      <c r="AM634">
        <v>12</v>
      </c>
    </row>
    <row r="635" spans="1:39">
      <c r="A635">
        <v>8</v>
      </c>
      <c r="B635">
        <v>15</v>
      </c>
      <c r="C635">
        <v>2024</v>
      </c>
      <c r="D635">
        <v>99</v>
      </c>
      <c r="E635">
        <v>99</v>
      </c>
      <c r="F635">
        <v>99</v>
      </c>
      <c r="G635">
        <v>99</v>
      </c>
      <c r="H635">
        <v>1</v>
      </c>
      <c r="I635">
        <v>99</v>
      </c>
      <c r="J635">
        <v>171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  <c r="Q635">
        <v>40</v>
      </c>
      <c r="R635">
        <v>2241</v>
      </c>
      <c r="S635">
        <v>2239</v>
      </c>
      <c r="T635">
        <v>7.5457086097175008</v>
      </c>
      <c r="U635">
        <v>7.5799987882059394</v>
      </c>
      <c r="V635">
        <v>5.2605979473449347</v>
      </c>
      <c r="W635">
        <v>59.687360428762815</v>
      </c>
      <c r="X635">
        <v>166.47560508072999</v>
      </c>
      <c r="Y635">
        <v>153.51865238732699</v>
      </c>
      <c r="Z635">
        <v>153.65578383206784</v>
      </c>
      <c r="AA635">
        <v>29.571719184458676</v>
      </c>
      <c r="AB635">
        <v>3.7720412124605471</v>
      </c>
      <c r="AC635">
        <v>-37.90366475667787</v>
      </c>
      <c r="AD635">
        <v>52</v>
      </c>
      <c r="AE635">
        <v>0</v>
      </c>
      <c r="AF635">
        <v>0</v>
      </c>
      <c r="AG635">
        <v>8</v>
      </c>
      <c r="AH635">
        <v>231</v>
      </c>
      <c r="AI635">
        <v>22</v>
      </c>
      <c r="AJ635">
        <v>70</v>
      </c>
      <c r="AK635">
        <v>10</v>
      </c>
      <c r="AL635">
        <v>13</v>
      </c>
      <c r="AM635">
        <v>11</v>
      </c>
    </row>
    <row r="636" spans="1:39">
      <c r="A636">
        <v>8</v>
      </c>
      <c r="B636">
        <v>16</v>
      </c>
      <c r="C636">
        <v>2024</v>
      </c>
      <c r="D636">
        <v>99</v>
      </c>
      <c r="E636">
        <v>99</v>
      </c>
      <c r="F636">
        <v>99</v>
      </c>
      <c r="G636">
        <v>99</v>
      </c>
      <c r="H636">
        <v>2</v>
      </c>
      <c r="I636">
        <v>99</v>
      </c>
      <c r="J636">
        <v>181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  <c r="Q636">
        <v>6</v>
      </c>
      <c r="R636">
        <v>34</v>
      </c>
      <c r="S636">
        <v>34</v>
      </c>
      <c r="T636">
        <v>0.11448196908986838</v>
      </c>
      <c r="U636">
        <v>0.1021123773747033</v>
      </c>
      <c r="V636">
        <v>5.882352941176471</v>
      </c>
      <c r="W636">
        <v>59.17647058823529</v>
      </c>
      <c r="X636">
        <v>147.68338538015425</v>
      </c>
      <c r="Y636">
        <v>136.3117647058823</v>
      </c>
      <c r="Z636">
        <v>136.3117647058823</v>
      </c>
      <c r="AA636">
        <v>20.323020339244632</v>
      </c>
      <c r="AB636">
        <v>4.2666324248913794</v>
      </c>
      <c r="AC636">
        <v>-51.471625526186337</v>
      </c>
      <c r="AD636">
        <v>0</v>
      </c>
      <c r="AE636">
        <v>0</v>
      </c>
      <c r="AF636">
        <v>0</v>
      </c>
      <c r="AG636">
        <v>0</v>
      </c>
      <c r="AH636">
        <v>3</v>
      </c>
      <c r="AI636">
        <v>0</v>
      </c>
      <c r="AJ636">
        <v>0</v>
      </c>
      <c r="AK636">
        <v>0</v>
      </c>
      <c r="AL636">
        <v>0</v>
      </c>
      <c r="AM636">
        <v>0</v>
      </c>
    </row>
    <row r="637" spans="1:39">
      <c r="A637">
        <v>8</v>
      </c>
      <c r="B637">
        <v>17</v>
      </c>
      <c r="C637">
        <v>2024</v>
      </c>
      <c r="D637">
        <v>99</v>
      </c>
      <c r="E637">
        <v>99</v>
      </c>
      <c r="F637">
        <v>99</v>
      </c>
      <c r="G637">
        <v>99</v>
      </c>
      <c r="H637">
        <v>2</v>
      </c>
      <c r="I637">
        <v>99</v>
      </c>
      <c r="J637">
        <v>470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  <c r="Q637">
        <v>22</v>
      </c>
      <c r="R637">
        <v>169</v>
      </c>
      <c r="S637">
        <v>169</v>
      </c>
      <c r="T637">
        <v>0.56904272871140416</v>
      </c>
      <c r="U637">
        <v>0.53291397914612593</v>
      </c>
      <c r="V637">
        <v>8.3964497041420127</v>
      </c>
      <c r="W637">
        <v>57.443786982248518</v>
      </c>
      <c r="X637">
        <v>155.06099867296635</v>
      </c>
      <c r="Y637">
        <v>143.12130177514797</v>
      </c>
      <c r="Z637">
        <v>143.12130177514797</v>
      </c>
      <c r="AA637">
        <v>26.33441999383896</v>
      </c>
      <c r="AB637">
        <v>4.4160251320002564</v>
      </c>
      <c r="AC637">
        <v>-35.522242590780742</v>
      </c>
      <c r="AD637">
        <v>0</v>
      </c>
      <c r="AE637">
        <v>0</v>
      </c>
      <c r="AF637">
        <v>0</v>
      </c>
      <c r="AG637">
        <v>1</v>
      </c>
      <c r="AH637">
        <v>3</v>
      </c>
      <c r="AI637">
        <v>0</v>
      </c>
      <c r="AJ637">
        <v>4</v>
      </c>
      <c r="AK637">
        <v>0</v>
      </c>
      <c r="AL637">
        <v>0.93</v>
      </c>
      <c r="AM637">
        <v>0</v>
      </c>
    </row>
    <row r="638" spans="1:39">
      <c r="A638">
        <v>8</v>
      </c>
      <c r="B638">
        <v>18</v>
      </c>
      <c r="C638">
        <v>2024</v>
      </c>
      <c r="D638">
        <v>99</v>
      </c>
      <c r="E638">
        <v>99</v>
      </c>
      <c r="F638">
        <v>99</v>
      </c>
      <c r="G638">
        <v>99</v>
      </c>
      <c r="H638">
        <v>1</v>
      </c>
      <c r="I638">
        <v>99</v>
      </c>
      <c r="J638">
        <v>643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  <c r="Q638">
        <v>42</v>
      </c>
      <c r="R638">
        <v>2250</v>
      </c>
      <c r="S638">
        <v>2246</v>
      </c>
      <c r="T638">
        <v>7.5760126603589359</v>
      </c>
      <c r="U638">
        <v>7.4692782664735251</v>
      </c>
      <c r="V638">
        <v>6.82</v>
      </c>
      <c r="W638">
        <v>58.499554764024921</v>
      </c>
      <c r="X638">
        <v>163.59696641386779</v>
      </c>
      <c r="Y638">
        <v>150.67111111111129</v>
      </c>
      <c r="Z638">
        <v>150.9394479073911</v>
      </c>
      <c r="AA638">
        <v>30.012793093853158</v>
      </c>
      <c r="AB638">
        <v>4.4412409697274358</v>
      </c>
      <c r="AC638">
        <v>-36.702631277173872</v>
      </c>
      <c r="AD638">
        <v>77</v>
      </c>
      <c r="AE638">
        <v>0</v>
      </c>
      <c r="AF638">
        <v>0</v>
      </c>
      <c r="AG638">
        <v>2</v>
      </c>
      <c r="AH638">
        <v>133</v>
      </c>
      <c r="AI638">
        <v>21</v>
      </c>
      <c r="AJ638">
        <v>18</v>
      </c>
      <c r="AK638">
        <v>4</v>
      </c>
      <c r="AL638">
        <v>49</v>
      </c>
      <c r="AM638">
        <v>4</v>
      </c>
    </row>
    <row r="639" spans="1:39">
      <c r="A639">
        <v>8</v>
      </c>
      <c r="B639">
        <v>19</v>
      </c>
      <c r="C639">
        <v>2023</v>
      </c>
      <c r="D639">
        <v>99</v>
      </c>
      <c r="E639">
        <v>99</v>
      </c>
      <c r="F639">
        <v>99</v>
      </c>
      <c r="G639">
        <v>99</v>
      </c>
      <c r="H639">
        <v>1</v>
      </c>
      <c r="I639">
        <v>99</v>
      </c>
      <c r="J639">
        <v>103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2</v>
      </c>
      <c r="R639">
        <v>2</v>
      </c>
      <c r="S639">
        <v>1</v>
      </c>
      <c r="T639">
        <v>6.6056742742015388E-3</v>
      </c>
      <c r="U639">
        <v>4.8092330091988609E-3</v>
      </c>
      <c r="V639">
        <v>0</v>
      </c>
      <c r="W639">
        <v>59</v>
      </c>
      <c r="X639">
        <v>203.14192849404125</v>
      </c>
      <c r="Y639">
        <v>112.5</v>
      </c>
      <c r="Z639">
        <v>225</v>
      </c>
      <c r="AA639">
        <v>0</v>
      </c>
      <c r="AB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</row>
    <row r="640" spans="1:39">
      <c r="A640">
        <v>8</v>
      </c>
      <c r="B640">
        <v>20</v>
      </c>
      <c r="C640">
        <v>2023</v>
      </c>
      <c r="D640">
        <v>99</v>
      </c>
      <c r="E640">
        <v>99</v>
      </c>
      <c r="F640">
        <v>99</v>
      </c>
      <c r="G640">
        <v>99</v>
      </c>
      <c r="H640">
        <v>2</v>
      </c>
      <c r="I640">
        <v>99</v>
      </c>
      <c r="J640">
        <v>106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17</v>
      </c>
      <c r="R640">
        <v>38</v>
      </c>
      <c r="S640">
        <v>38</v>
      </c>
      <c r="T640">
        <v>0.12550781120982923</v>
      </c>
      <c r="U640">
        <v>0.11598160068673279</v>
      </c>
      <c r="V640">
        <v>10.078947368421057</v>
      </c>
      <c r="W640">
        <v>55.868421052631589</v>
      </c>
      <c r="X640">
        <v>154.70719051149001</v>
      </c>
      <c r="Y640">
        <v>142.79473684210535</v>
      </c>
      <c r="Z640">
        <v>142.79473684210535</v>
      </c>
      <c r="AA640">
        <v>8.10564934144905</v>
      </c>
      <c r="AB640">
        <v>3.7075389243197354</v>
      </c>
      <c r="AC640">
        <v>-8.8728905500562494</v>
      </c>
      <c r="AD640">
        <v>1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2</v>
      </c>
      <c r="AK640">
        <v>0</v>
      </c>
      <c r="AL640">
        <v>2</v>
      </c>
      <c r="AM640">
        <v>0</v>
      </c>
    </row>
    <row r="641" spans="1:39">
      <c r="A641">
        <v>8</v>
      </c>
      <c r="B641">
        <v>21</v>
      </c>
      <c r="C641">
        <v>2023</v>
      </c>
      <c r="D641">
        <v>99</v>
      </c>
      <c r="E641">
        <v>99</v>
      </c>
      <c r="F641">
        <v>99</v>
      </c>
      <c r="G641">
        <v>99</v>
      </c>
      <c r="H641">
        <v>1</v>
      </c>
      <c r="I641">
        <v>99</v>
      </c>
      <c r="J641">
        <v>109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233</v>
      </c>
      <c r="R641">
        <v>10803</v>
      </c>
      <c r="S641">
        <v>10801</v>
      </c>
      <c r="T641">
        <v>35.680549592099624</v>
      </c>
      <c r="U641">
        <v>36.603371674177616</v>
      </c>
      <c r="V641">
        <v>6.3189854669999077</v>
      </c>
      <c r="W641">
        <v>58.511619294509778</v>
      </c>
      <c r="X641">
        <v>171.78356920838374</v>
      </c>
      <c r="Y641">
        <v>158.51976302878853</v>
      </c>
      <c r="Z641">
        <v>158.54911582260934</v>
      </c>
      <c r="AA641">
        <v>32.735995915453493</v>
      </c>
      <c r="AB641">
        <v>5.2825261098759935</v>
      </c>
      <c r="AC641">
        <v>-40.10201442164653</v>
      </c>
      <c r="AD641">
        <v>408</v>
      </c>
      <c r="AE641">
        <v>0</v>
      </c>
      <c r="AF641">
        <v>0</v>
      </c>
      <c r="AG641">
        <v>86</v>
      </c>
      <c r="AH641">
        <v>578</v>
      </c>
      <c r="AI641">
        <v>116</v>
      </c>
      <c r="AJ641">
        <v>135</v>
      </c>
      <c r="AK641">
        <v>168</v>
      </c>
      <c r="AL641">
        <v>94</v>
      </c>
      <c r="AM641">
        <v>20</v>
      </c>
    </row>
    <row r="642" spans="1:39">
      <c r="A642">
        <v>8</v>
      </c>
      <c r="B642">
        <v>22</v>
      </c>
      <c r="C642">
        <v>2023</v>
      </c>
      <c r="D642">
        <v>99</v>
      </c>
      <c r="E642">
        <v>99</v>
      </c>
      <c r="F642">
        <v>99</v>
      </c>
      <c r="G642">
        <v>99</v>
      </c>
      <c r="H642">
        <v>1</v>
      </c>
      <c r="I642">
        <v>99</v>
      </c>
      <c r="J642">
        <v>111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129</v>
      </c>
      <c r="R642">
        <v>6425</v>
      </c>
      <c r="S642">
        <v>6423</v>
      </c>
      <c r="T642">
        <v>21.220728605872441</v>
      </c>
      <c r="U642">
        <v>20.967856219408105</v>
      </c>
      <c r="V642">
        <v>5.0575875486381321</v>
      </c>
      <c r="W642">
        <v>59.928538066324144</v>
      </c>
      <c r="X642">
        <v>165.46472128189637</v>
      </c>
      <c r="Y642">
        <v>152.68191439688752</v>
      </c>
      <c r="Z642">
        <v>152.72945664019963</v>
      </c>
      <c r="AA642">
        <v>29.094123499996918</v>
      </c>
      <c r="AB642">
        <v>3.9347432466832193</v>
      </c>
      <c r="AC642">
        <v>-37.320307092026944</v>
      </c>
      <c r="AD642">
        <v>163</v>
      </c>
      <c r="AE642">
        <v>0</v>
      </c>
      <c r="AF642">
        <v>0</v>
      </c>
      <c r="AG642">
        <v>18</v>
      </c>
      <c r="AH642">
        <v>718</v>
      </c>
      <c r="AI642">
        <v>59</v>
      </c>
      <c r="AJ642">
        <v>175</v>
      </c>
      <c r="AK642">
        <v>33</v>
      </c>
      <c r="AL642">
        <v>36</v>
      </c>
      <c r="AM642">
        <v>19</v>
      </c>
    </row>
    <row r="643" spans="1:39">
      <c r="A643">
        <v>8</v>
      </c>
      <c r="B643">
        <v>23</v>
      </c>
      <c r="C643">
        <v>2023</v>
      </c>
      <c r="D643">
        <v>99</v>
      </c>
      <c r="E643">
        <v>99</v>
      </c>
      <c r="F643">
        <v>99</v>
      </c>
      <c r="G643">
        <v>99</v>
      </c>
      <c r="H643">
        <v>1</v>
      </c>
      <c r="I643">
        <v>99</v>
      </c>
      <c r="J643">
        <v>113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</row>
    <row r="644" spans="1:39">
      <c r="A644">
        <v>8</v>
      </c>
      <c r="B644">
        <v>24</v>
      </c>
      <c r="C644">
        <v>2023</v>
      </c>
      <c r="D644">
        <v>99</v>
      </c>
      <c r="E644">
        <v>99</v>
      </c>
      <c r="F644">
        <v>99</v>
      </c>
      <c r="G644">
        <v>99</v>
      </c>
      <c r="H644">
        <v>1</v>
      </c>
      <c r="I644">
        <v>99</v>
      </c>
      <c r="J644">
        <v>116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33</v>
      </c>
      <c r="R644">
        <v>1705</v>
      </c>
      <c r="S644">
        <v>1702</v>
      </c>
      <c r="T644">
        <v>5.6313373187568123</v>
      </c>
      <c r="U644">
        <v>5.3733517663041033</v>
      </c>
      <c r="V644">
        <v>4.8387096774193559</v>
      </c>
      <c r="W644">
        <v>59.978848413630999</v>
      </c>
      <c r="X644">
        <v>160.05915937765079</v>
      </c>
      <c r="Y644">
        <v>147.44416422287387</v>
      </c>
      <c r="Z644">
        <v>147.70405405405413</v>
      </c>
      <c r="AA644">
        <v>28.377234735782913</v>
      </c>
      <c r="AB644">
        <v>4.0398455007987373</v>
      </c>
      <c r="AC644">
        <v>-36.702119049289827</v>
      </c>
      <c r="AD644">
        <v>54</v>
      </c>
      <c r="AE644">
        <v>0</v>
      </c>
      <c r="AF644">
        <v>0</v>
      </c>
      <c r="AG644">
        <v>8</v>
      </c>
      <c r="AH644">
        <v>141</v>
      </c>
      <c r="AI644">
        <v>9</v>
      </c>
      <c r="AJ644">
        <v>12</v>
      </c>
      <c r="AK644">
        <v>7</v>
      </c>
      <c r="AL644">
        <v>30</v>
      </c>
      <c r="AM644">
        <v>0</v>
      </c>
    </row>
    <row r="645" spans="1:39">
      <c r="A645">
        <v>8</v>
      </c>
      <c r="B645">
        <v>25</v>
      </c>
      <c r="C645">
        <v>2023</v>
      </c>
      <c r="D645">
        <v>99</v>
      </c>
      <c r="E645">
        <v>99</v>
      </c>
      <c r="F645">
        <v>99</v>
      </c>
      <c r="G645">
        <v>99</v>
      </c>
      <c r="H645">
        <v>2</v>
      </c>
      <c r="I645">
        <v>99</v>
      </c>
      <c r="J645">
        <v>117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71</v>
      </c>
      <c r="R645">
        <v>4311</v>
      </c>
      <c r="S645">
        <v>4280</v>
      </c>
      <c r="T645">
        <v>14.23853089804142</v>
      </c>
      <c r="U645">
        <v>14.208889612862498</v>
      </c>
      <c r="V645">
        <v>5.7814892136395262</v>
      </c>
      <c r="W645">
        <v>59.122897196261697</v>
      </c>
      <c r="X645">
        <v>168.19851356591661</v>
      </c>
      <c r="Y645">
        <v>154.20157736024112</v>
      </c>
      <c r="Z645">
        <v>155.31845794392507</v>
      </c>
      <c r="AA645">
        <v>30.865015589528152</v>
      </c>
      <c r="AB645">
        <v>4.6008775086112301</v>
      </c>
      <c r="AC645">
        <v>-51.225617357754842</v>
      </c>
      <c r="AD645">
        <v>51</v>
      </c>
      <c r="AE645">
        <v>0</v>
      </c>
      <c r="AF645">
        <v>0</v>
      </c>
      <c r="AG645">
        <v>4</v>
      </c>
      <c r="AH645">
        <v>241</v>
      </c>
      <c r="AI645">
        <v>61</v>
      </c>
      <c r="AJ645">
        <v>97</v>
      </c>
      <c r="AK645">
        <v>11</v>
      </c>
      <c r="AL645">
        <v>46</v>
      </c>
      <c r="AM645">
        <v>2</v>
      </c>
    </row>
    <row r="646" spans="1:39">
      <c r="A646">
        <v>8</v>
      </c>
      <c r="B646">
        <v>26</v>
      </c>
      <c r="C646">
        <v>2023</v>
      </c>
      <c r="D646">
        <v>99</v>
      </c>
      <c r="E646">
        <v>99</v>
      </c>
      <c r="F646">
        <v>99</v>
      </c>
      <c r="G646">
        <v>99</v>
      </c>
      <c r="H646">
        <v>1</v>
      </c>
      <c r="I646">
        <v>99</v>
      </c>
      <c r="J646">
        <v>121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104</v>
      </c>
      <c r="R646">
        <v>515</v>
      </c>
      <c r="S646">
        <v>513</v>
      </c>
      <c r="T646">
        <v>1.7009611256068971</v>
      </c>
      <c r="U646">
        <v>1.5083721158789172</v>
      </c>
      <c r="V646">
        <v>7.9592233009708719</v>
      </c>
      <c r="W646">
        <v>57.715399610136451</v>
      </c>
      <c r="X646">
        <v>148.94718572826051</v>
      </c>
      <c r="Y646">
        <v>137.02757281553389</v>
      </c>
      <c r="Z646">
        <v>137.56179337231961</v>
      </c>
      <c r="AA646">
        <v>21.226079583466174</v>
      </c>
      <c r="AB646">
        <v>4.4389838552108554</v>
      </c>
      <c r="AC646">
        <v>-29.35674820526004</v>
      </c>
      <c r="AD646">
        <v>13</v>
      </c>
      <c r="AE646">
        <v>0</v>
      </c>
      <c r="AF646">
        <v>0</v>
      </c>
      <c r="AG646">
        <v>5</v>
      </c>
      <c r="AH646">
        <v>9</v>
      </c>
      <c r="AI646">
        <v>1</v>
      </c>
      <c r="AJ646">
        <v>3</v>
      </c>
      <c r="AK646">
        <v>4</v>
      </c>
      <c r="AL646">
        <v>10</v>
      </c>
      <c r="AM646">
        <v>8</v>
      </c>
    </row>
    <row r="647" spans="1:39">
      <c r="A647">
        <v>8</v>
      </c>
      <c r="B647">
        <v>27</v>
      </c>
      <c r="C647">
        <v>2023</v>
      </c>
      <c r="D647">
        <v>99</v>
      </c>
      <c r="E647">
        <v>99</v>
      </c>
      <c r="F647">
        <v>99</v>
      </c>
      <c r="G647">
        <v>99</v>
      </c>
      <c r="H647">
        <v>1</v>
      </c>
      <c r="I647">
        <v>99</v>
      </c>
      <c r="J647">
        <v>134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37</v>
      </c>
      <c r="R647">
        <v>1064</v>
      </c>
      <c r="S647">
        <v>1056</v>
      </c>
      <c r="T647">
        <v>3.5142187138752199</v>
      </c>
      <c r="U647">
        <v>3.6769108530858992</v>
      </c>
      <c r="V647">
        <v>6.5620300751879697</v>
      </c>
      <c r="W647">
        <v>58.759469696969703</v>
      </c>
      <c r="X647">
        <v>176.48196873548969</v>
      </c>
      <c r="Y647">
        <v>161.67697368421045</v>
      </c>
      <c r="Z647">
        <v>162.9017992424242</v>
      </c>
      <c r="AA647">
        <v>31.152094003098291</v>
      </c>
      <c r="AB647">
        <v>4.6010235709673681</v>
      </c>
      <c r="AC647">
        <v>-28.313811792254569</v>
      </c>
      <c r="AD647">
        <v>50</v>
      </c>
      <c r="AE647">
        <v>1</v>
      </c>
      <c r="AF647">
        <v>0</v>
      </c>
      <c r="AG647">
        <v>2</v>
      </c>
      <c r="AH647">
        <v>60</v>
      </c>
      <c r="AI647">
        <v>25</v>
      </c>
      <c r="AJ647">
        <v>76</v>
      </c>
      <c r="AK647">
        <v>4</v>
      </c>
      <c r="AL647">
        <v>5</v>
      </c>
      <c r="AM647">
        <v>3</v>
      </c>
    </row>
    <row r="648" spans="1:39">
      <c r="A648">
        <v>8</v>
      </c>
      <c r="B648">
        <v>28</v>
      </c>
      <c r="C648">
        <v>2023</v>
      </c>
      <c r="D648">
        <v>99</v>
      </c>
      <c r="E648">
        <v>99</v>
      </c>
      <c r="F648">
        <v>99</v>
      </c>
      <c r="G648">
        <v>99</v>
      </c>
      <c r="H648">
        <v>2</v>
      </c>
      <c r="I648">
        <v>99</v>
      </c>
      <c r="J648">
        <v>141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19</v>
      </c>
      <c r="R648">
        <v>56</v>
      </c>
      <c r="S648">
        <v>56</v>
      </c>
      <c r="T648">
        <v>0.18495887967764313</v>
      </c>
      <c r="U648">
        <v>0.16218443656532955</v>
      </c>
      <c r="V648">
        <v>8.875</v>
      </c>
      <c r="W648">
        <v>56.75</v>
      </c>
      <c r="X648">
        <v>146.80003095496059</v>
      </c>
      <c r="Y648">
        <v>135.49642857142868</v>
      </c>
      <c r="Z648">
        <v>135.49642857142868</v>
      </c>
      <c r="AA648">
        <v>15.067099496747492</v>
      </c>
      <c r="AB648">
        <v>4.815340071064556</v>
      </c>
      <c r="AC648">
        <v>30.281963171046392</v>
      </c>
      <c r="AD648">
        <v>2</v>
      </c>
      <c r="AE648">
        <v>0</v>
      </c>
      <c r="AF648">
        <v>0</v>
      </c>
      <c r="AG648">
        <v>1</v>
      </c>
      <c r="AH648">
        <v>3</v>
      </c>
      <c r="AI648">
        <v>0</v>
      </c>
      <c r="AJ648">
        <v>16</v>
      </c>
      <c r="AK648">
        <v>0</v>
      </c>
      <c r="AL648">
        <v>8</v>
      </c>
      <c r="AM648">
        <v>2</v>
      </c>
    </row>
    <row r="649" spans="1:39">
      <c r="A649">
        <v>8</v>
      </c>
      <c r="B649">
        <v>29</v>
      </c>
      <c r="C649">
        <v>2023</v>
      </c>
      <c r="D649">
        <v>99</v>
      </c>
      <c r="E649">
        <v>99</v>
      </c>
      <c r="F649">
        <v>99</v>
      </c>
      <c r="G649">
        <v>99</v>
      </c>
      <c r="H649">
        <v>2</v>
      </c>
      <c r="I649">
        <v>99</v>
      </c>
      <c r="J649">
        <v>143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12</v>
      </c>
      <c r="R649">
        <v>77</v>
      </c>
      <c r="S649">
        <v>77</v>
      </c>
      <c r="T649">
        <v>0.25431845955675936</v>
      </c>
      <c r="U649">
        <v>0.23441697892660351</v>
      </c>
      <c r="V649">
        <v>6.2727272727272716</v>
      </c>
      <c r="W649">
        <v>58.662337662337677</v>
      </c>
      <c r="X649">
        <v>154.31329234146131</v>
      </c>
      <c r="Y649">
        <v>142.43116883116889</v>
      </c>
      <c r="Z649">
        <v>142.43116883116889</v>
      </c>
      <c r="AA649">
        <v>31.301376509046527</v>
      </c>
      <c r="AB649">
        <v>5.979641629383309</v>
      </c>
      <c r="AC649">
        <v>-7.0092827446782957</v>
      </c>
      <c r="AD649">
        <v>5</v>
      </c>
      <c r="AE649">
        <v>0</v>
      </c>
      <c r="AF649">
        <v>0</v>
      </c>
      <c r="AG649">
        <v>2</v>
      </c>
      <c r="AH649">
        <v>4</v>
      </c>
      <c r="AI649">
        <v>1</v>
      </c>
      <c r="AJ649">
        <v>0</v>
      </c>
      <c r="AK649">
        <v>0</v>
      </c>
      <c r="AL649">
        <v>2</v>
      </c>
      <c r="AM649">
        <v>0</v>
      </c>
    </row>
    <row r="650" spans="1:39">
      <c r="A650">
        <v>8</v>
      </c>
      <c r="B650">
        <v>30</v>
      </c>
      <c r="C650">
        <v>2023</v>
      </c>
      <c r="D650">
        <v>99</v>
      </c>
      <c r="E650">
        <v>99</v>
      </c>
      <c r="F650">
        <v>99</v>
      </c>
      <c r="G650">
        <v>99</v>
      </c>
      <c r="H650">
        <v>2</v>
      </c>
      <c r="I650">
        <v>99</v>
      </c>
      <c r="J650">
        <v>147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24</v>
      </c>
      <c r="R650">
        <v>236</v>
      </c>
      <c r="S650">
        <v>233</v>
      </c>
      <c r="T650">
        <v>0.77946956435578174</v>
      </c>
      <c r="U650">
        <v>0.68286192625770004</v>
      </c>
      <c r="V650">
        <v>8.0042372881355934</v>
      </c>
      <c r="W650">
        <v>58.094420600858392</v>
      </c>
      <c r="X650">
        <v>148.91428099234275</v>
      </c>
      <c r="Y650">
        <v>135.37161016949156</v>
      </c>
      <c r="Z650">
        <v>137.11459227467813</v>
      </c>
      <c r="AA650">
        <v>20.244739727552279</v>
      </c>
      <c r="AB650">
        <v>4.0320192423566779</v>
      </c>
      <c r="AC650">
        <v>-32.911705487350098</v>
      </c>
      <c r="AD650">
        <v>6</v>
      </c>
      <c r="AE650">
        <v>0</v>
      </c>
      <c r="AF650">
        <v>0</v>
      </c>
      <c r="AG650">
        <v>1</v>
      </c>
      <c r="AH650">
        <v>5</v>
      </c>
      <c r="AI650">
        <v>0</v>
      </c>
      <c r="AJ650">
        <v>3</v>
      </c>
      <c r="AK650">
        <v>0</v>
      </c>
      <c r="AL650">
        <v>2</v>
      </c>
      <c r="AM650">
        <v>2</v>
      </c>
    </row>
    <row r="651" spans="1:39">
      <c r="A651">
        <v>8</v>
      </c>
      <c r="B651">
        <v>31</v>
      </c>
      <c r="C651">
        <v>2023</v>
      </c>
      <c r="D651">
        <v>99</v>
      </c>
      <c r="E651">
        <v>99</v>
      </c>
      <c r="F651">
        <v>99</v>
      </c>
      <c r="G651">
        <v>99</v>
      </c>
      <c r="H651">
        <v>1</v>
      </c>
      <c r="I651">
        <v>99</v>
      </c>
      <c r="J651">
        <v>155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  <c r="Q651">
        <v>10</v>
      </c>
      <c r="R651">
        <v>342</v>
      </c>
      <c r="S651">
        <v>339</v>
      </c>
      <c r="T651">
        <v>1.1295703008884628</v>
      </c>
      <c r="U651">
        <v>1.1403674685781264</v>
      </c>
      <c r="V651">
        <v>6.0877192982456148</v>
      </c>
      <c r="W651">
        <v>58.38643067846607</v>
      </c>
      <c r="X651">
        <v>169.99803589870299</v>
      </c>
      <c r="Y651">
        <v>156.00029239766064</v>
      </c>
      <c r="Z651">
        <v>157.38082595870196</v>
      </c>
      <c r="AA651">
        <v>39.766435550197258</v>
      </c>
      <c r="AB651">
        <v>5.1135708104987696</v>
      </c>
      <c r="AC651">
        <v>-61.447892319982643</v>
      </c>
      <c r="AD651">
        <v>17</v>
      </c>
      <c r="AE651">
        <v>0</v>
      </c>
      <c r="AF651">
        <v>0</v>
      </c>
      <c r="AG651">
        <v>0</v>
      </c>
      <c r="AH651">
        <v>22</v>
      </c>
      <c r="AI651">
        <v>3</v>
      </c>
      <c r="AJ651">
        <v>9</v>
      </c>
      <c r="AK651">
        <v>2</v>
      </c>
      <c r="AL651">
        <v>8</v>
      </c>
      <c r="AM651">
        <v>0</v>
      </c>
    </row>
    <row r="652" spans="1:39">
      <c r="A652">
        <v>8</v>
      </c>
      <c r="B652">
        <v>32</v>
      </c>
      <c r="C652">
        <v>2023</v>
      </c>
      <c r="D652">
        <v>99</v>
      </c>
      <c r="E652">
        <v>99</v>
      </c>
      <c r="F652">
        <v>99</v>
      </c>
      <c r="G652">
        <v>99</v>
      </c>
      <c r="H652">
        <v>2</v>
      </c>
      <c r="I652">
        <v>99</v>
      </c>
      <c r="J652">
        <v>160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  <c r="Q652">
        <v>54</v>
      </c>
      <c r="R652">
        <v>337</v>
      </c>
      <c r="S652">
        <v>337</v>
      </c>
      <c r="T652">
        <v>1.1130561152029594</v>
      </c>
      <c r="U652">
        <v>0.9981979910786376</v>
      </c>
      <c r="V652">
        <v>9.0089020771513368</v>
      </c>
      <c r="W652">
        <v>55.178041543026723</v>
      </c>
      <c r="X652">
        <v>150.1384017411936</v>
      </c>
      <c r="Y652">
        <v>138.57774480712177</v>
      </c>
      <c r="Z652">
        <v>138.57774480712177</v>
      </c>
      <c r="AA652">
        <v>13.741025999086036</v>
      </c>
      <c r="AB652">
        <v>4.985830815831001</v>
      </c>
      <c r="AC652">
        <v>-33.952527403245938</v>
      </c>
      <c r="AD652">
        <v>10</v>
      </c>
      <c r="AE652">
        <v>0</v>
      </c>
      <c r="AF652">
        <v>0</v>
      </c>
      <c r="AG652">
        <v>7</v>
      </c>
      <c r="AH652">
        <v>21</v>
      </c>
      <c r="AI652">
        <v>5</v>
      </c>
      <c r="AJ652">
        <v>21</v>
      </c>
      <c r="AK652">
        <v>0</v>
      </c>
      <c r="AL652">
        <v>26</v>
      </c>
      <c r="AM652">
        <v>5</v>
      </c>
    </row>
    <row r="653" spans="1:39">
      <c r="A653">
        <v>8</v>
      </c>
      <c r="B653">
        <v>33</v>
      </c>
      <c r="C653">
        <v>2023</v>
      </c>
      <c r="D653">
        <v>99</v>
      </c>
      <c r="E653">
        <v>99</v>
      </c>
      <c r="F653">
        <v>99</v>
      </c>
      <c r="G653">
        <v>99</v>
      </c>
      <c r="H653">
        <v>1</v>
      </c>
      <c r="I653">
        <v>99</v>
      </c>
      <c r="J653">
        <v>171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  <c r="Q653">
        <v>41</v>
      </c>
      <c r="R653">
        <v>1946</v>
      </c>
      <c r="S653">
        <v>1946</v>
      </c>
      <c r="T653">
        <v>6.4273210687980979</v>
      </c>
      <c r="U653">
        <v>6.6323149208890673</v>
      </c>
      <c r="V653">
        <v>5.5570400822199364</v>
      </c>
      <c r="W653">
        <v>59.367420349434731</v>
      </c>
      <c r="X653">
        <v>172.75367757179498</v>
      </c>
      <c r="Y653">
        <v>159.45164439876655</v>
      </c>
      <c r="Z653">
        <v>159.45164439876655</v>
      </c>
      <c r="AA653">
        <v>31.103699179363058</v>
      </c>
      <c r="AB653">
        <v>4.1645431385697629</v>
      </c>
      <c r="AC653">
        <v>-44.941977762306685</v>
      </c>
      <c r="AD653">
        <v>47</v>
      </c>
      <c r="AE653">
        <v>0</v>
      </c>
      <c r="AF653">
        <v>0</v>
      </c>
      <c r="AG653">
        <v>4</v>
      </c>
      <c r="AH653">
        <v>248</v>
      </c>
      <c r="AI653">
        <v>26</v>
      </c>
      <c r="AJ653">
        <v>37</v>
      </c>
      <c r="AK653">
        <v>2</v>
      </c>
      <c r="AL653">
        <v>9</v>
      </c>
      <c r="AM653">
        <v>2</v>
      </c>
    </row>
    <row r="654" spans="1:39">
      <c r="A654">
        <v>8</v>
      </c>
      <c r="B654">
        <v>34</v>
      </c>
      <c r="C654">
        <v>2023</v>
      </c>
      <c r="D654">
        <v>99</v>
      </c>
      <c r="E654">
        <v>99</v>
      </c>
      <c r="F654">
        <v>99</v>
      </c>
      <c r="G654">
        <v>99</v>
      </c>
      <c r="H654">
        <v>2</v>
      </c>
      <c r="I654">
        <v>99</v>
      </c>
      <c r="J654">
        <v>181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  <c r="Q654">
        <v>7</v>
      </c>
      <c r="R654">
        <v>39</v>
      </c>
      <c r="S654">
        <v>39</v>
      </c>
      <c r="T654">
        <v>0.12881064834693001</v>
      </c>
      <c r="U654">
        <v>0.11415195470634422</v>
      </c>
      <c r="V654">
        <v>9.7435897435897445</v>
      </c>
      <c r="W654">
        <v>55.769230769230759</v>
      </c>
      <c r="X654">
        <v>148.36236353029415</v>
      </c>
      <c r="Y654">
        <v>136.93846153846147</v>
      </c>
      <c r="Z654">
        <v>136.93846153846147</v>
      </c>
      <c r="AA654">
        <v>13.270685167413788</v>
      </c>
      <c r="AB654">
        <v>5.5398858567411242</v>
      </c>
      <c r="AC654">
        <v>31.464304191041126</v>
      </c>
      <c r="AD654">
        <v>0</v>
      </c>
      <c r="AE654">
        <v>0</v>
      </c>
      <c r="AF654">
        <v>0</v>
      </c>
      <c r="AG654">
        <v>0</v>
      </c>
      <c r="AH654">
        <v>3</v>
      </c>
      <c r="AI654">
        <v>0</v>
      </c>
      <c r="AJ654">
        <v>2</v>
      </c>
      <c r="AK654">
        <v>0</v>
      </c>
      <c r="AL654">
        <v>0</v>
      </c>
      <c r="AM654">
        <v>1</v>
      </c>
    </row>
    <row r="655" spans="1:39">
      <c r="A655">
        <v>8</v>
      </c>
      <c r="B655">
        <v>35</v>
      </c>
      <c r="C655">
        <v>2023</v>
      </c>
      <c r="D655">
        <v>99</v>
      </c>
      <c r="E655">
        <v>99</v>
      </c>
      <c r="F655">
        <v>99</v>
      </c>
      <c r="G655">
        <v>99</v>
      </c>
      <c r="H655">
        <v>2</v>
      </c>
      <c r="I655">
        <v>99</v>
      </c>
      <c r="J655">
        <v>470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26</v>
      </c>
      <c r="R655">
        <v>155</v>
      </c>
      <c r="S655">
        <v>155</v>
      </c>
      <c r="T655">
        <v>0.51193975625061938</v>
      </c>
      <c r="U655">
        <v>0.47949121820159185</v>
      </c>
      <c r="V655">
        <v>6.8967741935483877</v>
      </c>
      <c r="W655">
        <v>57.064516129032249</v>
      </c>
      <c r="X655">
        <v>156.80285185055743</v>
      </c>
      <c r="Y655">
        <v>144.72903225806459</v>
      </c>
      <c r="Z655">
        <v>144.72903225806459</v>
      </c>
      <c r="AA655">
        <v>26.616652482722923</v>
      </c>
      <c r="AB655">
        <v>5.3685793391462591</v>
      </c>
      <c r="AC655">
        <v>-42.826765663872131</v>
      </c>
      <c r="AD655">
        <v>0</v>
      </c>
      <c r="AE655">
        <v>0</v>
      </c>
      <c r="AF655">
        <v>0</v>
      </c>
      <c r="AG655">
        <v>0</v>
      </c>
      <c r="AH655">
        <v>7</v>
      </c>
      <c r="AI655">
        <v>0</v>
      </c>
      <c r="AJ655">
        <v>2</v>
      </c>
      <c r="AK655">
        <v>0</v>
      </c>
      <c r="AL655">
        <v>2</v>
      </c>
      <c r="AM655">
        <v>0</v>
      </c>
    </row>
    <row r="656" spans="1:39">
      <c r="A656">
        <v>8</v>
      </c>
      <c r="B656">
        <v>36</v>
      </c>
      <c r="C656">
        <v>2023</v>
      </c>
      <c r="D656">
        <v>99</v>
      </c>
      <c r="E656">
        <v>99</v>
      </c>
      <c r="F656">
        <v>99</v>
      </c>
      <c r="G656">
        <v>99</v>
      </c>
      <c r="H656">
        <v>1</v>
      </c>
      <c r="I656">
        <v>99</v>
      </c>
      <c r="J656">
        <v>643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  <c r="Q656">
        <v>41</v>
      </c>
      <c r="R656">
        <v>2210</v>
      </c>
      <c r="S656">
        <v>2210</v>
      </c>
      <c r="T656">
        <v>7.299270072992706</v>
      </c>
      <c r="U656">
        <v>7.0506839936990717</v>
      </c>
      <c r="V656">
        <v>6.0941176470588241</v>
      </c>
      <c r="W656">
        <v>59.359276018099557</v>
      </c>
      <c r="X656">
        <v>161.71264272022677</v>
      </c>
      <c r="Y656">
        <v>149.26076923076897</v>
      </c>
      <c r="Z656">
        <v>149.26076923076897</v>
      </c>
      <c r="AA656">
        <v>30.103130342573451</v>
      </c>
      <c r="AB656">
        <v>4.0575461702627589</v>
      </c>
      <c r="AC656">
        <v>-33.910542029451605</v>
      </c>
      <c r="AD656">
        <v>101</v>
      </c>
      <c r="AE656">
        <v>0</v>
      </c>
      <c r="AF656">
        <v>0</v>
      </c>
      <c r="AG656">
        <v>5</v>
      </c>
      <c r="AH656">
        <v>131</v>
      </c>
      <c r="AI656">
        <v>18</v>
      </c>
      <c r="AJ656">
        <v>12</v>
      </c>
      <c r="AK656">
        <v>11</v>
      </c>
      <c r="AL656">
        <v>62</v>
      </c>
      <c r="AM656">
        <v>4</v>
      </c>
    </row>
    <row r="657" spans="1:39">
      <c r="A657">
        <v>8</v>
      </c>
      <c r="B657">
        <v>37</v>
      </c>
      <c r="C657">
        <v>2022</v>
      </c>
      <c r="D657">
        <v>99</v>
      </c>
      <c r="E657">
        <v>99</v>
      </c>
      <c r="F657">
        <v>99</v>
      </c>
      <c r="G657">
        <v>99</v>
      </c>
      <c r="H657">
        <v>1</v>
      </c>
      <c r="I657">
        <v>99</v>
      </c>
      <c r="J657">
        <v>103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  <c r="Q657">
        <v>189</v>
      </c>
      <c r="R657">
        <v>5319</v>
      </c>
      <c r="S657">
        <v>5319</v>
      </c>
      <c r="T657">
        <v>16.687582355524874</v>
      </c>
      <c r="U657">
        <v>17.192900471896316</v>
      </c>
      <c r="V657">
        <v>5.7115999247978921</v>
      </c>
      <c r="W657">
        <v>59.065425831923278</v>
      </c>
      <c r="X657">
        <v>171.99570541387973</v>
      </c>
      <c r="Y657">
        <v>158.75203609701083</v>
      </c>
      <c r="Z657">
        <v>158.75203609701083</v>
      </c>
      <c r="AA657">
        <v>31.680464767350578</v>
      </c>
      <c r="AB657">
        <v>4.8894765543808196</v>
      </c>
      <c r="AC657">
        <v>-42.561112866071475</v>
      </c>
      <c r="AD657">
        <v>105</v>
      </c>
      <c r="AE657">
        <v>0</v>
      </c>
      <c r="AF657">
        <v>0</v>
      </c>
      <c r="AG657">
        <v>14</v>
      </c>
      <c r="AH657">
        <v>185</v>
      </c>
      <c r="AI657">
        <v>33</v>
      </c>
      <c r="AJ657">
        <v>53</v>
      </c>
      <c r="AK657">
        <v>32</v>
      </c>
      <c r="AL657">
        <v>39</v>
      </c>
      <c r="AM657">
        <v>14</v>
      </c>
    </row>
    <row r="658" spans="1:39">
      <c r="A658">
        <v>8</v>
      </c>
      <c r="B658">
        <v>38</v>
      </c>
      <c r="C658">
        <v>2022</v>
      </c>
      <c r="D658">
        <v>99</v>
      </c>
      <c r="E658">
        <v>99</v>
      </c>
      <c r="F658">
        <v>99</v>
      </c>
      <c r="G658">
        <v>99</v>
      </c>
      <c r="H658">
        <v>2</v>
      </c>
      <c r="I658">
        <v>99</v>
      </c>
      <c r="J658">
        <v>106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  <c r="Q658">
        <v>18</v>
      </c>
      <c r="R658">
        <v>61</v>
      </c>
      <c r="S658">
        <v>61</v>
      </c>
      <c r="T658">
        <v>0.19137855305264476</v>
      </c>
      <c r="U658">
        <v>0.1750234585594822</v>
      </c>
      <c r="V658">
        <v>10</v>
      </c>
      <c r="W658">
        <v>57.032786885245905</v>
      </c>
      <c r="X658">
        <v>152.67392501287677</v>
      </c>
      <c r="Y658">
        <v>140.91803278688525</v>
      </c>
      <c r="Z658">
        <v>140.91803278688525</v>
      </c>
      <c r="AA658">
        <v>10.161200848691536</v>
      </c>
      <c r="AB658">
        <v>3.7980461461589106</v>
      </c>
      <c r="AC658">
        <v>-34.714620057257406</v>
      </c>
      <c r="AD658">
        <v>1</v>
      </c>
      <c r="AE658">
        <v>0</v>
      </c>
      <c r="AF658">
        <v>0</v>
      </c>
      <c r="AG658">
        <v>0</v>
      </c>
      <c r="AH658">
        <v>2</v>
      </c>
      <c r="AI658">
        <v>1</v>
      </c>
      <c r="AJ658">
        <v>1</v>
      </c>
      <c r="AK658">
        <v>0</v>
      </c>
      <c r="AL658">
        <v>2</v>
      </c>
      <c r="AM658">
        <v>4</v>
      </c>
    </row>
    <row r="659" spans="1:39">
      <c r="A659">
        <v>8</v>
      </c>
      <c r="B659">
        <v>39</v>
      </c>
      <c r="C659">
        <v>2022</v>
      </c>
      <c r="D659">
        <v>99</v>
      </c>
      <c r="E659">
        <v>99</v>
      </c>
      <c r="F659">
        <v>99</v>
      </c>
      <c r="G659">
        <v>99</v>
      </c>
      <c r="H659">
        <v>1</v>
      </c>
      <c r="I659">
        <v>99</v>
      </c>
      <c r="J659">
        <v>109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  <c r="Q659">
        <v>237</v>
      </c>
      <c r="R659">
        <v>6049</v>
      </c>
      <c r="S659">
        <v>6028</v>
      </c>
      <c r="T659">
        <v>18.977850285499152</v>
      </c>
      <c r="U659">
        <v>19.395678000522896</v>
      </c>
      <c r="V659">
        <v>6.3263349313936175</v>
      </c>
      <c r="W659">
        <v>58.447246184472462</v>
      </c>
      <c r="X659">
        <v>171.21723870442639</v>
      </c>
      <c r="Y659">
        <v>157.47859315589372</v>
      </c>
      <c r="Z659">
        <v>158.02720802919731</v>
      </c>
      <c r="AA659">
        <v>33.179329666802694</v>
      </c>
      <c r="AB659">
        <v>5.2295708677633348</v>
      </c>
      <c r="AC659">
        <v>-41.814638519636006</v>
      </c>
      <c r="AD659">
        <v>297</v>
      </c>
      <c r="AE659">
        <v>0</v>
      </c>
      <c r="AF659">
        <v>0</v>
      </c>
      <c r="AG659">
        <v>41</v>
      </c>
      <c r="AH659">
        <v>328</v>
      </c>
      <c r="AI659">
        <v>39</v>
      </c>
      <c r="AJ659">
        <v>85</v>
      </c>
      <c r="AK659">
        <v>74</v>
      </c>
      <c r="AL659">
        <v>39</v>
      </c>
      <c r="AM659">
        <v>16</v>
      </c>
    </row>
    <row r="660" spans="1:39">
      <c r="A660">
        <v>8</v>
      </c>
      <c r="B660">
        <v>40</v>
      </c>
      <c r="C660">
        <v>2022</v>
      </c>
      <c r="D660">
        <v>99</v>
      </c>
      <c r="E660">
        <v>99</v>
      </c>
      <c r="F660">
        <v>99</v>
      </c>
      <c r="G660">
        <v>99</v>
      </c>
      <c r="H660">
        <v>1</v>
      </c>
      <c r="I660">
        <v>99</v>
      </c>
      <c r="J660">
        <v>111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  <c r="Q660">
        <v>146</v>
      </c>
      <c r="R660">
        <v>6106</v>
      </c>
      <c r="S660">
        <v>6101</v>
      </c>
      <c r="T660">
        <v>19.156679425236877</v>
      </c>
      <c r="U660">
        <v>19.246112555102144</v>
      </c>
      <c r="V660">
        <v>5.5992466426465759</v>
      </c>
      <c r="W660">
        <v>59.31732502868384</v>
      </c>
      <c r="X660">
        <v>167.83620643460725</v>
      </c>
      <c r="Y660">
        <v>154.80549295774651</v>
      </c>
      <c r="Z660">
        <v>154.93236190788397</v>
      </c>
      <c r="AA660">
        <v>28.778871698934072</v>
      </c>
      <c r="AB660">
        <v>4.2995838975717069</v>
      </c>
      <c r="AC660">
        <v>-41.914541322050496</v>
      </c>
      <c r="AD660">
        <v>160</v>
      </c>
      <c r="AE660">
        <v>0</v>
      </c>
      <c r="AF660">
        <v>0</v>
      </c>
      <c r="AG660">
        <v>24</v>
      </c>
      <c r="AH660">
        <v>789</v>
      </c>
      <c r="AI660">
        <v>57</v>
      </c>
      <c r="AJ660">
        <v>201</v>
      </c>
      <c r="AK660">
        <v>23</v>
      </c>
      <c r="AL660">
        <v>40</v>
      </c>
      <c r="AM660">
        <v>19</v>
      </c>
    </row>
    <row r="661" spans="1:39">
      <c r="A661">
        <v>8</v>
      </c>
      <c r="B661">
        <v>41</v>
      </c>
      <c r="C661">
        <v>2022</v>
      </c>
      <c r="D661">
        <v>99</v>
      </c>
      <c r="E661">
        <v>99</v>
      </c>
      <c r="F661">
        <v>99</v>
      </c>
      <c r="G661">
        <v>99</v>
      </c>
      <c r="H661">
        <v>1</v>
      </c>
      <c r="I661">
        <v>99</v>
      </c>
      <c r="J661">
        <v>113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</row>
    <row r="662" spans="1:39">
      <c r="A662">
        <v>8</v>
      </c>
      <c r="B662">
        <v>42</v>
      </c>
      <c r="C662">
        <v>2022</v>
      </c>
      <c r="D662">
        <v>99</v>
      </c>
      <c r="E662">
        <v>99</v>
      </c>
      <c r="F662">
        <v>99</v>
      </c>
      <c r="G662">
        <v>99</v>
      </c>
      <c r="H662">
        <v>1</v>
      </c>
      <c r="I662">
        <v>99</v>
      </c>
      <c r="J662">
        <v>116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  <c r="Q662">
        <v>42</v>
      </c>
      <c r="R662">
        <v>1806</v>
      </c>
      <c r="S662">
        <v>1805</v>
      </c>
      <c r="T662">
        <v>5.6660601116897773</v>
      </c>
      <c r="U662">
        <v>5.5464903475947116</v>
      </c>
      <c r="V662">
        <v>5.4047619047619033</v>
      </c>
      <c r="W662">
        <v>59.659833795013846</v>
      </c>
      <c r="X662">
        <v>163.51051448824109</v>
      </c>
      <c r="Y662">
        <v>150.83449058693242</v>
      </c>
      <c r="Z662">
        <v>150.91805540166203</v>
      </c>
      <c r="AA662">
        <v>27.793167436676445</v>
      </c>
      <c r="AB662">
        <v>4.1081729195493555</v>
      </c>
      <c r="AC662">
        <v>-37.050689068275751</v>
      </c>
      <c r="AD662">
        <v>52</v>
      </c>
      <c r="AE662">
        <v>0</v>
      </c>
      <c r="AF662">
        <v>0</v>
      </c>
      <c r="AG662">
        <v>3</v>
      </c>
      <c r="AH662">
        <v>146</v>
      </c>
      <c r="AI662">
        <v>13</v>
      </c>
      <c r="AJ662">
        <v>14</v>
      </c>
      <c r="AK662">
        <v>7</v>
      </c>
      <c r="AL662">
        <v>23</v>
      </c>
      <c r="AM662">
        <v>3</v>
      </c>
    </row>
    <row r="663" spans="1:39">
      <c r="A663">
        <v>8</v>
      </c>
      <c r="B663">
        <v>43</v>
      </c>
      <c r="C663">
        <v>2022</v>
      </c>
      <c r="D663">
        <v>99</v>
      </c>
      <c r="E663">
        <v>99</v>
      </c>
      <c r="F663">
        <v>99</v>
      </c>
      <c r="G663">
        <v>99</v>
      </c>
      <c r="H663">
        <v>2</v>
      </c>
      <c r="I663">
        <v>99</v>
      </c>
      <c r="J663">
        <v>117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  <c r="Q663">
        <v>75</v>
      </c>
      <c r="R663">
        <v>4393</v>
      </c>
      <c r="S663">
        <v>4375</v>
      </c>
      <c r="T663">
        <v>13.782393173119161</v>
      </c>
      <c r="U663">
        <v>13.842413129297178</v>
      </c>
      <c r="V663">
        <v>5.7350330070566811</v>
      </c>
      <c r="W663">
        <v>59.080914285714279</v>
      </c>
      <c r="X663">
        <v>168.28589953632061</v>
      </c>
      <c r="Y663">
        <v>154.75715911677665</v>
      </c>
      <c r="Z663">
        <v>155.39387428571425</v>
      </c>
      <c r="AA663">
        <v>31.791530788940968</v>
      </c>
      <c r="AB663">
        <v>4.7381577213779185</v>
      </c>
      <c r="AC663">
        <v>-51.884131607034512</v>
      </c>
      <c r="AD663">
        <v>64</v>
      </c>
      <c r="AE663">
        <v>0</v>
      </c>
      <c r="AF663">
        <v>0</v>
      </c>
      <c r="AG663">
        <v>5</v>
      </c>
      <c r="AH663">
        <v>280</v>
      </c>
      <c r="AI663">
        <v>46</v>
      </c>
      <c r="AJ663">
        <v>122</v>
      </c>
      <c r="AK663">
        <v>26</v>
      </c>
      <c r="AL663">
        <v>52</v>
      </c>
      <c r="AM663">
        <v>6</v>
      </c>
    </row>
    <row r="664" spans="1:39">
      <c r="A664">
        <v>8</v>
      </c>
      <c r="B664">
        <v>44</v>
      </c>
      <c r="C664">
        <v>2022</v>
      </c>
      <c r="D664">
        <v>99</v>
      </c>
      <c r="E664">
        <v>99</v>
      </c>
      <c r="F664">
        <v>99</v>
      </c>
      <c r="G664">
        <v>99</v>
      </c>
      <c r="H664">
        <v>1</v>
      </c>
      <c r="I664">
        <v>99</v>
      </c>
      <c r="J664">
        <v>121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  <c r="Q664">
        <v>129</v>
      </c>
      <c r="R664">
        <v>1083</v>
      </c>
      <c r="S664">
        <v>1077</v>
      </c>
      <c r="T664">
        <v>3.3977536550166274</v>
      </c>
      <c r="U664">
        <v>2.9782914877817346</v>
      </c>
      <c r="V664">
        <v>7.2603878116343488</v>
      </c>
      <c r="W664">
        <v>58.265552460538522</v>
      </c>
      <c r="X664">
        <v>147.07237529874203</v>
      </c>
      <c r="Y664">
        <v>135.06377654662967</v>
      </c>
      <c r="Z664">
        <v>135.81622098421531</v>
      </c>
      <c r="AA664">
        <v>20.28745905507343</v>
      </c>
      <c r="AB664">
        <v>4.3558146919629808</v>
      </c>
      <c r="AC664">
        <v>-32.141552674897902</v>
      </c>
      <c r="AD664">
        <v>29</v>
      </c>
      <c r="AE664">
        <v>0</v>
      </c>
      <c r="AF664">
        <v>0</v>
      </c>
      <c r="AG664">
        <v>6</v>
      </c>
      <c r="AH664">
        <v>23</v>
      </c>
      <c r="AI664">
        <v>5</v>
      </c>
      <c r="AJ664">
        <v>8</v>
      </c>
      <c r="AK664">
        <v>3</v>
      </c>
      <c r="AL664">
        <v>6</v>
      </c>
      <c r="AM664">
        <v>20</v>
      </c>
    </row>
    <row r="665" spans="1:39">
      <c r="A665">
        <v>8</v>
      </c>
      <c r="B665">
        <v>45</v>
      </c>
      <c r="C665">
        <v>2022</v>
      </c>
      <c r="D665">
        <v>99</v>
      </c>
      <c r="E665">
        <v>99</v>
      </c>
      <c r="F665">
        <v>99</v>
      </c>
      <c r="G665">
        <v>99</v>
      </c>
      <c r="H665">
        <v>1</v>
      </c>
      <c r="I665">
        <v>99</v>
      </c>
      <c r="J665">
        <v>134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  <c r="Q665">
        <v>39</v>
      </c>
      <c r="R665">
        <v>930</v>
      </c>
      <c r="S665">
        <v>921</v>
      </c>
      <c r="T665">
        <v>2.9177385957206496</v>
      </c>
      <c r="U665">
        <v>2.9751216818221562</v>
      </c>
      <c r="V665">
        <v>5.6892473118279581</v>
      </c>
      <c r="W665">
        <v>59.158523344191103</v>
      </c>
      <c r="X665">
        <v>171.7980055685648</v>
      </c>
      <c r="Y665">
        <v>157.11654838709671</v>
      </c>
      <c r="Z665">
        <v>158.65188925081424</v>
      </c>
      <c r="AA665">
        <v>31.325451868386804</v>
      </c>
      <c r="AB665">
        <v>4.6219576479219189</v>
      </c>
      <c r="AC665">
        <v>-43.574086966919886</v>
      </c>
      <c r="AD665">
        <v>44</v>
      </c>
      <c r="AE665">
        <v>0</v>
      </c>
      <c r="AF665">
        <v>0</v>
      </c>
      <c r="AG665">
        <v>2</v>
      </c>
      <c r="AH665">
        <v>103</v>
      </c>
      <c r="AI665">
        <v>30</v>
      </c>
      <c r="AJ665">
        <v>144</v>
      </c>
      <c r="AK665">
        <v>7</v>
      </c>
      <c r="AL665">
        <v>11</v>
      </c>
      <c r="AM665">
        <v>1</v>
      </c>
    </row>
    <row r="666" spans="1:39">
      <c r="A666">
        <v>8</v>
      </c>
      <c r="B666">
        <v>46</v>
      </c>
      <c r="C666">
        <v>2022</v>
      </c>
      <c r="D666">
        <v>99</v>
      </c>
      <c r="E666">
        <v>99</v>
      </c>
      <c r="F666">
        <v>99</v>
      </c>
      <c r="G666">
        <v>99</v>
      </c>
      <c r="H666">
        <v>2</v>
      </c>
      <c r="I666">
        <v>99</v>
      </c>
      <c r="J666">
        <v>141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  <c r="Q666">
        <v>20</v>
      </c>
      <c r="R666">
        <v>40</v>
      </c>
      <c r="S666">
        <v>40</v>
      </c>
      <c r="T666">
        <v>0.12549413314927529</v>
      </c>
      <c r="U666">
        <v>0.1196495872358006</v>
      </c>
      <c r="V666">
        <v>8.3000000000000007</v>
      </c>
      <c r="W666">
        <v>53.85</v>
      </c>
      <c r="X666">
        <v>159.16576381365121</v>
      </c>
      <c r="Y666">
        <v>146.91000000000005</v>
      </c>
      <c r="Z666">
        <v>146.91000000000005</v>
      </c>
      <c r="AA666">
        <v>18.768361675969235</v>
      </c>
      <c r="AB666">
        <v>6.3029754878152424</v>
      </c>
      <c r="AC666">
        <v>-9.6756858550333895</v>
      </c>
      <c r="AD666">
        <v>0</v>
      </c>
      <c r="AE666">
        <v>0</v>
      </c>
      <c r="AF666">
        <v>0</v>
      </c>
      <c r="AG666">
        <v>0</v>
      </c>
      <c r="AH666">
        <v>1</v>
      </c>
      <c r="AI666">
        <v>0</v>
      </c>
      <c r="AJ666">
        <v>2</v>
      </c>
      <c r="AK666">
        <v>0</v>
      </c>
      <c r="AL666">
        <v>0</v>
      </c>
      <c r="AM666">
        <v>1</v>
      </c>
    </row>
    <row r="667" spans="1:39">
      <c r="A667">
        <v>8</v>
      </c>
      <c r="B667">
        <v>47</v>
      </c>
      <c r="C667">
        <v>2022</v>
      </c>
      <c r="D667">
        <v>99</v>
      </c>
      <c r="E667">
        <v>99</v>
      </c>
      <c r="F667">
        <v>99</v>
      </c>
      <c r="G667">
        <v>99</v>
      </c>
      <c r="H667">
        <v>2</v>
      </c>
      <c r="I667">
        <v>99</v>
      </c>
      <c r="J667">
        <v>143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  <c r="Q667">
        <v>17</v>
      </c>
      <c r="R667">
        <v>147</v>
      </c>
      <c r="S667">
        <v>147</v>
      </c>
      <c r="T667">
        <v>0.46119093932358657</v>
      </c>
      <c r="U667">
        <v>0.44575192696226257</v>
      </c>
      <c r="V667">
        <v>7.8639455782312897</v>
      </c>
      <c r="W667">
        <v>57.891156462585066</v>
      </c>
      <c r="X667">
        <v>161.35199475239733</v>
      </c>
      <c r="Y667">
        <v>148.92789115646266</v>
      </c>
      <c r="Z667">
        <v>148.92789115646266</v>
      </c>
      <c r="AA667">
        <v>22.649941155073329</v>
      </c>
      <c r="AB667">
        <v>5.3275426706401756</v>
      </c>
      <c r="AC667">
        <v>-23.196472390003169</v>
      </c>
      <c r="AD667">
        <v>4</v>
      </c>
      <c r="AE667">
        <v>0</v>
      </c>
      <c r="AF667">
        <v>0</v>
      </c>
      <c r="AG667">
        <v>1</v>
      </c>
      <c r="AH667">
        <v>6</v>
      </c>
      <c r="AI667">
        <v>0</v>
      </c>
      <c r="AJ667">
        <v>2</v>
      </c>
      <c r="AK667">
        <v>0</v>
      </c>
      <c r="AL667">
        <v>2</v>
      </c>
      <c r="AM667">
        <v>0</v>
      </c>
    </row>
    <row r="668" spans="1:39">
      <c r="A668">
        <v>8</v>
      </c>
      <c r="B668">
        <v>48</v>
      </c>
      <c r="C668">
        <v>2022</v>
      </c>
      <c r="D668">
        <v>99</v>
      </c>
      <c r="E668">
        <v>99</v>
      </c>
      <c r="F668">
        <v>99</v>
      </c>
      <c r="G668">
        <v>99</v>
      </c>
      <c r="H668">
        <v>2</v>
      </c>
      <c r="I668">
        <v>99</v>
      </c>
      <c r="J668">
        <v>147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  <c r="Q668">
        <v>37</v>
      </c>
      <c r="R668">
        <v>513</v>
      </c>
      <c r="S668">
        <v>510</v>
      </c>
      <c r="T668">
        <v>1.6094622576394555</v>
      </c>
      <c r="U668">
        <v>1.3802827204665804</v>
      </c>
      <c r="V668">
        <v>6.5672514619883051</v>
      </c>
      <c r="W668">
        <v>59.062745098039251</v>
      </c>
      <c r="X668">
        <v>144.21192019412933</v>
      </c>
      <c r="Y668">
        <v>132.1450292397661</v>
      </c>
      <c r="Z668">
        <v>132.92235294117651</v>
      </c>
      <c r="AA668">
        <v>20.124020627806232</v>
      </c>
      <c r="AB668">
        <v>3.9312703521996313</v>
      </c>
      <c r="AC668">
        <v>-29.643427595422541</v>
      </c>
      <c r="AD668">
        <v>26</v>
      </c>
      <c r="AE668">
        <v>0</v>
      </c>
      <c r="AF668">
        <v>0</v>
      </c>
      <c r="AG668">
        <v>4</v>
      </c>
      <c r="AH668">
        <v>8</v>
      </c>
      <c r="AI668">
        <v>1</v>
      </c>
      <c r="AJ668">
        <v>7</v>
      </c>
      <c r="AK668">
        <v>4</v>
      </c>
      <c r="AL668">
        <v>9</v>
      </c>
      <c r="AM668">
        <v>5</v>
      </c>
    </row>
    <row r="669" spans="1:39">
      <c r="A669">
        <v>8</v>
      </c>
      <c r="B669">
        <v>49</v>
      </c>
      <c r="C669">
        <v>2022</v>
      </c>
      <c r="D669">
        <v>99</v>
      </c>
      <c r="E669">
        <v>99</v>
      </c>
      <c r="F669">
        <v>99</v>
      </c>
      <c r="G669">
        <v>99</v>
      </c>
      <c r="H669">
        <v>1</v>
      </c>
      <c r="I669">
        <v>99</v>
      </c>
      <c r="J669">
        <v>155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  <c r="Q669">
        <v>9</v>
      </c>
      <c r="R669">
        <v>339</v>
      </c>
      <c r="S669">
        <v>339</v>
      </c>
      <c r="T669">
        <v>1.0635627784401076</v>
      </c>
      <c r="U669">
        <v>1.0742170646471252</v>
      </c>
      <c r="V669">
        <v>6.7050147492625394</v>
      </c>
      <c r="W669">
        <v>58.076696165191763</v>
      </c>
      <c r="X669">
        <v>168.61289817415965</v>
      </c>
      <c r="Y669">
        <v>155.62970501474933</v>
      </c>
      <c r="Z669">
        <v>155.62970501474933</v>
      </c>
      <c r="AA669">
        <v>38.442439665877345</v>
      </c>
      <c r="AB669">
        <v>5.75405612989936</v>
      </c>
      <c r="AC669">
        <v>-64.144838802997242</v>
      </c>
      <c r="AD669">
        <v>9</v>
      </c>
      <c r="AE669">
        <v>0</v>
      </c>
      <c r="AF669">
        <v>0</v>
      </c>
      <c r="AG669">
        <v>1</v>
      </c>
      <c r="AH669">
        <v>12</v>
      </c>
      <c r="AI669">
        <v>1</v>
      </c>
      <c r="AJ669">
        <v>2</v>
      </c>
      <c r="AK669">
        <v>0</v>
      </c>
      <c r="AL669">
        <v>3</v>
      </c>
      <c r="AM669">
        <v>0</v>
      </c>
    </row>
    <row r="670" spans="1:39">
      <c r="A670">
        <v>8</v>
      </c>
      <c r="B670">
        <v>50</v>
      </c>
      <c r="C670">
        <v>2022</v>
      </c>
      <c r="D670">
        <v>99</v>
      </c>
      <c r="E670">
        <v>99</v>
      </c>
      <c r="F670">
        <v>99</v>
      </c>
      <c r="G670">
        <v>99</v>
      </c>
      <c r="H670">
        <v>2</v>
      </c>
      <c r="I670">
        <v>99</v>
      </c>
      <c r="J670">
        <v>160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  <c r="Q670">
        <v>60</v>
      </c>
      <c r="R670">
        <v>424</v>
      </c>
      <c r="S670">
        <v>424</v>
      </c>
      <c r="T670">
        <v>1.3302378113823179</v>
      </c>
      <c r="U670">
        <v>1.1880073567840823</v>
      </c>
      <c r="V670">
        <v>8.9599056603773608</v>
      </c>
      <c r="W670">
        <v>55.021226415094361</v>
      </c>
      <c r="X670">
        <v>149.09109957276331</v>
      </c>
      <c r="Y670">
        <v>137.61108490566045</v>
      </c>
      <c r="Z670">
        <v>137.61108490566045</v>
      </c>
      <c r="AA670">
        <v>16.992235872746139</v>
      </c>
      <c r="AB670">
        <v>5.174048304219478</v>
      </c>
      <c r="AC670">
        <v>-40.071080019542592</v>
      </c>
      <c r="AD670">
        <v>15</v>
      </c>
      <c r="AE670">
        <v>0</v>
      </c>
      <c r="AF670">
        <v>0</v>
      </c>
      <c r="AG670">
        <v>7</v>
      </c>
      <c r="AH670">
        <v>25</v>
      </c>
      <c r="AI670">
        <v>5</v>
      </c>
      <c r="AJ670">
        <v>70</v>
      </c>
      <c r="AK670">
        <v>1</v>
      </c>
      <c r="AL670">
        <v>29</v>
      </c>
      <c r="AM670">
        <v>15</v>
      </c>
    </row>
    <row r="671" spans="1:39">
      <c r="A671">
        <v>8</v>
      </c>
      <c r="B671">
        <v>51</v>
      </c>
      <c r="C671">
        <v>2022</v>
      </c>
      <c r="D671">
        <v>99</v>
      </c>
      <c r="E671">
        <v>99</v>
      </c>
      <c r="F671">
        <v>99</v>
      </c>
      <c r="G671">
        <v>99</v>
      </c>
      <c r="H671">
        <v>1</v>
      </c>
      <c r="I671">
        <v>99</v>
      </c>
      <c r="J671">
        <v>171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  <c r="Q671">
        <v>41</v>
      </c>
      <c r="R671">
        <v>2127</v>
      </c>
      <c r="S671">
        <v>2127</v>
      </c>
      <c r="T671">
        <v>6.6731505302127117</v>
      </c>
      <c r="U671">
        <v>6.8408383009576115</v>
      </c>
      <c r="V671">
        <v>5.6013164080865092</v>
      </c>
      <c r="W671">
        <v>59.301363422661019</v>
      </c>
      <c r="X671">
        <v>171.13556751888848</v>
      </c>
      <c r="Y671">
        <v>157.95812881993413</v>
      </c>
      <c r="Z671">
        <v>157.95812881993413</v>
      </c>
      <c r="AA671">
        <v>31.163534592069944</v>
      </c>
      <c r="AB671">
        <v>4.3144952023381009</v>
      </c>
      <c r="AC671">
        <v>-47.349308167299313</v>
      </c>
      <c r="AD671">
        <v>57</v>
      </c>
      <c r="AE671">
        <v>0</v>
      </c>
      <c r="AF671">
        <v>0</v>
      </c>
      <c r="AG671">
        <v>4</v>
      </c>
      <c r="AH671">
        <v>301</v>
      </c>
      <c r="AI671">
        <v>30</v>
      </c>
      <c r="AJ671">
        <v>57</v>
      </c>
      <c r="AK671">
        <v>11</v>
      </c>
      <c r="AL671">
        <v>14</v>
      </c>
      <c r="AM671">
        <v>4</v>
      </c>
    </row>
    <row r="672" spans="1:39">
      <c r="A672">
        <v>8</v>
      </c>
      <c r="B672">
        <v>52</v>
      </c>
      <c r="C672">
        <v>2022</v>
      </c>
      <c r="D672">
        <v>99</v>
      </c>
      <c r="E672">
        <v>99</v>
      </c>
      <c r="F672">
        <v>99</v>
      </c>
      <c r="G672">
        <v>99</v>
      </c>
      <c r="H672">
        <v>2</v>
      </c>
      <c r="I672">
        <v>99</v>
      </c>
      <c r="J672">
        <v>181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  <c r="Q672">
        <v>9</v>
      </c>
      <c r="R672">
        <v>42</v>
      </c>
      <c r="S672">
        <v>42</v>
      </c>
      <c r="T672">
        <v>0.13176883980673904</v>
      </c>
      <c r="U672">
        <v>0.11674406751308784</v>
      </c>
      <c r="V672">
        <v>8.8333333333333357</v>
      </c>
      <c r="W672">
        <v>57.809523809523824</v>
      </c>
      <c r="X672">
        <v>147.90538100397251</v>
      </c>
      <c r="Y672">
        <v>136.51666666666662</v>
      </c>
      <c r="Z672">
        <v>136.51666666666662</v>
      </c>
      <c r="AA672">
        <v>22.240652575500903</v>
      </c>
      <c r="AB672">
        <v>4.4787226880104569</v>
      </c>
      <c r="AC672">
        <v>5.7374718406415397</v>
      </c>
      <c r="AD672">
        <v>0</v>
      </c>
      <c r="AE672">
        <v>0</v>
      </c>
      <c r="AF672">
        <v>0</v>
      </c>
      <c r="AG672">
        <v>0</v>
      </c>
      <c r="AH672">
        <v>4</v>
      </c>
      <c r="AI672">
        <v>0</v>
      </c>
      <c r="AJ672">
        <v>1</v>
      </c>
      <c r="AK672">
        <v>0</v>
      </c>
      <c r="AL672">
        <v>0</v>
      </c>
      <c r="AM672">
        <v>1</v>
      </c>
    </row>
    <row r="673" spans="1:39">
      <c r="A673">
        <v>8</v>
      </c>
      <c r="B673">
        <v>53</v>
      </c>
      <c r="C673">
        <v>2022</v>
      </c>
      <c r="D673">
        <v>99</v>
      </c>
      <c r="E673">
        <v>99</v>
      </c>
      <c r="F673">
        <v>99</v>
      </c>
      <c r="G673">
        <v>99</v>
      </c>
      <c r="H673">
        <v>2</v>
      </c>
      <c r="I673">
        <v>99</v>
      </c>
      <c r="J673">
        <v>470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  <c r="Q673">
        <v>30</v>
      </c>
      <c r="R673">
        <v>212</v>
      </c>
      <c r="S673">
        <v>210</v>
      </c>
      <c r="T673">
        <v>0.66511890569115906</v>
      </c>
      <c r="U673">
        <v>0.61870466824213843</v>
      </c>
      <c r="V673">
        <v>7.3443396226415105</v>
      </c>
      <c r="W673">
        <v>56.185714285714305</v>
      </c>
      <c r="X673">
        <v>156.32065250720575</v>
      </c>
      <c r="Y673">
        <v>143.33349056603777</v>
      </c>
      <c r="Z673">
        <v>144.69857142857148</v>
      </c>
      <c r="AA673">
        <v>24.583584299422203</v>
      </c>
      <c r="AB673">
        <v>5.6145038125576763</v>
      </c>
      <c r="AC673">
        <v>-38.204859883447618</v>
      </c>
      <c r="AD673">
        <v>1</v>
      </c>
      <c r="AE673">
        <v>0</v>
      </c>
      <c r="AF673">
        <v>0</v>
      </c>
      <c r="AG673">
        <v>0</v>
      </c>
      <c r="AH673">
        <v>2</v>
      </c>
      <c r="AI673">
        <v>0</v>
      </c>
      <c r="AJ673">
        <v>3</v>
      </c>
      <c r="AK673">
        <v>0</v>
      </c>
      <c r="AL673">
        <v>3</v>
      </c>
      <c r="AM673">
        <v>0</v>
      </c>
    </row>
    <row r="674" spans="1:39">
      <c r="A674">
        <v>8</v>
      </c>
      <c r="B674">
        <v>54</v>
      </c>
      <c r="C674">
        <v>2022</v>
      </c>
      <c r="D674">
        <v>99</v>
      </c>
      <c r="E674">
        <v>99</v>
      </c>
      <c r="F674">
        <v>99</v>
      </c>
      <c r="G674">
        <v>99</v>
      </c>
      <c r="H674">
        <v>1</v>
      </c>
      <c r="I674">
        <v>99</v>
      </c>
      <c r="J674">
        <v>643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  <c r="Q674">
        <v>50</v>
      </c>
      <c r="R674">
        <v>2281</v>
      </c>
      <c r="S674">
        <v>2280</v>
      </c>
      <c r="T674">
        <v>7.156302942837419</v>
      </c>
      <c r="U674">
        <v>6.858937428755211</v>
      </c>
      <c r="V674">
        <v>5.5769399386234095</v>
      </c>
      <c r="W674">
        <v>59.6</v>
      </c>
      <c r="X674">
        <v>160.06163782682617</v>
      </c>
      <c r="Y674">
        <v>147.68340640070164</v>
      </c>
      <c r="Z674">
        <v>147.74817982456153</v>
      </c>
      <c r="AA674">
        <v>29.700765436605575</v>
      </c>
      <c r="AB674">
        <v>4.1395185752799071</v>
      </c>
      <c r="AC674">
        <v>-43.136422653108269</v>
      </c>
      <c r="AD674">
        <v>90</v>
      </c>
      <c r="AE674">
        <v>0</v>
      </c>
      <c r="AF674">
        <v>0</v>
      </c>
      <c r="AG674">
        <v>8</v>
      </c>
      <c r="AH674">
        <v>118</v>
      </c>
      <c r="AI674">
        <v>26</v>
      </c>
      <c r="AJ674">
        <v>5</v>
      </c>
      <c r="AK674">
        <v>14</v>
      </c>
      <c r="AL674">
        <v>58</v>
      </c>
      <c r="AM674">
        <v>10</v>
      </c>
    </row>
    <row r="675" spans="1:39">
      <c r="A675">
        <v>8</v>
      </c>
      <c r="B675">
        <v>55</v>
      </c>
      <c r="C675">
        <v>2021</v>
      </c>
      <c r="D675">
        <v>99</v>
      </c>
      <c r="E675">
        <v>99</v>
      </c>
      <c r="F675">
        <v>99</v>
      </c>
      <c r="G675">
        <v>99</v>
      </c>
      <c r="H675">
        <v>1</v>
      </c>
      <c r="I675">
        <v>99</v>
      </c>
      <c r="J675">
        <v>103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  <c r="Q675">
        <v>137</v>
      </c>
      <c r="R675">
        <v>3987</v>
      </c>
      <c r="S675">
        <v>3987</v>
      </c>
      <c r="T675">
        <v>12.525525431183436</v>
      </c>
      <c r="U675">
        <v>12.843394274868045</v>
      </c>
      <c r="V675">
        <v>15.465763732129419</v>
      </c>
      <c r="W675">
        <v>60</v>
      </c>
      <c r="X675">
        <v>170.9164508379217</v>
      </c>
      <c r="Y675">
        <v>157.75588412340102</v>
      </c>
      <c r="Z675">
        <v>157.75588412340102</v>
      </c>
      <c r="AA675">
        <v>30.751956534330326</v>
      </c>
      <c r="AB675">
        <v>4.3499997837800386</v>
      </c>
      <c r="AC675">
        <v>-40.15006466563274</v>
      </c>
      <c r="AD675">
        <v>85</v>
      </c>
      <c r="AE675">
        <v>0</v>
      </c>
      <c r="AF675">
        <v>0</v>
      </c>
      <c r="AG675">
        <v>5</v>
      </c>
      <c r="AH675">
        <v>125</v>
      </c>
      <c r="AI675">
        <v>18</v>
      </c>
      <c r="AJ675">
        <v>22</v>
      </c>
      <c r="AK675">
        <v>12</v>
      </c>
      <c r="AL675">
        <v>19</v>
      </c>
      <c r="AM675">
        <v>6</v>
      </c>
    </row>
    <row r="676" spans="1:39">
      <c r="A676">
        <v>8</v>
      </c>
      <c r="B676">
        <v>56</v>
      </c>
      <c r="C676">
        <v>2021</v>
      </c>
      <c r="D676">
        <v>99</v>
      </c>
      <c r="E676">
        <v>99</v>
      </c>
      <c r="F676">
        <v>99</v>
      </c>
      <c r="G676">
        <v>99</v>
      </c>
      <c r="H676">
        <v>2</v>
      </c>
      <c r="I676">
        <v>99</v>
      </c>
      <c r="J676">
        <v>106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  <c r="Q676">
        <v>30</v>
      </c>
      <c r="R676">
        <v>97</v>
      </c>
      <c r="S676">
        <v>97</v>
      </c>
      <c r="T676">
        <v>0.30473437843611573</v>
      </c>
      <c r="U676">
        <v>0.2750218778030295</v>
      </c>
      <c r="V676">
        <v>14</v>
      </c>
      <c r="W676">
        <v>57.144329896907216</v>
      </c>
      <c r="X676">
        <v>150.43392791323677</v>
      </c>
      <c r="Y676">
        <v>138.85051546391759</v>
      </c>
      <c r="Z676">
        <v>138.85051546391759</v>
      </c>
      <c r="AA676">
        <v>8.4242179570498745</v>
      </c>
      <c r="AB676">
        <v>4.4420430210035473</v>
      </c>
      <c r="AC676">
        <v>-29.257915315236875</v>
      </c>
      <c r="AD676">
        <v>1</v>
      </c>
      <c r="AE676">
        <v>0</v>
      </c>
      <c r="AF676">
        <v>0</v>
      </c>
      <c r="AG676">
        <v>1</v>
      </c>
      <c r="AH676">
        <v>7</v>
      </c>
      <c r="AI676">
        <v>0</v>
      </c>
      <c r="AJ676">
        <v>2</v>
      </c>
      <c r="AK676">
        <v>0</v>
      </c>
      <c r="AL676">
        <v>2</v>
      </c>
      <c r="AM676">
        <v>1</v>
      </c>
    </row>
    <row r="677" spans="1:39">
      <c r="A677">
        <v>8</v>
      </c>
      <c r="B677">
        <v>57</v>
      </c>
      <c r="C677">
        <v>2021</v>
      </c>
      <c r="D677">
        <v>99</v>
      </c>
      <c r="E677">
        <v>99</v>
      </c>
      <c r="F677">
        <v>99</v>
      </c>
      <c r="G677">
        <v>99</v>
      </c>
      <c r="H677">
        <v>1</v>
      </c>
      <c r="I677">
        <v>99</v>
      </c>
      <c r="J677">
        <v>109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  <c r="Q677">
        <v>194</v>
      </c>
      <c r="R677">
        <v>7476</v>
      </c>
      <c r="S677">
        <v>7476</v>
      </c>
      <c r="T677">
        <v>23.486538280292795</v>
      </c>
      <c r="U677">
        <v>24.185767596485139</v>
      </c>
      <c r="V677">
        <v>14.832664526484749</v>
      </c>
      <c r="W677">
        <v>58.747859818084521</v>
      </c>
      <c r="X677">
        <v>171.64883858031541</v>
      </c>
      <c r="Y677">
        <v>158.43187800963037</v>
      </c>
      <c r="Z677">
        <v>158.43187800963037</v>
      </c>
      <c r="AA677">
        <v>32.01102762441564</v>
      </c>
      <c r="AB677">
        <v>4.9268012156955825</v>
      </c>
      <c r="AC677">
        <v>-40.571904381800351</v>
      </c>
      <c r="AD677">
        <v>369</v>
      </c>
      <c r="AE677">
        <v>0</v>
      </c>
      <c r="AF677">
        <v>0</v>
      </c>
      <c r="AG677">
        <v>30</v>
      </c>
      <c r="AH677">
        <v>315</v>
      </c>
      <c r="AI677">
        <v>45</v>
      </c>
      <c r="AJ677">
        <v>50</v>
      </c>
      <c r="AK677">
        <v>33</v>
      </c>
      <c r="AL677">
        <v>18</v>
      </c>
      <c r="AM677">
        <v>10</v>
      </c>
    </row>
    <row r="678" spans="1:39">
      <c r="A678">
        <v>8</v>
      </c>
      <c r="B678">
        <v>58</v>
      </c>
      <c r="C678">
        <v>2021</v>
      </c>
      <c r="D678">
        <v>99</v>
      </c>
      <c r="E678">
        <v>99</v>
      </c>
      <c r="F678">
        <v>99</v>
      </c>
      <c r="G678">
        <v>99</v>
      </c>
      <c r="H678">
        <v>1</v>
      </c>
      <c r="I678">
        <v>99</v>
      </c>
      <c r="J678">
        <v>111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  <c r="Q678">
        <v>130</v>
      </c>
      <c r="R678">
        <v>6396</v>
      </c>
      <c r="S678">
        <v>6397</v>
      </c>
      <c r="T678">
        <v>20.093619427602025</v>
      </c>
      <c r="U678">
        <v>20.112951792529262</v>
      </c>
      <c r="V678">
        <v>15.175891181988742</v>
      </c>
      <c r="W678">
        <v>59.276223229638894</v>
      </c>
      <c r="X678">
        <v>166.82152543877339</v>
      </c>
      <c r="Y678">
        <v>153.99951219512201</v>
      </c>
      <c r="Z678">
        <v>153.97543848679075</v>
      </c>
      <c r="AA678">
        <v>29.050259596092392</v>
      </c>
      <c r="AB678">
        <v>4.2491741844183535</v>
      </c>
      <c r="AC678">
        <v>-40.798759198743845</v>
      </c>
      <c r="AD678">
        <v>191</v>
      </c>
      <c r="AE678">
        <v>0</v>
      </c>
      <c r="AF678">
        <v>0</v>
      </c>
      <c r="AG678">
        <v>28</v>
      </c>
      <c r="AH678">
        <v>812</v>
      </c>
      <c r="AI678">
        <v>45</v>
      </c>
      <c r="AJ678">
        <v>135</v>
      </c>
      <c r="AK678">
        <v>32</v>
      </c>
      <c r="AL678">
        <v>47</v>
      </c>
      <c r="AM678">
        <v>17</v>
      </c>
    </row>
    <row r="679" spans="1:39">
      <c r="A679">
        <v>8</v>
      </c>
      <c r="B679">
        <v>59</v>
      </c>
      <c r="C679">
        <v>2021</v>
      </c>
      <c r="D679">
        <v>99</v>
      </c>
      <c r="E679">
        <v>99</v>
      </c>
      <c r="F679">
        <v>99</v>
      </c>
      <c r="G679">
        <v>99</v>
      </c>
      <c r="H679">
        <v>1</v>
      </c>
      <c r="I679">
        <v>99</v>
      </c>
      <c r="J679">
        <v>113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</row>
    <row r="680" spans="1:39">
      <c r="A680">
        <v>8</v>
      </c>
      <c r="B680">
        <v>60</v>
      </c>
      <c r="C680">
        <v>2021</v>
      </c>
      <c r="D680">
        <v>99</v>
      </c>
      <c r="E680">
        <v>99</v>
      </c>
      <c r="F680">
        <v>99</v>
      </c>
      <c r="G680">
        <v>99</v>
      </c>
      <c r="H680">
        <v>1</v>
      </c>
      <c r="I680">
        <v>99</v>
      </c>
      <c r="J680">
        <v>116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  <c r="Q680">
        <v>31</v>
      </c>
      <c r="R680">
        <v>1360</v>
      </c>
      <c r="S680">
        <v>1360</v>
      </c>
      <c r="T680">
        <v>4.2725644811661594</v>
      </c>
      <c r="U680">
        <v>4.1083437257713404</v>
      </c>
      <c r="V680">
        <v>15.5375</v>
      </c>
      <c r="W680">
        <v>59.922058823529404</v>
      </c>
      <c r="X680">
        <v>160.27956312535855</v>
      </c>
      <c r="Y680">
        <v>147.93803676470603</v>
      </c>
      <c r="Z680">
        <v>147.93803676470603</v>
      </c>
      <c r="AA680">
        <v>27.847238355235504</v>
      </c>
      <c r="AB680">
        <v>3.7390760728945551</v>
      </c>
      <c r="AC680">
        <v>-40.963995681752309</v>
      </c>
      <c r="AD680">
        <v>45</v>
      </c>
      <c r="AE680">
        <v>0</v>
      </c>
      <c r="AF680">
        <v>0</v>
      </c>
      <c r="AG680">
        <v>7</v>
      </c>
      <c r="AH680">
        <v>80</v>
      </c>
      <c r="AI680">
        <v>7</v>
      </c>
      <c r="AJ680">
        <v>11</v>
      </c>
      <c r="AK680">
        <v>6</v>
      </c>
      <c r="AL680">
        <v>16</v>
      </c>
      <c r="AM680">
        <v>1</v>
      </c>
    </row>
    <row r="681" spans="1:39">
      <c r="A681">
        <v>8</v>
      </c>
      <c r="B681">
        <v>61</v>
      </c>
      <c r="C681">
        <v>2021</v>
      </c>
      <c r="D681">
        <v>99</v>
      </c>
      <c r="E681">
        <v>99</v>
      </c>
      <c r="F681">
        <v>99</v>
      </c>
      <c r="G681">
        <v>99</v>
      </c>
      <c r="H681">
        <v>2</v>
      </c>
      <c r="I681">
        <v>99</v>
      </c>
      <c r="J681">
        <v>117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  <c r="Q681">
        <v>82</v>
      </c>
      <c r="R681">
        <v>4861</v>
      </c>
      <c r="S681">
        <v>4861</v>
      </c>
      <c r="T681">
        <v>15.271276428638748</v>
      </c>
      <c r="U681">
        <v>15.260339873092269</v>
      </c>
      <c r="V681">
        <v>14.775766303229789</v>
      </c>
      <c r="W681">
        <v>58.528492079818982</v>
      </c>
      <c r="X681">
        <v>166.56696465088061</v>
      </c>
      <c r="Y681">
        <v>153.74130837276249</v>
      </c>
      <c r="Z681">
        <v>153.74130837276249</v>
      </c>
      <c r="AA681">
        <v>31.137300926802101</v>
      </c>
      <c r="AB681">
        <v>4.7603610803266445</v>
      </c>
      <c r="AC681">
        <v>-55.548036869649721</v>
      </c>
      <c r="AD681">
        <v>117</v>
      </c>
      <c r="AE681">
        <v>1</v>
      </c>
      <c r="AF681">
        <v>0</v>
      </c>
      <c r="AG681">
        <v>16</v>
      </c>
      <c r="AH681">
        <v>513</v>
      </c>
      <c r="AI681">
        <v>110</v>
      </c>
      <c r="AJ681">
        <v>86</v>
      </c>
      <c r="AK681">
        <v>53</v>
      </c>
      <c r="AL681">
        <v>40</v>
      </c>
      <c r="AM681">
        <v>24</v>
      </c>
    </row>
    <row r="682" spans="1:39">
      <c r="A682">
        <v>8</v>
      </c>
      <c r="B682">
        <v>62</v>
      </c>
      <c r="C682">
        <v>2021</v>
      </c>
      <c r="D682">
        <v>99</v>
      </c>
      <c r="E682">
        <v>99</v>
      </c>
      <c r="F682">
        <v>99</v>
      </c>
      <c r="G682">
        <v>99</v>
      </c>
      <c r="H682">
        <v>1</v>
      </c>
      <c r="I682">
        <v>99</v>
      </c>
      <c r="J682">
        <v>121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  <c r="Q682">
        <v>87</v>
      </c>
      <c r="R682">
        <v>439</v>
      </c>
      <c r="S682">
        <v>439</v>
      </c>
      <c r="T682">
        <v>1.3791586817881945</v>
      </c>
      <c r="U682">
        <v>1.218484853313784</v>
      </c>
      <c r="V682">
        <v>14.252847380410023</v>
      </c>
      <c r="W682">
        <v>57.496583143507962</v>
      </c>
      <c r="X682">
        <v>147.26715646956913</v>
      </c>
      <c r="Y682">
        <v>135.92758542141229</v>
      </c>
      <c r="Z682">
        <v>135.92758542141229</v>
      </c>
      <c r="AA682">
        <v>17.468730347558068</v>
      </c>
      <c r="AB682">
        <v>4.6922960353790595</v>
      </c>
      <c r="AC682">
        <v>-31.522720945234298</v>
      </c>
      <c r="AD682">
        <v>13</v>
      </c>
      <c r="AE682">
        <v>0</v>
      </c>
      <c r="AF682">
        <v>0</v>
      </c>
      <c r="AG682">
        <v>3</v>
      </c>
      <c r="AH682">
        <v>8</v>
      </c>
      <c r="AI682">
        <v>3</v>
      </c>
      <c r="AJ682">
        <v>5</v>
      </c>
      <c r="AK682">
        <v>0</v>
      </c>
      <c r="AL682">
        <v>9</v>
      </c>
      <c r="AM682">
        <v>13</v>
      </c>
    </row>
    <row r="683" spans="1:39">
      <c r="A683">
        <v>8</v>
      </c>
      <c r="B683">
        <v>63</v>
      </c>
      <c r="C683">
        <v>2021</v>
      </c>
      <c r="D683">
        <v>99</v>
      </c>
      <c r="E683">
        <v>99</v>
      </c>
      <c r="F683">
        <v>99</v>
      </c>
      <c r="G683">
        <v>99</v>
      </c>
      <c r="H683">
        <v>1</v>
      </c>
      <c r="I683">
        <v>99</v>
      </c>
      <c r="J683">
        <v>134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  <c r="Q683">
        <v>48</v>
      </c>
      <c r="R683">
        <v>784</v>
      </c>
      <c r="S683">
        <v>784</v>
      </c>
      <c r="T683">
        <v>2.4630077597310795</v>
      </c>
      <c r="U683">
        <v>2.5491400804969881</v>
      </c>
      <c r="V683">
        <v>14.81887755102041</v>
      </c>
      <c r="W683">
        <v>58.816326530612251</v>
      </c>
      <c r="X683">
        <v>172.515422203551</v>
      </c>
      <c r="Y683">
        <v>159.23173469387757</v>
      </c>
      <c r="Z683">
        <v>159.23173469387757</v>
      </c>
      <c r="AA683">
        <v>29.86767208909087</v>
      </c>
      <c r="AB683">
        <v>5.3943412125918968</v>
      </c>
      <c r="AC683">
        <v>-38.735428116991095</v>
      </c>
      <c r="AD683">
        <v>53</v>
      </c>
      <c r="AE683">
        <v>0</v>
      </c>
      <c r="AF683">
        <v>0</v>
      </c>
      <c r="AG683">
        <v>3</v>
      </c>
      <c r="AH683">
        <v>92</v>
      </c>
      <c r="AI683">
        <v>21</v>
      </c>
      <c r="AJ683">
        <v>4</v>
      </c>
      <c r="AK683">
        <v>7</v>
      </c>
      <c r="AL683">
        <v>13</v>
      </c>
      <c r="AM683">
        <v>0</v>
      </c>
    </row>
    <row r="684" spans="1:39">
      <c r="A684">
        <v>8</v>
      </c>
      <c r="B684">
        <v>64</v>
      </c>
      <c r="C684">
        <v>2021</v>
      </c>
      <c r="D684">
        <v>99</v>
      </c>
      <c r="E684">
        <v>99</v>
      </c>
      <c r="F684">
        <v>99</v>
      </c>
      <c r="G684">
        <v>99</v>
      </c>
      <c r="H684">
        <v>2</v>
      </c>
      <c r="I684">
        <v>99</v>
      </c>
      <c r="J684">
        <v>141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  <c r="Q684">
        <v>30</v>
      </c>
      <c r="R684">
        <v>414</v>
      </c>
      <c r="S684">
        <v>414</v>
      </c>
      <c r="T684">
        <v>1.3006188935314631</v>
      </c>
      <c r="U684">
        <v>1.1672783259955659</v>
      </c>
      <c r="V684">
        <v>15.405797101449275</v>
      </c>
      <c r="W684">
        <v>59.66666666666665</v>
      </c>
      <c r="X684">
        <v>149.59751074264236</v>
      </c>
      <c r="Y684">
        <v>138.07850241545898</v>
      </c>
      <c r="Z684">
        <v>138.07850241545898</v>
      </c>
      <c r="AA684">
        <v>21.089874317392464</v>
      </c>
      <c r="AB684">
        <v>4.0282816609686849</v>
      </c>
      <c r="AC684">
        <v>-23.195499805501765</v>
      </c>
      <c r="AD684">
        <v>8</v>
      </c>
      <c r="AE684">
        <v>0</v>
      </c>
      <c r="AF684">
        <v>0</v>
      </c>
      <c r="AG684">
        <v>2</v>
      </c>
      <c r="AH684">
        <v>17</v>
      </c>
      <c r="AI684">
        <v>2</v>
      </c>
      <c r="AJ684">
        <v>12</v>
      </c>
      <c r="AK684">
        <v>1</v>
      </c>
      <c r="AL684">
        <v>15</v>
      </c>
      <c r="AM684">
        <v>1</v>
      </c>
    </row>
    <row r="685" spans="1:39">
      <c r="A685">
        <v>8</v>
      </c>
      <c r="B685">
        <v>65</v>
      </c>
      <c r="C685">
        <v>2021</v>
      </c>
      <c r="D685">
        <v>99</v>
      </c>
      <c r="E685">
        <v>99</v>
      </c>
      <c r="F685">
        <v>99</v>
      </c>
      <c r="G685">
        <v>99</v>
      </c>
      <c r="H685">
        <v>2</v>
      </c>
      <c r="I685">
        <v>99</v>
      </c>
      <c r="J685">
        <v>143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</row>
    <row r="686" spans="1:39">
      <c r="A686">
        <v>8</v>
      </c>
      <c r="B686">
        <v>66</v>
      </c>
      <c r="C686">
        <v>2021</v>
      </c>
      <c r="D686">
        <v>99</v>
      </c>
      <c r="E686">
        <v>99</v>
      </c>
      <c r="F686">
        <v>99</v>
      </c>
      <c r="G686">
        <v>99</v>
      </c>
      <c r="H686">
        <v>2</v>
      </c>
      <c r="I686">
        <v>99</v>
      </c>
      <c r="J686">
        <v>147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  <c r="Q686">
        <v>34</v>
      </c>
      <c r="R686">
        <v>176</v>
      </c>
      <c r="S686">
        <v>176</v>
      </c>
      <c r="T686">
        <v>0.55292010932738511</v>
      </c>
      <c r="U686">
        <v>0.47810129134681451</v>
      </c>
      <c r="V686">
        <v>14.835227272727275</v>
      </c>
      <c r="W686">
        <v>58.77272727272728</v>
      </c>
      <c r="X686">
        <v>144.13104501132656</v>
      </c>
      <c r="Y686">
        <v>133.0329545454546</v>
      </c>
      <c r="Z686">
        <v>133.0329545454546</v>
      </c>
      <c r="AA686">
        <v>14.289369233414002</v>
      </c>
      <c r="AB686">
        <v>3.9735697047298575</v>
      </c>
      <c r="AC686">
        <v>-38.126570298421314</v>
      </c>
      <c r="AD686">
        <v>5</v>
      </c>
      <c r="AE686">
        <v>0</v>
      </c>
      <c r="AF686">
        <v>0</v>
      </c>
      <c r="AG686">
        <v>1</v>
      </c>
      <c r="AH686">
        <v>4</v>
      </c>
      <c r="AI686">
        <v>0</v>
      </c>
      <c r="AJ686">
        <v>1</v>
      </c>
      <c r="AK686">
        <v>0</v>
      </c>
      <c r="AL686">
        <v>3</v>
      </c>
      <c r="AM686">
        <v>2</v>
      </c>
    </row>
    <row r="687" spans="1:39">
      <c r="A687">
        <v>8</v>
      </c>
      <c r="B687">
        <v>67</v>
      </c>
      <c r="C687">
        <v>2021</v>
      </c>
      <c r="D687">
        <v>99</v>
      </c>
      <c r="E687">
        <v>99</v>
      </c>
      <c r="F687">
        <v>99</v>
      </c>
      <c r="G687">
        <v>99</v>
      </c>
      <c r="H687">
        <v>1</v>
      </c>
      <c r="I687">
        <v>99</v>
      </c>
      <c r="J687">
        <v>155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  <c r="Q687">
        <v>14</v>
      </c>
      <c r="R687">
        <v>408</v>
      </c>
      <c r="S687">
        <v>408</v>
      </c>
      <c r="T687">
        <v>1.2817693443498479</v>
      </c>
      <c r="U687">
        <v>1.3013097587918978</v>
      </c>
      <c r="V687">
        <v>14.36029411764706</v>
      </c>
      <c r="W687">
        <v>57.79901960784315</v>
      </c>
      <c r="X687">
        <v>169.22744991821205</v>
      </c>
      <c r="Y687">
        <v>156.19693627450971</v>
      </c>
      <c r="Z687">
        <v>156.19693627450971</v>
      </c>
      <c r="AA687">
        <v>27.805260138126755</v>
      </c>
      <c r="AB687">
        <v>5.0042921792499664</v>
      </c>
      <c r="AC687">
        <v>-44.894032333383933</v>
      </c>
      <c r="AD687">
        <v>14</v>
      </c>
      <c r="AE687">
        <v>0</v>
      </c>
      <c r="AF687">
        <v>0</v>
      </c>
      <c r="AG687">
        <v>0</v>
      </c>
      <c r="AH687">
        <v>19</v>
      </c>
      <c r="AI687">
        <v>0</v>
      </c>
      <c r="AJ687">
        <v>5</v>
      </c>
      <c r="AK687">
        <v>0</v>
      </c>
      <c r="AL687">
        <v>6</v>
      </c>
      <c r="AM687">
        <v>1</v>
      </c>
    </row>
    <row r="688" spans="1:39">
      <c r="A688">
        <v>8</v>
      </c>
      <c r="B688">
        <v>68</v>
      </c>
      <c r="C688">
        <v>2021</v>
      </c>
      <c r="D688">
        <v>99</v>
      </c>
      <c r="E688">
        <v>99</v>
      </c>
      <c r="F688">
        <v>99</v>
      </c>
      <c r="G688">
        <v>99</v>
      </c>
      <c r="H688">
        <v>2</v>
      </c>
      <c r="I688">
        <v>99</v>
      </c>
      <c r="J688">
        <v>160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  <c r="Q688">
        <v>65</v>
      </c>
      <c r="R688">
        <v>456</v>
      </c>
      <c r="S688">
        <v>456</v>
      </c>
      <c r="T688">
        <v>1.4325657378027712</v>
      </c>
      <c r="U688">
        <v>1.3071140405430588</v>
      </c>
      <c r="V688">
        <v>12.730263157894736</v>
      </c>
      <c r="W688">
        <v>55.20833333333335</v>
      </c>
      <c r="X688">
        <v>152.08939195225332</v>
      </c>
      <c r="Y688">
        <v>140.37850877192972</v>
      </c>
      <c r="Z688">
        <v>140.37850877192972</v>
      </c>
      <c r="AA688">
        <v>12.57787403817178</v>
      </c>
      <c r="AB688">
        <v>4.9557711203868813</v>
      </c>
      <c r="AC688">
        <v>-31.750623402089943</v>
      </c>
      <c r="AD688">
        <v>8</v>
      </c>
      <c r="AE688">
        <v>0</v>
      </c>
      <c r="AF688">
        <v>0</v>
      </c>
      <c r="AG688">
        <v>16</v>
      </c>
      <c r="AH688">
        <v>42</v>
      </c>
      <c r="AI688">
        <v>13</v>
      </c>
      <c r="AJ688">
        <v>44</v>
      </c>
      <c r="AK688">
        <v>0</v>
      </c>
      <c r="AL688">
        <v>43</v>
      </c>
      <c r="AM688">
        <v>10</v>
      </c>
    </row>
    <row r="689" spans="1:39">
      <c r="A689">
        <v>8</v>
      </c>
      <c r="B689">
        <v>69</v>
      </c>
      <c r="C689">
        <v>2021</v>
      </c>
      <c r="D689">
        <v>99</v>
      </c>
      <c r="E689">
        <v>99</v>
      </c>
      <c r="F689">
        <v>99</v>
      </c>
      <c r="G689">
        <v>99</v>
      </c>
      <c r="H689">
        <v>1</v>
      </c>
      <c r="I689">
        <v>99</v>
      </c>
      <c r="J689">
        <v>171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  <c r="Q689">
        <v>39</v>
      </c>
      <c r="R689">
        <v>2284</v>
      </c>
      <c r="S689">
        <v>2285</v>
      </c>
      <c r="T689">
        <v>7.1753950551349313</v>
      </c>
      <c r="U689">
        <v>7.1138347131195054</v>
      </c>
      <c r="V689">
        <v>15.358143607705779</v>
      </c>
      <c r="W689">
        <v>59.609190371991247</v>
      </c>
      <c r="X689">
        <v>165.19676661613221</v>
      </c>
      <c r="Y689">
        <v>152.53154115586693</v>
      </c>
      <c r="Z689">
        <v>152.46478774617069</v>
      </c>
      <c r="AA689">
        <v>28.218054817619741</v>
      </c>
      <c r="AB689">
        <v>4.0229107005053173</v>
      </c>
      <c r="AC689">
        <v>-38.564417713607263</v>
      </c>
      <c r="AD689">
        <v>63</v>
      </c>
      <c r="AE689">
        <v>0</v>
      </c>
      <c r="AF689">
        <v>0</v>
      </c>
      <c r="AG689">
        <v>0</v>
      </c>
      <c r="AH689">
        <v>299</v>
      </c>
      <c r="AI689">
        <v>25</v>
      </c>
      <c r="AJ689">
        <v>52</v>
      </c>
      <c r="AK689">
        <v>10</v>
      </c>
      <c r="AL689">
        <v>13</v>
      </c>
      <c r="AM689">
        <v>7</v>
      </c>
    </row>
    <row r="690" spans="1:39">
      <c r="A690">
        <v>8</v>
      </c>
      <c r="B690">
        <v>70</v>
      </c>
      <c r="C690">
        <v>2021</v>
      </c>
      <c r="D690">
        <v>99</v>
      </c>
      <c r="E690">
        <v>99</v>
      </c>
      <c r="F690">
        <v>99</v>
      </c>
      <c r="G690">
        <v>99</v>
      </c>
      <c r="H690">
        <v>2</v>
      </c>
      <c r="I690">
        <v>99</v>
      </c>
      <c r="J690">
        <v>181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  <c r="Q690">
        <v>7</v>
      </c>
      <c r="R690">
        <v>28</v>
      </c>
      <c r="S690">
        <v>28</v>
      </c>
      <c r="T690">
        <v>8.7964562847538577E-2</v>
      </c>
      <c r="U690">
        <v>7.6197916561590709E-2</v>
      </c>
      <c r="V690">
        <v>13.892857142857141</v>
      </c>
      <c r="W690">
        <v>56.785714285714306</v>
      </c>
      <c r="X690">
        <v>144.38941340349788</v>
      </c>
      <c r="Y690">
        <v>133.2714285714286</v>
      </c>
      <c r="Z690">
        <v>133.2714285714286</v>
      </c>
      <c r="AA690">
        <v>12.829816197961453</v>
      </c>
      <c r="AB690">
        <v>4.5067975869564068</v>
      </c>
      <c r="AC690">
        <v>-47.719086781488159</v>
      </c>
      <c r="AD690">
        <v>0</v>
      </c>
      <c r="AE690">
        <v>0</v>
      </c>
      <c r="AF690">
        <v>0</v>
      </c>
      <c r="AG690">
        <v>0</v>
      </c>
      <c r="AH690">
        <v>3</v>
      </c>
      <c r="AI690">
        <v>0</v>
      </c>
      <c r="AJ690">
        <v>0</v>
      </c>
      <c r="AK690">
        <v>0</v>
      </c>
      <c r="AL690">
        <v>1</v>
      </c>
      <c r="AM690">
        <v>2</v>
      </c>
    </row>
    <row r="691" spans="1:39">
      <c r="A691">
        <v>8</v>
      </c>
      <c r="B691">
        <v>71</v>
      </c>
      <c r="C691">
        <v>2021</v>
      </c>
      <c r="D691">
        <v>99</v>
      </c>
      <c r="E691">
        <v>99</v>
      </c>
      <c r="F691">
        <v>99</v>
      </c>
      <c r="G691">
        <v>99</v>
      </c>
      <c r="H691">
        <v>2</v>
      </c>
      <c r="I691">
        <v>99</v>
      </c>
      <c r="J691">
        <v>470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  <c r="Q691">
        <v>24</v>
      </c>
      <c r="R691">
        <v>136</v>
      </c>
      <c r="S691">
        <v>136</v>
      </c>
      <c r="T691">
        <v>0.42725644811661589</v>
      </c>
      <c r="U691">
        <v>0.3961266595436988</v>
      </c>
      <c r="V691">
        <v>13.161764705882351</v>
      </c>
      <c r="W691">
        <v>55.889705882352942</v>
      </c>
      <c r="X691">
        <v>154.54161621311573</v>
      </c>
      <c r="Y691">
        <v>142.64191176470595</v>
      </c>
      <c r="Z691">
        <v>142.64191176470595</v>
      </c>
      <c r="AA691">
        <v>22.204244278790281</v>
      </c>
      <c r="AB691">
        <v>5.3367108097062559</v>
      </c>
      <c r="AC691">
        <v>-25.286378819995793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4</v>
      </c>
      <c r="AK691">
        <v>0</v>
      </c>
      <c r="AL691">
        <v>2</v>
      </c>
      <c r="AM691">
        <v>0</v>
      </c>
    </row>
    <row r="692" spans="1:39">
      <c r="A692">
        <v>8</v>
      </c>
      <c r="B692">
        <v>72</v>
      </c>
      <c r="C692">
        <v>2021</v>
      </c>
      <c r="D692">
        <v>99</v>
      </c>
      <c r="E692">
        <v>99</v>
      </c>
      <c r="F692">
        <v>99</v>
      </c>
      <c r="G692">
        <v>99</v>
      </c>
      <c r="H692">
        <v>1</v>
      </c>
      <c r="I692">
        <v>99</v>
      </c>
      <c r="J692">
        <v>643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52</v>
      </c>
      <c r="R692">
        <v>2458</v>
      </c>
      <c r="S692">
        <v>2458</v>
      </c>
      <c r="T692">
        <v>7.7220319814017779</v>
      </c>
      <c r="U692">
        <v>7.3859406667921315</v>
      </c>
      <c r="V692">
        <v>15.047192839707078</v>
      </c>
      <c r="W692">
        <v>59.12774613506916</v>
      </c>
      <c r="X692">
        <v>159.43153318106053</v>
      </c>
      <c r="Y692">
        <v>147.15530512611866</v>
      </c>
      <c r="Z692">
        <v>147.15530512611866</v>
      </c>
      <c r="AA692">
        <v>30.382623935291726</v>
      </c>
      <c r="AB692">
        <v>4.3665404188313124</v>
      </c>
      <c r="AC692">
        <v>-48.478821599938442</v>
      </c>
      <c r="AD692">
        <v>99</v>
      </c>
      <c r="AE692">
        <v>0</v>
      </c>
      <c r="AF692">
        <v>0</v>
      </c>
      <c r="AG692">
        <v>10</v>
      </c>
      <c r="AH692">
        <v>225</v>
      </c>
      <c r="AI692">
        <v>24</v>
      </c>
      <c r="AJ692">
        <v>17</v>
      </c>
      <c r="AK692">
        <v>14</v>
      </c>
      <c r="AL692">
        <v>51</v>
      </c>
      <c r="AM692">
        <v>2</v>
      </c>
    </row>
    <row r="693" spans="1:39">
      <c r="A693">
        <v>8</v>
      </c>
      <c r="B693">
        <v>73</v>
      </c>
      <c r="C693">
        <v>2021</v>
      </c>
      <c r="D693">
        <v>99</v>
      </c>
      <c r="E693">
        <v>99</v>
      </c>
      <c r="F693">
        <v>99</v>
      </c>
      <c r="G693">
        <v>99</v>
      </c>
      <c r="H693">
        <v>1</v>
      </c>
      <c r="I693">
        <v>99</v>
      </c>
      <c r="J693">
        <v>802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</row>
    <row r="694" spans="1:39">
      <c r="A694">
        <v>8</v>
      </c>
      <c r="B694">
        <v>74</v>
      </c>
      <c r="C694">
        <v>2020</v>
      </c>
      <c r="D694">
        <v>99</v>
      </c>
      <c r="E694">
        <v>99</v>
      </c>
      <c r="F694">
        <v>99</v>
      </c>
      <c r="G694">
        <v>99</v>
      </c>
      <c r="H694">
        <v>1</v>
      </c>
      <c r="I694">
        <v>99</v>
      </c>
      <c r="J694">
        <v>103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  <c r="Q694">
        <v>119</v>
      </c>
      <c r="R694">
        <v>4467</v>
      </c>
      <c r="S694">
        <v>4467</v>
      </c>
      <c r="T694">
        <v>13.866641832743529</v>
      </c>
      <c r="U694">
        <v>14.113172502859102</v>
      </c>
      <c r="V694">
        <v>15.732706514439222</v>
      </c>
      <c r="W694">
        <v>60.509290351466305</v>
      </c>
      <c r="X694">
        <v>167.9738547348914</v>
      </c>
      <c r="Y694">
        <v>155.0398679203046</v>
      </c>
      <c r="Z694">
        <v>155.0398679203046</v>
      </c>
      <c r="AA694">
        <v>29.515167867279821</v>
      </c>
      <c r="AB694">
        <v>4.019661897023072</v>
      </c>
      <c r="AC694">
        <v>-38.112222537082246</v>
      </c>
      <c r="AD694">
        <v>115</v>
      </c>
      <c r="AE694">
        <v>0</v>
      </c>
      <c r="AF694">
        <v>0</v>
      </c>
      <c r="AG694">
        <v>4</v>
      </c>
      <c r="AH694">
        <v>228</v>
      </c>
      <c r="AI694">
        <v>48</v>
      </c>
      <c r="AJ694">
        <v>31</v>
      </c>
      <c r="AK694">
        <v>29</v>
      </c>
      <c r="AL694">
        <v>36</v>
      </c>
      <c r="AM694">
        <v>7</v>
      </c>
    </row>
    <row r="695" spans="1:39">
      <c r="A695">
        <v>8</v>
      </c>
      <c r="B695">
        <v>75</v>
      </c>
      <c r="C695">
        <v>2020</v>
      </c>
      <c r="D695">
        <v>99</v>
      </c>
      <c r="E695">
        <v>99</v>
      </c>
      <c r="F695">
        <v>99</v>
      </c>
      <c r="G695">
        <v>99</v>
      </c>
      <c r="H695">
        <v>2</v>
      </c>
      <c r="I695">
        <v>99</v>
      </c>
      <c r="J695">
        <v>106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  <c r="Q695">
        <v>24</v>
      </c>
      <c r="R695">
        <v>93</v>
      </c>
      <c r="S695">
        <v>93</v>
      </c>
      <c r="T695">
        <v>0.28869435649096659</v>
      </c>
      <c r="U695">
        <v>0.26494277894801166</v>
      </c>
      <c r="V695">
        <v>14</v>
      </c>
      <c r="W695">
        <v>57.064516129032249</v>
      </c>
      <c r="X695">
        <v>151.46145691352419</v>
      </c>
      <c r="Y695">
        <v>139.79892473118284</v>
      </c>
      <c r="Z695">
        <v>139.79892473118284</v>
      </c>
      <c r="AA695">
        <v>12.083922444284561</v>
      </c>
      <c r="AB695">
        <v>4.369509338889574</v>
      </c>
      <c r="AC695">
        <v>-36.617503610918291</v>
      </c>
      <c r="AD695">
        <v>2</v>
      </c>
      <c r="AE695">
        <v>0</v>
      </c>
      <c r="AF695">
        <v>0</v>
      </c>
      <c r="AG695">
        <v>0</v>
      </c>
      <c r="AH695">
        <v>4</v>
      </c>
      <c r="AI695">
        <v>0</v>
      </c>
      <c r="AJ695">
        <v>3</v>
      </c>
      <c r="AK695">
        <v>0</v>
      </c>
      <c r="AL695">
        <v>3</v>
      </c>
      <c r="AM695">
        <v>1</v>
      </c>
    </row>
    <row r="696" spans="1:39">
      <c r="A696">
        <v>8</v>
      </c>
      <c r="B696">
        <v>76</v>
      </c>
      <c r="C696">
        <v>2020</v>
      </c>
      <c r="D696">
        <v>99</v>
      </c>
      <c r="E696">
        <v>99</v>
      </c>
      <c r="F696">
        <v>99</v>
      </c>
      <c r="G696">
        <v>99</v>
      </c>
      <c r="H696">
        <v>1</v>
      </c>
      <c r="I696">
        <v>99</v>
      </c>
      <c r="J696">
        <v>109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196</v>
      </c>
      <c r="R696">
        <v>6035</v>
      </c>
      <c r="S696">
        <v>6035</v>
      </c>
      <c r="T696">
        <v>18.734090767989077</v>
      </c>
      <c r="U696">
        <v>19.2623173668389</v>
      </c>
      <c r="V696">
        <v>14.790886495443251</v>
      </c>
      <c r="W696">
        <v>58.712178956089488</v>
      </c>
      <c r="X696">
        <v>169.6931263189353</v>
      </c>
      <c r="Y696">
        <v>156.62675559237775</v>
      </c>
      <c r="Z696">
        <v>156.62675559237775</v>
      </c>
      <c r="AA696">
        <v>32.555090769721609</v>
      </c>
      <c r="AB696">
        <v>5.1461338332236028</v>
      </c>
      <c r="AC696">
        <v>-43.487067914140376</v>
      </c>
      <c r="AD696">
        <v>264</v>
      </c>
      <c r="AE696">
        <v>0</v>
      </c>
      <c r="AF696">
        <v>0</v>
      </c>
      <c r="AG696">
        <v>20</v>
      </c>
      <c r="AH696">
        <v>313</v>
      </c>
      <c r="AI696">
        <v>30</v>
      </c>
      <c r="AJ696">
        <v>41</v>
      </c>
      <c r="AK696">
        <v>16</v>
      </c>
      <c r="AL696">
        <v>30</v>
      </c>
      <c r="AM696">
        <v>12</v>
      </c>
    </row>
    <row r="697" spans="1:39">
      <c r="A697">
        <v>8</v>
      </c>
      <c r="B697">
        <v>77</v>
      </c>
      <c r="C697">
        <v>2020</v>
      </c>
      <c r="D697">
        <v>99</v>
      </c>
      <c r="E697">
        <v>99</v>
      </c>
      <c r="F697">
        <v>99</v>
      </c>
      <c r="G697">
        <v>99</v>
      </c>
      <c r="H697">
        <v>1</v>
      </c>
      <c r="I697">
        <v>99</v>
      </c>
      <c r="J697">
        <v>111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121</v>
      </c>
      <c r="R697">
        <v>6172</v>
      </c>
      <c r="S697">
        <v>6172</v>
      </c>
      <c r="T697">
        <v>19.159371701744579</v>
      </c>
      <c r="U697">
        <v>19.286058553163173</v>
      </c>
      <c r="V697">
        <v>15.1597537265068</v>
      </c>
      <c r="W697">
        <v>59.242709008425152</v>
      </c>
      <c r="X697">
        <v>166.13095242274747</v>
      </c>
      <c r="Y697">
        <v>153.33886908619573</v>
      </c>
      <c r="Z697">
        <v>153.33886908619573</v>
      </c>
      <c r="AA697">
        <v>29.444617667902367</v>
      </c>
      <c r="AB697">
        <v>4.229299821192682</v>
      </c>
      <c r="AC697">
        <v>-42.758948517396121</v>
      </c>
      <c r="AD697">
        <v>277</v>
      </c>
      <c r="AE697">
        <v>0</v>
      </c>
      <c r="AF697">
        <v>0</v>
      </c>
      <c r="AG697">
        <v>11</v>
      </c>
      <c r="AH697">
        <v>972</v>
      </c>
      <c r="AI697">
        <v>65</v>
      </c>
      <c r="AJ697">
        <v>173</v>
      </c>
      <c r="AK697">
        <v>79</v>
      </c>
      <c r="AL697">
        <v>43</v>
      </c>
      <c r="AM697">
        <v>10</v>
      </c>
    </row>
    <row r="698" spans="1:39">
      <c r="A698">
        <v>8</v>
      </c>
      <c r="B698">
        <v>78</v>
      </c>
      <c r="C698">
        <v>2020</v>
      </c>
      <c r="D698">
        <v>99</v>
      </c>
      <c r="E698">
        <v>99</v>
      </c>
      <c r="F698">
        <v>99</v>
      </c>
      <c r="G698">
        <v>99</v>
      </c>
      <c r="H698">
        <v>1</v>
      </c>
      <c r="I698">
        <v>99</v>
      </c>
      <c r="J698">
        <v>113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</row>
    <row r="699" spans="1:39">
      <c r="A699">
        <v>8</v>
      </c>
      <c r="B699">
        <v>79</v>
      </c>
      <c r="C699">
        <v>2020</v>
      </c>
      <c r="D699">
        <v>99</v>
      </c>
      <c r="E699">
        <v>99</v>
      </c>
      <c r="F699">
        <v>99</v>
      </c>
      <c r="G699">
        <v>99</v>
      </c>
      <c r="H699">
        <v>1</v>
      </c>
      <c r="I699">
        <v>99</v>
      </c>
      <c r="J699">
        <v>116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  <c r="Q699">
        <v>44</v>
      </c>
      <c r="R699">
        <v>1906</v>
      </c>
      <c r="S699">
        <v>1906</v>
      </c>
      <c r="T699">
        <v>5.9166821878686289</v>
      </c>
      <c r="U699">
        <v>5.9602922479044604</v>
      </c>
      <c r="V699">
        <v>15.108079748163696</v>
      </c>
      <c r="W699">
        <v>59.126442812172094</v>
      </c>
      <c r="X699">
        <v>166.25612338978564</v>
      </c>
      <c r="Y699">
        <v>153.45440188877211</v>
      </c>
      <c r="Z699">
        <v>153.45440188877211</v>
      </c>
      <c r="AA699">
        <v>30.237350524144439</v>
      </c>
      <c r="AB699">
        <v>4.3261890250805779</v>
      </c>
      <c r="AC699">
        <v>-45.597679000022787</v>
      </c>
      <c r="AD699">
        <v>40</v>
      </c>
      <c r="AE699">
        <v>0</v>
      </c>
      <c r="AF699">
        <v>0</v>
      </c>
      <c r="AG699">
        <v>2</v>
      </c>
      <c r="AH699">
        <v>30</v>
      </c>
      <c r="AI699">
        <v>11</v>
      </c>
      <c r="AJ699">
        <v>0</v>
      </c>
      <c r="AK699">
        <v>0</v>
      </c>
      <c r="AL699">
        <v>4</v>
      </c>
      <c r="AM699">
        <v>1</v>
      </c>
    </row>
    <row r="700" spans="1:39">
      <c r="A700">
        <v>8</v>
      </c>
      <c r="B700">
        <v>80</v>
      </c>
      <c r="C700">
        <v>2020</v>
      </c>
      <c r="D700">
        <v>99</v>
      </c>
      <c r="E700">
        <v>99</v>
      </c>
      <c r="F700">
        <v>99</v>
      </c>
      <c r="G700">
        <v>99</v>
      </c>
      <c r="H700">
        <v>2</v>
      </c>
      <c r="I700">
        <v>99</v>
      </c>
      <c r="J700">
        <v>117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  <c r="Q700">
        <v>79</v>
      </c>
      <c r="R700">
        <v>5240</v>
      </c>
      <c r="S700">
        <v>5240</v>
      </c>
      <c r="T700">
        <v>16.266219656050165</v>
      </c>
      <c r="U700">
        <v>16.152602215121949</v>
      </c>
      <c r="V700">
        <v>14.959541984732821</v>
      </c>
      <c r="W700">
        <v>58.885687022900782</v>
      </c>
      <c r="X700">
        <v>163.88688561196935</v>
      </c>
      <c r="Y700">
        <v>151.26759541984683</v>
      </c>
      <c r="Z700">
        <v>151.26759541984683</v>
      </c>
      <c r="AA700">
        <v>30.761438565435352</v>
      </c>
      <c r="AB700">
        <v>4.5770028887941949</v>
      </c>
      <c r="AC700">
        <v>-53.7068086778078</v>
      </c>
      <c r="AD700">
        <v>144</v>
      </c>
      <c r="AE700">
        <v>0</v>
      </c>
      <c r="AF700">
        <v>0</v>
      </c>
      <c r="AG700">
        <v>12</v>
      </c>
      <c r="AH700">
        <v>632</v>
      </c>
      <c r="AI700">
        <v>150</v>
      </c>
      <c r="AJ700">
        <v>111</v>
      </c>
      <c r="AK700">
        <v>83</v>
      </c>
      <c r="AL700">
        <v>85</v>
      </c>
      <c r="AM700">
        <v>19</v>
      </c>
    </row>
    <row r="701" spans="1:39">
      <c r="A701">
        <v>8</v>
      </c>
      <c r="B701">
        <v>81</v>
      </c>
      <c r="C701">
        <v>2020</v>
      </c>
      <c r="D701">
        <v>99</v>
      </c>
      <c r="E701">
        <v>99</v>
      </c>
      <c r="F701">
        <v>99</v>
      </c>
      <c r="G701">
        <v>99</v>
      </c>
      <c r="H701">
        <v>1</v>
      </c>
      <c r="I701">
        <v>99</v>
      </c>
      <c r="J701">
        <v>121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  <c r="Q701">
        <v>79</v>
      </c>
      <c r="R701">
        <v>355</v>
      </c>
      <c r="S701">
        <v>355</v>
      </c>
      <c r="T701">
        <v>1.102005339293475</v>
      </c>
      <c r="U701">
        <v>0.99865166779933723</v>
      </c>
      <c r="V701">
        <v>14.692957746478873</v>
      </c>
      <c r="W701">
        <v>58.304225352112681</v>
      </c>
      <c r="X701">
        <v>149.56110661803979</v>
      </c>
      <c r="Y701">
        <v>138.04490140845064</v>
      </c>
      <c r="Z701">
        <v>138.04490140845064</v>
      </c>
      <c r="AA701">
        <v>19.559470417637844</v>
      </c>
      <c r="AB701">
        <v>4.0263720999486372</v>
      </c>
      <c r="AC701">
        <v>-28.222519294437003</v>
      </c>
      <c r="AD701">
        <v>16</v>
      </c>
      <c r="AE701">
        <v>0</v>
      </c>
      <c r="AF701">
        <v>0</v>
      </c>
      <c r="AG701">
        <v>3</v>
      </c>
      <c r="AH701">
        <v>5</v>
      </c>
      <c r="AI701">
        <v>1</v>
      </c>
      <c r="AJ701">
        <v>6</v>
      </c>
      <c r="AK701">
        <v>0</v>
      </c>
      <c r="AL701">
        <v>15</v>
      </c>
      <c r="AM701">
        <v>7</v>
      </c>
    </row>
    <row r="702" spans="1:39">
      <c r="A702">
        <v>8</v>
      </c>
      <c r="B702">
        <v>82</v>
      </c>
      <c r="C702">
        <v>2020</v>
      </c>
      <c r="D702">
        <v>99</v>
      </c>
      <c r="E702">
        <v>99</v>
      </c>
      <c r="F702">
        <v>99</v>
      </c>
      <c r="G702">
        <v>99</v>
      </c>
      <c r="H702">
        <v>1</v>
      </c>
      <c r="I702">
        <v>99</v>
      </c>
      <c r="J702">
        <v>134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40</v>
      </c>
      <c r="R702">
        <v>1166</v>
      </c>
      <c r="S702">
        <v>1166</v>
      </c>
      <c r="T702">
        <v>3.6195442975104002</v>
      </c>
      <c r="U702">
        <v>3.601199259730151</v>
      </c>
      <c r="V702">
        <v>15.404802744425387</v>
      </c>
      <c r="W702">
        <v>59.792452830188687</v>
      </c>
      <c r="X702">
        <v>164.20319117502237</v>
      </c>
      <c r="Y702">
        <v>151.55954545454532</v>
      </c>
      <c r="Z702">
        <v>151.55954545454532</v>
      </c>
      <c r="AA702">
        <v>29.791870149092031</v>
      </c>
      <c r="AB702">
        <v>4.4784382983963669</v>
      </c>
      <c r="AC702">
        <v>-41.209843779668688</v>
      </c>
      <c r="AD702">
        <v>62</v>
      </c>
      <c r="AE702">
        <v>0</v>
      </c>
      <c r="AF702">
        <v>0</v>
      </c>
      <c r="AG702">
        <v>4</v>
      </c>
      <c r="AH702">
        <v>191</v>
      </c>
      <c r="AI702">
        <v>57</v>
      </c>
      <c r="AJ702">
        <v>7</v>
      </c>
      <c r="AK702">
        <v>15</v>
      </c>
      <c r="AL702">
        <v>15</v>
      </c>
      <c r="AM702">
        <v>0</v>
      </c>
    </row>
    <row r="703" spans="1:39">
      <c r="A703">
        <v>8</v>
      </c>
      <c r="B703">
        <v>83</v>
      </c>
      <c r="C703">
        <v>2020</v>
      </c>
      <c r="D703">
        <v>99</v>
      </c>
      <c r="E703">
        <v>99</v>
      </c>
      <c r="F703">
        <v>99</v>
      </c>
      <c r="G703">
        <v>99</v>
      </c>
      <c r="H703">
        <v>2</v>
      </c>
      <c r="I703">
        <v>99</v>
      </c>
      <c r="J703">
        <v>141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  <c r="Q703">
        <v>24</v>
      </c>
      <c r="R703">
        <v>108</v>
      </c>
      <c r="S703">
        <v>108</v>
      </c>
      <c r="T703">
        <v>0.33525796237660638</v>
      </c>
      <c r="U703">
        <v>0.30044767490157925</v>
      </c>
      <c r="V703">
        <v>14.611111111111111</v>
      </c>
      <c r="W703">
        <v>57.805555555555557</v>
      </c>
      <c r="X703">
        <v>147.90337466393805</v>
      </c>
      <c r="Y703">
        <v>136.51481481481483</v>
      </c>
      <c r="Z703">
        <v>136.51481481481483</v>
      </c>
      <c r="AA703">
        <v>27.54294227946875</v>
      </c>
      <c r="AB703">
        <v>5.2712679150369883</v>
      </c>
      <c r="AC703">
        <v>-35.301333762960844</v>
      </c>
      <c r="AD703">
        <v>2</v>
      </c>
      <c r="AE703">
        <v>0</v>
      </c>
      <c r="AF703">
        <v>0</v>
      </c>
      <c r="AG703">
        <v>0</v>
      </c>
      <c r="AH703">
        <v>3</v>
      </c>
      <c r="AI703">
        <v>0</v>
      </c>
      <c r="AJ703">
        <v>2</v>
      </c>
      <c r="AK703">
        <v>0</v>
      </c>
      <c r="AL703">
        <v>3</v>
      </c>
      <c r="AM703">
        <v>0</v>
      </c>
    </row>
    <row r="704" spans="1:39">
      <c r="A704">
        <v>8</v>
      </c>
      <c r="B704">
        <v>84</v>
      </c>
      <c r="C704">
        <v>2020</v>
      </c>
      <c r="D704">
        <v>99</v>
      </c>
      <c r="E704">
        <v>99</v>
      </c>
      <c r="F704">
        <v>99</v>
      </c>
      <c r="G704">
        <v>99</v>
      </c>
      <c r="H704">
        <v>2</v>
      </c>
      <c r="I704">
        <v>99</v>
      </c>
      <c r="J704">
        <v>143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</row>
    <row r="705" spans="1:39">
      <c r="A705">
        <v>8</v>
      </c>
      <c r="B705">
        <v>85</v>
      </c>
      <c r="C705">
        <v>2020</v>
      </c>
      <c r="D705">
        <v>99</v>
      </c>
      <c r="E705">
        <v>99</v>
      </c>
      <c r="F705">
        <v>99</v>
      </c>
      <c r="G705">
        <v>99</v>
      </c>
      <c r="H705">
        <v>2</v>
      </c>
      <c r="I705">
        <v>99</v>
      </c>
      <c r="J705">
        <v>147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  <c r="Q705">
        <v>23</v>
      </c>
      <c r="R705">
        <v>165</v>
      </c>
      <c r="S705">
        <v>165</v>
      </c>
      <c r="T705">
        <v>0.5121996647420376</v>
      </c>
      <c r="U705">
        <v>0.45587202285420592</v>
      </c>
      <c r="V705">
        <v>14.654545454545453</v>
      </c>
      <c r="W705">
        <v>58.339393939393936</v>
      </c>
      <c r="X705">
        <v>146.88991759414299</v>
      </c>
      <c r="Y705">
        <v>135.57939393939395</v>
      </c>
      <c r="Z705">
        <v>135.57939393939395</v>
      </c>
      <c r="AA705">
        <v>17.275480950090465</v>
      </c>
      <c r="AB705">
        <v>4.1800347536571874</v>
      </c>
      <c r="AC705">
        <v>-26.497243119478341</v>
      </c>
      <c r="AD705">
        <v>3</v>
      </c>
      <c r="AE705">
        <v>0</v>
      </c>
      <c r="AF705">
        <v>0</v>
      </c>
      <c r="AG705">
        <v>0</v>
      </c>
      <c r="AH705">
        <v>2</v>
      </c>
      <c r="AI705">
        <v>0</v>
      </c>
      <c r="AJ705">
        <v>8</v>
      </c>
      <c r="AK705">
        <v>0</v>
      </c>
      <c r="AL705">
        <v>3</v>
      </c>
      <c r="AM705">
        <v>1</v>
      </c>
    </row>
    <row r="706" spans="1:39">
      <c r="A706">
        <v>8</v>
      </c>
      <c r="B706">
        <v>86</v>
      </c>
      <c r="C706">
        <v>2020</v>
      </c>
      <c r="D706">
        <v>99</v>
      </c>
      <c r="E706">
        <v>99</v>
      </c>
      <c r="F706">
        <v>99</v>
      </c>
      <c r="G706">
        <v>99</v>
      </c>
      <c r="H706">
        <v>1</v>
      </c>
      <c r="I706">
        <v>99</v>
      </c>
      <c r="J706">
        <v>155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  <c r="Q706">
        <v>10</v>
      </c>
      <c r="R706">
        <v>371</v>
      </c>
      <c r="S706">
        <v>371</v>
      </c>
      <c r="T706">
        <v>1.1516731855714903</v>
      </c>
      <c r="U706">
        <v>1.1905570263334231</v>
      </c>
      <c r="V706">
        <v>14.088948787061998</v>
      </c>
      <c r="W706">
        <v>57.598382749326163</v>
      </c>
      <c r="X706">
        <v>170.61188612078854</v>
      </c>
      <c r="Y706">
        <v>157.47477088948784</v>
      </c>
      <c r="Z706">
        <v>157.47477088948784</v>
      </c>
      <c r="AA706">
        <v>30.991333657568447</v>
      </c>
      <c r="AB706">
        <v>5.4839041687168475</v>
      </c>
      <c r="AC706">
        <v>-45.19985119082736</v>
      </c>
      <c r="AD706">
        <v>11</v>
      </c>
      <c r="AE706">
        <v>0</v>
      </c>
      <c r="AF706">
        <v>0</v>
      </c>
      <c r="AG706">
        <v>1</v>
      </c>
      <c r="AH706">
        <v>25</v>
      </c>
      <c r="AI706">
        <v>1</v>
      </c>
      <c r="AJ706">
        <v>1</v>
      </c>
      <c r="AK706">
        <v>1</v>
      </c>
      <c r="AL706">
        <v>13</v>
      </c>
      <c r="AM706">
        <v>1</v>
      </c>
    </row>
    <row r="707" spans="1:39">
      <c r="A707">
        <v>8</v>
      </c>
      <c r="B707">
        <v>87</v>
      </c>
      <c r="C707">
        <v>2020</v>
      </c>
      <c r="D707">
        <v>99</v>
      </c>
      <c r="E707">
        <v>99</v>
      </c>
      <c r="F707">
        <v>99</v>
      </c>
      <c r="G707">
        <v>99</v>
      </c>
      <c r="H707">
        <v>2</v>
      </c>
      <c r="I707">
        <v>99</v>
      </c>
      <c r="J707">
        <v>160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52</v>
      </c>
      <c r="R707">
        <v>451</v>
      </c>
      <c r="S707">
        <v>451</v>
      </c>
      <c r="T707">
        <v>1.40001241696157</v>
      </c>
      <c r="U707">
        <v>1.2658030334565538</v>
      </c>
      <c r="V707">
        <v>14.465631929046564</v>
      </c>
      <c r="W707">
        <v>58.037694013303764</v>
      </c>
      <c r="X707">
        <v>149.21846961008762</v>
      </c>
      <c r="Y707">
        <v>137.72864745011091</v>
      </c>
      <c r="Z707">
        <v>137.72864745011091</v>
      </c>
      <c r="AA707">
        <v>17.111789654423628</v>
      </c>
      <c r="AB707">
        <v>4.5973961592595716</v>
      </c>
      <c r="AC707">
        <v>-26.509866609177156</v>
      </c>
      <c r="AD707">
        <v>18</v>
      </c>
      <c r="AE707">
        <v>0</v>
      </c>
      <c r="AF707">
        <v>0</v>
      </c>
      <c r="AG707">
        <v>5</v>
      </c>
      <c r="AH707">
        <v>23</v>
      </c>
      <c r="AI707">
        <v>8</v>
      </c>
      <c r="AJ707">
        <v>23</v>
      </c>
      <c r="AK707">
        <v>0</v>
      </c>
      <c r="AL707">
        <v>48</v>
      </c>
      <c r="AM707">
        <v>15</v>
      </c>
    </row>
    <row r="708" spans="1:39">
      <c r="A708">
        <v>8</v>
      </c>
      <c r="B708">
        <v>88</v>
      </c>
      <c r="C708">
        <v>2020</v>
      </c>
      <c r="D708">
        <v>99</v>
      </c>
      <c r="E708">
        <v>99</v>
      </c>
      <c r="F708">
        <v>99</v>
      </c>
      <c r="G708">
        <v>99</v>
      </c>
      <c r="H708">
        <v>1</v>
      </c>
      <c r="I708">
        <v>99</v>
      </c>
      <c r="J708">
        <v>171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  <c r="Q708">
        <v>34</v>
      </c>
      <c r="R708">
        <v>2097</v>
      </c>
      <c r="S708">
        <v>2097</v>
      </c>
      <c r="T708">
        <v>6.5095921028124399</v>
      </c>
      <c r="U708">
        <v>6.4579478865034732</v>
      </c>
      <c r="V708">
        <v>15.032904148783979</v>
      </c>
      <c r="W708">
        <v>59.013352408202174</v>
      </c>
      <c r="X708">
        <v>163.73031483350053</v>
      </c>
      <c r="Y708">
        <v>151.12308059132101</v>
      </c>
      <c r="Z708">
        <v>151.12308059132101</v>
      </c>
      <c r="AA708">
        <v>30.184284273763129</v>
      </c>
      <c r="AB708">
        <v>4.5177352062389717</v>
      </c>
      <c r="AC708">
        <v>-41.559753139280637</v>
      </c>
      <c r="AD708">
        <v>98</v>
      </c>
      <c r="AE708">
        <v>0</v>
      </c>
      <c r="AF708">
        <v>0</v>
      </c>
      <c r="AG708">
        <v>4</v>
      </c>
      <c r="AH708">
        <v>239</v>
      </c>
      <c r="AI708">
        <v>28</v>
      </c>
      <c r="AJ708">
        <v>68</v>
      </c>
      <c r="AK708">
        <v>23</v>
      </c>
      <c r="AL708">
        <v>23</v>
      </c>
      <c r="AM708">
        <v>4</v>
      </c>
    </row>
    <row r="709" spans="1:39">
      <c r="A709">
        <v>8</v>
      </c>
      <c r="B709">
        <v>89</v>
      </c>
      <c r="C709">
        <v>2020</v>
      </c>
      <c r="D709">
        <v>99</v>
      </c>
      <c r="E709">
        <v>99</v>
      </c>
      <c r="F709">
        <v>99</v>
      </c>
      <c r="G709">
        <v>99</v>
      </c>
      <c r="H709">
        <v>2</v>
      </c>
      <c r="I709">
        <v>99</v>
      </c>
      <c r="J709">
        <v>181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  <c r="Q709">
        <v>10</v>
      </c>
      <c r="R709">
        <v>77</v>
      </c>
      <c r="S709">
        <v>77</v>
      </c>
      <c r="T709">
        <v>0.23902651021295096</v>
      </c>
      <c r="U709">
        <v>0.22178791574370096</v>
      </c>
      <c r="V709">
        <v>15.636363636363638</v>
      </c>
      <c r="W709">
        <v>60.389610389610382</v>
      </c>
      <c r="X709">
        <v>153.13700384122922</v>
      </c>
      <c r="Y709">
        <v>141.34545454545449</v>
      </c>
      <c r="Z709">
        <v>141.34545454545449</v>
      </c>
      <c r="AA709">
        <v>27.405500184776859</v>
      </c>
      <c r="AB709">
        <v>4.3279695733016128</v>
      </c>
      <c r="AC709">
        <v>12.622779908070831</v>
      </c>
      <c r="AD709">
        <v>3</v>
      </c>
      <c r="AE709">
        <v>0</v>
      </c>
      <c r="AF709">
        <v>0</v>
      </c>
      <c r="AG709">
        <v>0</v>
      </c>
      <c r="AH709">
        <v>6</v>
      </c>
      <c r="AI709">
        <v>3</v>
      </c>
      <c r="AJ709">
        <v>2</v>
      </c>
      <c r="AK709">
        <v>0</v>
      </c>
      <c r="AL709">
        <v>0</v>
      </c>
      <c r="AM709">
        <v>0</v>
      </c>
    </row>
    <row r="710" spans="1:39">
      <c r="A710">
        <v>8</v>
      </c>
      <c r="B710">
        <v>90</v>
      </c>
      <c r="C710">
        <v>2020</v>
      </c>
      <c r="D710">
        <v>99</v>
      </c>
      <c r="E710">
        <v>99</v>
      </c>
      <c r="F710">
        <v>99</v>
      </c>
      <c r="G710">
        <v>99</v>
      </c>
      <c r="H710">
        <v>2</v>
      </c>
      <c r="I710">
        <v>99</v>
      </c>
      <c r="J710">
        <v>470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  <c r="Q710">
        <v>20</v>
      </c>
      <c r="R710">
        <v>142</v>
      </c>
      <c r="S710">
        <v>142</v>
      </c>
      <c r="T710">
        <v>0.44080213571739002</v>
      </c>
      <c r="U710">
        <v>0.39950598818304223</v>
      </c>
      <c r="V710">
        <v>14.06338028169014</v>
      </c>
      <c r="W710">
        <v>56.584507042253513</v>
      </c>
      <c r="X710">
        <v>149.57807516823581</v>
      </c>
      <c r="Y710">
        <v>138.06056338028165</v>
      </c>
      <c r="Z710">
        <v>138.06056338028165</v>
      </c>
      <c r="AA710">
        <v>28.002746237926843</v>
      </c>
      <c r="AB710">
        <v>5.4375364110763984</v>
      </c>
      <c r="AC710">
        <v>13.680535371873018</v>
      </c>
      <c r="AD710">
        <v>0</v>
      </c>
      <c r="AE710">
        <v>0</v>
      </c>
      <c r="AF710">
        <v>0</v>
      </c>
      <c r="AG710">
        <v>0</v>
      </c>
      <c r="AH710">
        <v>3</v>
      </c>
      <c r="AI710">
        <v>1</v>
      </c>
      <c r="AJ710">
        <v>1</v>
      </c>
      <c r="AK710">
        <v>0</v>
      </c>
      <c r="AL710">
        <v>0</v>
      </c>
      <c r="AM710">
        <v>0</v>
      </c>
    </row>
    <row r="711" spans="1:39">
      <c r="A711">
        <v>8</v>
      </c>
      <c r="B711">
        <v>91</v>
      </c>
      <c r="C711">
        <v>2020</v>
      </c>
      <c r="D711">
        <v>99</v>
      </c>
      <c r="E711">
        <v>99</v>
      </c>
      <c r="F711">
        <v>99</v>
      </c>
      <c r="G711">
        <v>99</v>
      </c>
      <c r="H711">
        <v>1</v>
      </c>
      <c r="I711">
        <v>99</v>
      </c>
      <c r="J711">
        <v>643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  <c r="Q711">
        <v>65</v>
      </c>
      <c r="R711">
        <v>3272</v>
      </c>
      <c r="S711">
        <v>3272</v>
      </c>
      <c r="T711">
        <v>10.157074563854223</v>
      </c>
      <c r="U711">
        <v>9.7880020656541937</v>
      </c>
      <c r="V711">
        <v>14.93062347188264</v>
      </c>
      <c r="W711">
        <v>58.860024449877741</v>
      </c>
      <c r="X711">
        <v>159.0427031816626</v>
      </c>
      <c r="Y711">
        <v>146.79641503667494</v>
      </c>
      <c r="Z711">
        <v>146.79641503667494</v>
      </c>
      <c r="AA711">
        <v>32.38404178262175</v>
      </c>
      <c r="AB711">
        <v>4.7124494120897538</v>
      </c>
      <c r="AC711">
        <v>-50.857216861855136</v>
      </c>
      <c r="AD711">
        <v>213</v>
      </c>
      <c r="AE711">
        <v>0</v>
      </c>
      <c r="AF711">
        <v>0</v>
      </c>
      <c r="AG711">
        <v>32</v>
      </c>
      <c r="AH711">
        <v>400</v>
      </c>
      <c r="AI711">
        <v>39</v>
      </c>
      <c r="AJ711">
        <v>7</v>
      </c>
      <c r="AK711">
        <v>23</v>
      </c>
      <c r="AL711">
        <v>46</v>
      </c>
      <c r="AM711">
        <v>11</v>
      </c>
    </row>
    <row r="712" spans="1:39">
      <c r="A712">
        <v>8</v>
      </c>
      <c r="B712">
        <v>92</v>
      </c>
      <c r="C712">
        <v>2020</v>
      </c>
      <c r="D712">
        <v>99</v>
      </c>
      <c r="E712">
        <v>99</v>
      </c>
      <c r="F712">
        <v>99</v>
      </c>
      <c r="G712">
        <v>99</v>
      </c>
      <c r="H712">
        <v>1</v>
      </c>
      <c r="I712">
        <v>99</v>
      </c>
      <c r="J712">
        <v>802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</row>
    <row r="713" spans="1:39">
      <c r="A713">
        <v>8</v>
      </c>
      <c r="B713">
        <v>93</v>
      </c>
      <c r="C713">
        <v>2019</v>
      </c>
      <c r="D713">
        <v>99</v>
      </c>
      <c r="E713">
        <v>99</v>
      </c>
      <c r="F713">
        <v>99</v>
      </c>
      <c r="G713">
        <v>99</v>
      </c>
      <c r="H713">
        <v>1</v>
      </c>
      <c r="I713">
        <v>99</v>
      </c>
      <c r="J713">
        <v>103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  <c r="Q713">
        <v>144</v>
      </c>
      <c r="R713">
        <v>6676</v>
      </c>
      <c r="S713">
        <v>6676</v>
      </c>
      <c r="T713">
        <v>20.249325123600951</v>
      </c>
      <c r="U713">
        <v>20.598738568662551</v>
      </c>
      <c r="V713">
        <v>15.49146195326543</v>
      </c>
      <c r="W713">
        <v>60.029358897543446</v>
      </c>
      <c r="X713">
        <v>167.55501669277396</v>
      </c>
      <c r="Y713">
        <v>154.65328040742949</v>
      </c>
      <c r="Z713">
        <v>154.65328040742949</v>
      </c>
      <c r="AA713">
        <v>29.491944087349065</v>
      </c>
      <c r="AB713">
        <v>4.235153564206934</v>
      </c>
      <c r="AC713">
        <v>-41.664804915615527</v>
      </c>
      <c r="AD713">
        <v>131</v>
      </c>
      <c r="AE713">
        <v>0</v>
      </c>
      <c r="AF713">
        <v>0</v>
      </c>
      <c r="AG713">
        <v>7</v>
      </c>
      <c r="AH713">
        <v>268</v>
      </c>
      <c r="AI713">
        <v>40</v>
      </c>
      <c r="AJ713">
        <v>49</v>
      </c>
      <c r="AK713">
        <v>49</v>
      </c>
      <c r="AL713">
        <v>39</v>
      </c>
      <c r="AM713">
        <v>8</v>
      </c>
    </row>
    <row r="714" spans="1:39">
      <c r="A714">
        <v>8</v>
      </c>
      <c r="B714">
        <v>94</v>
      </c>
      <c r="C714">
        <v>2019</v>
      </c>
      <c r="D714">
        <v>99</v>
      </c>
      <c r="E714">
        <v>99</v>
      </c>
      <c r="F714">
        <v>99</v>
      </c>
      <c r="G714">
        <v>99</v>
      </c>
      <c r="H714">
        <v>2</v>
      </c>
      <c r="I714">
        <v>99</v>
      </c>
      <c r="J714">
        <v>106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  <c r="Q714">
        <v>23</v>
      </c>
      <c r="R714">
        <v>53</v>
      </c>
      <c r="S714">
        <v>53</v>
      </c>
      <c r="T714">
        <v>0.16075707482786861</v>
      </c>
      <c r="U714">
        <v>0.14680760494676828</v>
      </c>
      <c r="V714">
        <v>14.679245283018874</v>
      </c>
      <c r="W714">
        <v>58.301886792452819</v>
      </c>
      <c r="X714">
        <v>150.42008217665941</v>
      </c>
      <c r="Y714">
        <v>138.83773584905663</v>
      </c>
      <c r="Z714">
        <v>138.83773584905663</v>
      </c>
      <c r="AA714">
        <v>10.523831471279358</v>
      </c>
      <c r="AB714">
        <v>4.0774802877043372</v>
      </c>
      <c r="AC714">
        <v>-15.75908323018766</v>
      </c>
      <c r="AD714">
        <v>2</v>
      </c>
      <c r="AE714">
        <v>0</v>
      </c>
      <c r="AF714">
        <v>0</v>
      </c>
      <c r="AG714">
        <v>0</v>
      </c>
      <c r="AH714">
        <v>2</v>
      </c>
      <c r="AI714">
        <v>0</v>
      </c>
      <c r="AJ714">
        <v>5</v>
      </c>
      <c r="AK714">
        <v>0</v>
      </c>
      <c r="AL714">
        <v>2</v>
      </c>
      <c r="AM714">
        <v>1</v>
      </c>
    </row>
    <row r="715" spans="1:39">
      <c r="A715">
        <v>8</v>
      </c>
      <c r="B715">
        <v>95</v>
      </c>
      <c r="C715">
        <v>2019</v>
      </c>
      <c r="D715">
        <v>99</v>
      </c>
      <c r="E715">
        <v>99</v>
      </c>
      <c r="F715">
        <v>99</v>
      </c>
      <c r="G715">
        <v>99</v>
      </c>
      <c r="H715">
        <v>1</v>
      </c>
      <c r="I715">
        <v>99</v>
      </c>
      <c r="J715">
        <v>109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  <c r="Q715">
        <v>156</v>
      </c>
      <c r="R715">
        <v>5212</v>
      </c>
      <c r="S715">
        <v>5212</v>
      </c>
      <c r="T715">
        <v>15.808790075525499</v>
      </c>
      <c r="U715">
        <v>16.222858828319559</v>
      </c>
      <c r="V715">
        <v>14.643514965464304</v>
      </c>
      <c r="W715">
        <v>58.410399079048346</v>
      </c>
      <c r="X715">
        <v>169.02701408284437</v>
      </c>
      <c r="Y715">
        <v>156.01193399846528</v>
      </c>
      <c r="Z715">
        <v>156.01193399846528</v>
      </c>
      <c r="AA715">
        <v>34.245312706761815</v>
      </c>
      <c r="AB715">
        <v>5.3412906058131409</v>
      </c>
      <c r="AC715">
        <v>-51.679994792111955</v>
      </c>
      <c r="AD715">
        <v>209</v>
      </c>
      <c r="AE715">
        <v>0</v>
      </c>
      <c r="AF715">
        <v>0</v>
      </c>
      <c r="AG715">
        <v>19</v>
      </c>
      <c r="AH715">
        <v>327</v>
      </c>
      <c r="AI715">
        <v>47</v>
      </c>
      <c r="AJ715">
        <v>45</v>
      </c>
      <c r="AK715">
        <v>24</v>
      </c>
      <c r="AL715">
        <v>11</v>
      </c>
      <c r="AM715">
        <v>25</v>
      </c>
    </row>
    <row r="716" spans="1:39">
      <c r="A716">
        <v>8</v>
      </c>
      <c r="B716">
        <v>96</v>
      </c>
      <c r="C716">
        <v>2019</v>
      </c>
      <c r="D716">
        <v>99</v>
      </c>
      <c r="E716">
        <v>99</v>
      </c>
      <c r="F716">
        <v>99</v>
      </c>
      <c r="G716">
        <v>99</v>
      </c>
      <c r="H716">
        <v>1</v>
      </c>
      <c r="I716">
        <v>99</v>
      </c>
      <c r="J716">
        <v>111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  <c r="Q716">
        <v>125</v>
      </c>
      <c r="R716">
        <v>7132</v>
      </c>
      <c r="S716">
        <v>7132</v>
      </c>
      <c r="T716">
        <v>21.632442597591673</v>
      </c>
      <c r="U716">
        <v>22.230782097644095</v>
      </c>
      <c r="V716">
        <v>15.020891755468311</v>
      </c>
      <c r="W716">
        <v>58.977285473920361</v>
      </c>
      <c r="X716">
        <v>169.2686556371753</v>
      </c>
      <c r="Y716">
        <v>156.23496915311244</v>
      </c>
      <c r="Z716">
        <v>156.23496915311244</v>
      </c>
      <c r="AA716">
        <v>30.662025019232921</v>
      </c>
      <c r="AB716">
        <v>4.5756910950176062</v>
      </c>
      <c r="AC716">
        <v>-44.864969616081858</v>
      </c>
      <c r="AD716">
        <v>329</v>
      </c>
      <c r="AE716">
        <v>0</v>
      </c>
      <c r="AF716">
        <v>0</v>
      </c>
      <c r="AG716">
        <v>17</v>
      </c>
      <c r="AH716">
        <v>1006</v>
      </c>
      <c r="AI716">
        <v>79</v>
      </c>
      <c r="AJ716">
        <v>159</v>
      </c>
      <c r="AK716">
        <v>68</v>
      </c>
      <c r="AL716">
        <v>51</v>
      </c>
      <c r="AM716">
        <v>21</v>
      </c>
    </row>
    <row r="717" spans="1:39">
      <c r="A717">
        <v>8</v>
      </c>
      <c r="B717">
        <v>97</v>
      </c>
      <c r="C717">
        <v>2019</v>
      </c>
      <c r="D717">
        <v>99</v>
      </c>
      <c r="E717">
        <v>99</v>
      </c>
      <c r="F717">
        <v>99</v>
      </c>
      <c r="G717">
        <v>99</v>
      </c>
      <c r="H717">
        <v>1</v>
      </c>
      <c r="I717">
        <v>99</v>
      </c>
      <c r="J717">
        <v>113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</row>
    <row r="718" spans="1:39">
      <c r="A718">
        <v>8</v>
      </c>
      <c r="B718">
        <v>98</v>
      </c>
      <c r="C718">
        <v>2019</v>
      </c>
      <c r="D718">
        <v>99</v>
      </c>
      <c r="E718">
        <v>99</v>
      </c>
      <c r="F718">
        <v>99</v>
      </c>
      <c r="G718">
        <v>99</v>
      </c>
      <c r="H718">
        <v>1</v>
      </c>
      <c r="I718">
        <v>99</v>
      </c>
      <c r="J718">
        <v>116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  <c r="Q718">
        <v>47</v>
      </c>
      <c r="R718">
        <v>1976</v>
      </c>
      <c r="S718">
        <v>1941</v>
      </c>
      <c r="T718">
        <v>5.9935090539597802</v>
      </c>
      <c r="U718">
        <v>5.9069982281895808</v>
      </c>
      <c r="V718">
        <v>14.695344129554652</v>
      </c>
      <c r="W718">
        <v>58.426584234930417</v>
      </c>
      <c r="X718">
        <v>165.25172053811485</v>
      </c>
      <c r="Y718">
        <v>149.83550607287441</v>
      </c>
      <c r="Z718">
        <v>152.53733127253983</v>
      </c>
      <c r="AA718">
        <v>30.810502864235701</v>
      </c>
      <c r="AB718">
        <v>4.6354361767726244</v>
      </c>
      <c r="AC718">
        <v>-39.670784645923504</v>
      </c>
      <c r="AD718">
        <v>24</v>
      </c>
      <c r="AE718">
        <v>0</v>
      </c>
      <c r="AF718">
        <v>0</v>
      </c>
      <c r="AG718">
        <v>1</v>
      </c>
      <c r="AH718">
        <v>50</v>
      </c>
      <c r="AI718">
        <v>7</v>
      </c>
      <c r="AJ718">
        <v>3</v>
      </c>
      <c r="AK718">
        <v>1</v>
      </c>
      <c r="AL718">
        <v>10</v>
      </c>
      <c r="AM718">
        <v>1</v>
      </c>
    </row>
    <row r="719" spans="1:39">
      <c r="A719">
        <v>8</v>
      </c>
      <c r="B719">
        <v>99</v>
      </c>
      <c r="C719">
        <v>2019</v>
      </c>
      <c r="D719">
        <v>99</v>
      </c>
      <c r="E719">
        <v>99</v>
      </c>
      <c r="F719">
        <v>99</v>
      </c>
      <c r="G719">
        <v>99</v>
      </c>
      <c r="H719">
        <v>2</v>
      </c>
      <c r="I719">
        <v>99</v>
      </c>
      <c r="J719">
        <v>117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  <c r="Q719">
        <v>73</v>
      </c>
      <c r="R719">
        <v>2801</v>
      </c>
      <c r="S719">
        <v>2801</v>
      </c>
      <c r="T719">
        <v>8.4958597470350909</v>
      </c>
      <c r="U719">
        <v>8.3265233842744237</v>
      </c>
      <c r="V719">
        <v>14.976794002142096</v>
      </c>
      <c r="W719">
        <v>58.933952159942891</v>
      </c>
      <c r="X719">
        <v>161.42980973750667</v>
      </c>
      <c r="Y719">
        <v>148.99971438771877</v>
      </c>
      <c r="Z719">
        <v>148.99971438771877</v>
      </c>
      <c r="AA719">
        <v>29.359059111891597</v>
      </c>
      <c r="AB719">
        <v>4.5400664306968563</v>
      </c>
      <c r="AC719">
        <v>-49.927547183580877</v>
      </c>
      <c r="AD719">
        <v>95</v>
      </c>
      <c r="AE719">
        <v>0</v>
      </c>
      <c r="AF719">
        <v>0</v>
      </c>
      <c r="AG719">
        <v>11</v>
      </c>
      <c r="AH719">
        <v>315</v>
      </c>
      <c r="AI719">
        <v>124</v>
      </c>
      <c r="AJ719">
        <v>108</v>
      </c>
      <c r="AK719">
        <v>49</v>
      </c>
      <c r="AL719">
        <v>46</v>
      </c>
      <c r="AM719">
        <v>13</v>
      </c>
    </row>
    <row r="720" spans="1:39">
      <c r="A720">
        <v>8</v>
      </c>
      <c r="B720">
        <v>100</v>
      </c>
      <c r="C720">
        <v>2019</v>
      </c>
      <c r="D720">
        <v>99</v>
      </c>
      <c r="E720">
        <v>99</v>
      </c>
      <c r="F720">
        <v>99</v>
      </c>
      <c r="G720">
        <v>99</v>
      </c>
      <c r="H720">
        <v>1</v>
      </c>
      <c r="I720">
        <v>99</v>
      </c>
      <c r="J720">
        <v>121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  <c r="Q720">
        <v>69</v>
      </c>
      <c r="R720">
        <v>276</v>
      </c>
      <c r="S720">
        <v>276</v>
      </c>
      <c r="T720">
        <v>0.83715005004701371</v>
      </c>
      <c r="U720">
        <v>0.74839877082547646</v>
      </c>
      <c r="V720">
        <v>14.695652173913045</v>
      </c>
      <c r="W720">
        <v>58.289855072463759</v>
      </c>
      <c r="X720">
        <v>147.2506162953193</v>
      </c>
      <c r="Y720">
        <v>135.9123188405797</v>
      </c>
      <c r="Z720">
        <v>135.9123188405797</v>
      </c>
      <c r="AA720">
        <v>14.798927462598828</v>
      </c>
      <c r="AB720">
        <v>3.757510158029064</v>
      </c>
      <c r="AC720">
        <v>-22.131103300610121</v>
      </c>
      <c r="AD720">
        <v>8</v>
      </c>
      <c r="AE720">
        <v>0</v>
      </c>
      <c r="AF720">
        <v>0</v>
      </c>
      <c r="AG720">
        <v>2</v>
      </c>
      <c r="AH720">
        <v>5</v>
      </c>
      <c r="AI720">
        <v>3</v>
      </c>
      <c r="AJ720">
        <v>8</v>
      </c>
      <c r="AK720">
        <v>2</v>
      </c>
      <c r="AL720">
        <v>6</v>
      </c>
      <c r="AM720">
        <v>3</v>
      </c>
    </row>
    <row r="721" spans="1:39">
      <c r="A721">
        <v>8</v>
      </c>
      <c r="B721">
        <v>101</v>
      </c>
      <c r="C721">
        <v>2019</v>
      </c>
      <c r="D721">
        <v>99</v>
      </c>
      <c r="E721">
        <v>99</v>
      </c>
      <c r="F721">
        <v>99</v>
      </c>
      <c r="G721">
        <v>99</v>
      </c>
      <c r="H721">
        <v>1</v>
      </c>
      <c r="I721">
        <v>99</v>
      </c>
      <c r="J721">
        <v>134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  <c r="Q721">
        <v>38</v>
      </c>
      <c r="R721">
        <v>1195</v>
      </c>
      <c r="S721">
        <v>1195</v>
      </c>
      <c r="T721">
        <v>3.6246170645151512</v>
      </c>
      <c r="U721">
        <v>3.6378375453666312</v>
      </c>
      <c r="V721">
        <v>15.177405857740588</v>
      </c>
      <c r="W721">
        <v>59.380753138075313</v>
      </c>
      <c r="X721">
        <v>165.31358087372004</v>
      </c>
      <c r="Y721">
        <v>152.58443514644347</v>
      </c>
      <c r="Z721">
        <v>152.58443514644347</v>
      </c>
      <c r="AA721">
        <v>28.326543733944646</v>
      </c>
      <c r="AB721">
        <v>4.7229305598272511</v>
      </c>
      <c r="AC721">
        <v>-27.673671626250194</v>
      </c>
      <c r="AD721">
        <v>76</v>
      </c>
      <c r="AE721">
        <v>1</v>
      </c>
      <c r="AF721">
        <v>0</v>
      </c>
      <c r="AG721">
        <v>7</v>
      </c>
      <c r="AH721">
        <v>192</v>
      </c>
      <c r="AI721">
        <v>42</v>
      </c>
      <c r="AJ721">
        <v>6</v>
      </c>
      <c r="AK721">
        <v>9</v>
      </c>
      <c r="AL721">
        <v>13</v>
      </c>
      <c r="AM721">
        <v>2</v>
      </c>
    </row>
    <row r="722" spans="1:39">
      <c r="A722">
        <v>8</v>
      </c>
      <c r="B722">
        <v>102</v>
      </c>
      <c r="C722">
        <v>2019</v>
      </c>
      <c r="D722">
        <v>99</v>
      </c>
      <c r="E722">
        <v>99</v>
      </c>
      <c r="F722">
        <v>99</v>
      </c>
      <c r="G722">
        <v>99</v>
      </c>
      <c r="H722">
        <v>2</v>
      </c>
      <c r="I722">
        <v>99</v>
      </c>
      <c r="J722">
        <v>141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  <c r="Q722">
        <v>32</v>
      </c>
      <c r="R722">
        <v>598</v>
      </c>
      <c r="S722">
        <v>598</v>
      </c>
      <c r="T722">
        <v>1.8138251084351964</v>
      </c>
      <c r="U722">
        <v>1.5730802766903595</v>
      </c>
      <c r="V722">
        <v>15.951505016722409</v>
      </c>
      <c r="W722">
        <v>61.484949832775918</v>
      </c>
      <c r="X722">
        <v>142.85085351315502</v>
      </c>
      <c r="Y722">
        <v>131.8513377926422</v>
      </c>
      <c r="Z722">
        <v>131.8513377926422</v>
      </c>
      <c r="AA722">
        <v>27.390129985422544</v>
      </c>
      <c r="AB722">
        <v>4.272366788335475</v>
      </c>
      <c r="AC722">
        <v>-31.144035926834253</v>
      </c>
      <c r="AD722">
        <v>8</v>
      </c>
      <c r="AE722">
        <v>0</v>
      </c>
      <c r="AF722">
        <v>0</v>
      </c>
      <c r="AG722">
        <v>0</v>
      </c>
      <c r="AH722">
        <v>18</v>
      </c>
      <c r="AI722">
        <v>1</v>
      </c>
      <c r="AJ722">
        <v>9</v>
      </c>
      <c r="AK722">
        <v>2</v>
      </c>
      <c r="AL722">
        <v>4</v>
      </c>
      <c r="AM722">
        <v>3</v>
      </c>
    </row>
    <row r="723" spans="1:39">
      <c r="A723">
        <v>8</v>
      </c>
      <c r="B723">
        <v>103</v>
      </c>
      <c r="C723">
        <v>2019</v>
      </c>
      <c r="D723">
        <v>99</v>
      </c>
      <c r="E723">
        <v>99</v>
      </c>
      <c r="F723">
        <v>99</v>
      </c>
      <c r="G723">
        <v>99</v>
      </c>
      <c r="H723">
        <v>2</v>
      </c>
      <c r="I723">
        <v>99</v>
      </c>
      <c r="J723">
        <v>143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</row>
    <row r="724" spans="1:39">
      <c r="A724">
        <v>8</v>
      </c>
      <c r="B724">
        <v>104</v>
      </c>
      <c r="C724">
        <v>2019</v>
      </c>
      <c r="D724">
        <v>99</v>
      </c>
      <c r="E724">
        <v>99</v>
      </c>
      <c r="F724">
        <v>99</v>
      </c>
      <c r="G724">
        <v>99</v>
      </c>
      <c r="H724">
        <v>2</v>
      </c>
      <c r="I724">
        <v>99</v>
      </c>
      <c r="J724">
        <v>147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  <c r="Q724">
        <v>25</v>
      </c>
      <c r="R724">
        <v>151</v>
      </c>
      <c r="S724">
        <v>151</v>
      </c>
      <c r="T724">
        <v>0.45800600564166322</v>
      </c>
      <c r="U724">
        <v>0.40652004207910114</v>
      </c>
      <c r="V724">
        <v>14.834437086092709</v>
      </c>
      <c r="W724">
        <v>58.549668874172198</v>
      </c>
      <c r="X724">
        <v>146.1968960989575</v>
      </c>
      <c r="Y724">
        <v>134.93973509933778</v>
      </c>
      <c r="Z724">
        <v>134.93973509933778</v>
      </c>
      <c r="AA724">
        <v>14.477258162487718</v>
      </c>
      <c r="AB724">
        <v>4.1760730337328749</v>
      </c>
      <c r="AC724">
        <v>-41.900824615941609</v>
      </c>
      <c r="AD724">
        <v>6</v>
      </c>
      <c r="AE724">
        <v>0</v>
      </c>
      <c r="AF724">
        <v>0</v>
      </c>
      <c r="AG724">
        <v>3</v>
      </c>
      <c r="AH724">
        <v>5</v>
      </c>
      <c r="AI724">
        <v>1</v>
      </c>
      <c r="AJ724">
        <v>6</v>
      </c>
      <c r="AK724">
        <v>0</v>
      </c>
      <c r="AL724">
        <v>9</v>
      </c>
      <c r="AM724">
        <v>6</v>
      </c>
    </row>
    <row r="725" spans="1:39">
      <c r="A725">
        <v>8</v>
      </c>
      <c r="B725">
        <v>105</v>
      </c>
      <c r="C725">
        <v>2019</v>
      </c>
      <c r="D725">
        <v>99</v>
      </c>
      <c r="E725">
        <v>99</v>
      </c>
      <c r="F725">
        <v>99</v>
      </c>
      <c r="G725">
        <v>99</v>
      </c>
      <c r="H725">
        <v>1</v>
      </c>
      <c r="I725">
        <v>99</v>
      </c>
      <c r="J725">
        <v>155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  <c r="Q725">
        <v>11</v>
      </c>
      <c r="R725">
        <v>319</v>
      </c>
      <c r="S725">
        <v>319</v>
      </c>
      <c r="T725">
        <v>0.96757560132245435</v>
      </c>
      <c r="U725">
        <v>1.0009695398959011</v>
      </c>
      <c r="V725">
        <v>14.733542319749221</v>
      </c>
      <c r="W725">
        <v>58.764890282131645</v>
      </c>
      <c r="X725">
        <v>170.39753835285643</v>
      </c>
      <c r="Y725">
        <v>157.27692789968663</v>
      </c>
      <c r="Z725">
        <v>157.27692789968663</v>
      </c>
      <c r="AA725">
        <v>32.996522681299005</v>
      </c>
      <c r="AB725">
        <v>5.3852715579488128</v>
      </c>
      <c r="AC725">
        <v>-55.170101053644416</v>
      </c>
      <c r="AD725">
        <v>13</v>
      </c>
      <c r="AE725">
        <v>1</v>
      </c>
      <c r="AF725">
        <v>0</v>
      </c>
      <c r="AG725">
        <v>1</v>
      </c>
      <c r="AH725">
        <v>31</v>
      </c>
      <c r="AI725">
        <v>6</v>
      </c>
      <c r="AJ725">
        <v>0</v>
      </c>
      <c r="AK725">
        <v>9</v>
      </c>
      <c r="AL725">
        <v>11</v>
      </c>
      <c r="AM725">
        <v>0</v>
      </c>
    </row>
    <row r="726" spans="1:39">
      <c r="A726">
        <v>8</v>
      </c>
      <c r="B726">
        <v>106</v>
      </c>
      <c r="C726">
        <v>2019</v>
      </c>
      <c r="D726">
        <v>99</v>
      </c>
      <c r="E726">
        <v>99</v>
      </c>
      <c r="F726">
        <v>99</v>
      </c>
      <c r="G726">
        <v>99</v>
      </c>
      <c r="H726">
        <v>2</v>
      </c>
      <c r="I726">
        <v>99</v>
      </c>
      <c r="J726">
        <v>160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  <c r="Q726">
        <v>55</v>
      </c>
      <c r="R726">
        <v>402</v>
      </c>
      <c r="S726">
        <v>402</v>
      </c>
      <c r="T726">
        <v>1.2193272468076064</v>
      </c>
      <c r="U726">
        <v>1.1100848748424477</v>
      </c>
      <c r="V726">
        <v>13.955223880597019</v>
      </c>
      <c r="W726">
        <v>56.950248756218897</v>
      </c>
      <c r="X726">
        <v>149.95580062849339</v>
      </c>
      <c r="Y726">
        <v>138.40920398009959</v>
      </c>
      <c r="Z726">
        <v>138.40920398009959</v>
      </c>
      <c r="AA726">
        <v>10.916803874257981</v>
      </c>
      <c r="AB726">
        <v>4.3207831008727222</v>
      </c>
      <c r="AC726">
        <v>-27.963386400778734</v>
      </c>
      <c r="AD726">
        <v>8</v>
      </c>
      <c r="AE726">
        <v>0</v>
      </c>
      <c r="AF726">
        <v>0</v>
      </c>
      <c r="AG726">
        <v>6</v>
      </c>
      <c r="AH726">
        <v>19</v>
      </c>
      <c r="AI726">
        <v>10</v>
      </c>
      <c r="AJ726">
        <v>20</v>
      </c>
      <c r="AK726">
        <v>0</v>
      </c>
      <c r="AL726">
        <v>39</v>
      </c>
      <c r="AM726">
        <v>15</v>
      </c>
    </row>
    <row r="727" spans="1:39">
      <c r="A727">
        <v>8</v>
      </c>
      <c r="B727">
        <v>107</v>
      </c>
      <c r="C727">
        <v>2019</v>
      </c>
      <c r="D727">
        <v>99</v>
      </c>
      <c r="E727">
        <v>99</v>
      </c>
      <c r="F727">
        <v>99</v>
      </c>
      <c r="G727">
        <v>99</v>
      </c>
      <c r="H727">
        <v>1</v>
      </c>
      <c r="I727">
        <v>99</v>
      </c>
      <c r="J727">
        <v>171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  <c r="Q727">
        <v>36</v>
      </c>
      <c r="R727">
        <v>2309</v>
      </c>
      <c r="S727">
        <v>2309</v>
      </c>
      <c r="T727">
        <v>7.0035487882556335</v>
      </c>
      <c r="U727">
        <v>6.9968415935089361</v>
      </c>
      <c r="V727">
        <v>14.931572109138155</v>
      </c>
      <c r="W727">
        <v>58.880034647033362</v>
      </c>
      <c r="X727">
        <v>164.55506199069373</v>
      </c>
      <c r="Y727">
        <v>151.8843222174103</v>
      </c>
      <c r="Z727">
        <v>151.8843222174103</v>
      </c>
      <c r="AA727">
        <v>30.704407322803444</v>
      </c>
      <c r="AB727">
        <v>4.6062721844803525</v>
      </c>
      <c r="AC727">
        <v>-45.063671876876469</v>
      </c>
      <c r="AD727">
        <v>79</v>
      </c>
      <c r="AE727">
        <v>0</v>
      </c>
      <c r="AF727">
        <v>0</v>
      </c>
      <c r="AG727">
        <v>1</v>
      </c>
      <c r="AH727">
        <v>208</v>
      </c>
      <c r="AI727">
        <v>14</v>
      </c>
      <c r="AJ727">
        <v>59</v>
      </c>
      <c r="AK727">
        <v>19</v>
      </c>
      <c r="AL727">
        <v>11</v>
      </c>
      <c r="AM727">
        <v>2</v>
      </c>
    </row>
    <row r="728" spans="1:39">
      <c r="A728">
        <v>8</v>
      </c>
      <c r="B728">
        <v>108</v>
      </c>
      <c r="C728">
        <v>2019</v>
      </c>
      <c r="D728">
        <v>99</v>
      </c>
      <c r="E728">
        <v>99</v>
      </c>
      <c r="F728">
        <v>99</v>
      </c>
      <c r="G728">
        <v>99</v>
      </c>
      <c r="H728">
        <v>2</v>
      </c>
      <c r="I728">
        <v>99</v>
      </c>
      <c r="J728">
        <v>181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  <c r="Q728">
        <v>7</v>
      </c>
      <c r="R728">
        <v>252</v>
      </c>
      <c r="S728">
        <v>252</v>
      </c>
      <c r="T728">
        <v>0.76435439352118661</v>
      </c>
      <c r="U728">
        <v>0.67988695910184016</v>
      </c>
      <c r="V728">
        <v>16.75</v>
      </c>
      <c r="W728">
        <v>62.503968253968253</v>
      </c>
      <c r="X728">
        <v>146.51068805998389</v>
      </c>
      <c r="Y728">
        <v>135.22936507936512</v>
      </c>
      <c r="Z728">
        <v>135.22936507936512</v>
      </c>
      <c r="AA728">
        <v>32.584428960900837</v>
      </c>
      <c r="AB728">
        <v>2.2826085326393399</v>
      </c>
      <c r="AC728">
        <v>-21.910052425980997</v>
      </c>
      <c r="AD728">
        <v>2</v>
      </c>
      <c r="AE728">
        <v>0</v>
      </c>
      <c r="AF728">
        <v>0</v>
      </c>
      <c r="AG728">
        <v>0</v>
      </c>
      <c r="AH728">
        <v>10</v>
      </c>
      <c r="AI728">
        <v>6</v>
      </c>
      <c r="AJ728">
        <v>1</v>
      </c>
      <c r="AK728">
        <v>3</v>
      </c>
      <c r="AL728">
        <v>0</v>
      </c>
      <c r="AM728">
        <v>2</v>
      </c>
    </row>
    <row r="729" spans="1:39">
      <c r="A729">
        <v>8</v>
      </c>
      <c r="B729">
        <v>109</v>
      </c>
      <c r="C729">
        <v>2019</v>
      </c>
      <c r="D729">
        <v>99</v>
      </c>
      <c r="E729">
        <v>99</v>
      </c>
      <c r="F729">
        <v>99</v>
      </c>
      <c r="G729">
        <v>99</v>
      </c>
      <c r="H729">
        <v>2</v>
      </c>
      <c r="I729">
        <v>99</v>
      </c>
      <c r="J729">
        <v>470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  <c r="Q729">
        <v>14</v>
      </c>
      <c r="R729">
        <v>133</v>
      </c>
      <c r="S729">
        <v>133</v>
      </c>
      <c r="T729">
        <v>0.40340926324729298</v>
      </c>
      <c r="U729">
        <v>0.35583845928307528</v>
      </c>
      <c r="V729">
        <v>14.654135338345862</v>
      </c>
      <c r="W729">
        <v>58.586466165413555</v>
      </c>
      <c r="X729">
        <v>145.28955107161181</v>
      </c>
      <c r="Y729">
        <v>134.10225563909776</v>
      </c>
      <c r="Z729">
        <v>134.10225563909776</v>
      </c>
      <c r="AA729">
        <v>23.72167076925712</v>
      </c>
      <c r="AB729">
        <v>4.9525991043040385</v>
      </c>
      <c r="AC729">
        <v>-22.99067325119228</v>
      </c>
      <c r="AD729">
        <v>2</v>
      </c>
      <c r="AE729">
        <v>0</v>
      </c>
      <c r="AF729">
        <v>0</v>
      </c>
      <c r="AG729">
        <v>0</v>
      </c>
      <c r="AH729">
        <v>3</v>
      </c>
      <c r="AI729">
        <v>0</v>
      </c>
      <c r="AJ729">
        <v>4</v>
      </c>
      <c r="AK729">
        <v>0</v>
      </c>
      <c r="AL729">
        <v>0</v>
      </c>
      <c r="AM729">
        <v>0</v>
      </c>
    </row>
    <row r="730" spans="1:39">
      <c r="A730">
        <v>8</v>
      </c>
      <c r="B730">
        <v>110</v>
      </c>
      <c r="C730">
        <v>2019</v>
      </c>
      <c r="D730">
        <v>99</v>
      </c>
      <c r="E730">
        <v>99</v>
      </c>
      <c r="F730">
        <v>99</v>
      </c>
      <c r="G730">
        <v>99</v>
      </c>
      <c r="H730">
        <v>1</v>
      </c>
      <c r="I730">
        <v>99</v>
      </c>
      <c r="J730">
        <v>643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  <c r="Q730">
        <v>46</v>
      </c>
      <c r="R730">
        <v>3321</v>
      </c>
      <c r="S730">
        <v>3321</v>
      </c>
      <c r="T730">
        <v>10.073098971761352</v>
      </c>
      <c r="U730">
        <v>9.5902051970658366</v>
      </c>
      <c r="V730">
        <v>15.19150858175248</v>
      </c>
      <c r="W730">
        <v>59.367660343270117</v>
      </c>
      <c r="X730">
        <v>156.81664629334409</v>
      </c>
      <c r="Y730">
        <v>144.74176452875653</v>
      </c>
      <c r="Z730">
        <v>144.74176452875653</v>
      </c>
      <c r="AA730">
        <v>30.772861460825801</v>
      </c>
      <c r="AB730">
        <v>4.4180137783304811</v>
      </c>
      <c r="AC730">
        <v>-52.876136992784737</v>
      </c>
      <c r="AD730">
        <v>127</v>
      </c>
      <c r="AE730">
        <v>0</v>
      </c>
      <c r="AF730">
        <v>0</v>
      </c>
      <c r="AG730">
        <v>23</v>
      </c>
      <c r="AH730">
        <v>388</v>
      </c>
      <c r="AI730">
        <v>44</v>
      </c>
      <c r="AJ730">
        <v>26</v>
      </c>
      <c r="AK730">
        <v>17</v>
      </c>
      <c r="AL730">
        <v>43</v>
      </c>
      <c r="AM730">
        <v>19</v>
      </c>
    </row>
    <row r="731" spans="1:39">
      <c r="A731">
        <v>8</v>
      </c>
      <c r="B731">
        <v>111</v>
      </c>
      <c r="C731">
        <v>2019</v>
      </c>
      <c r="D731">
        <v>99</v>
      </c>
      <c r="E731">
        <v>99</v>
      </c>
      <c r="F731">
        <v>99</v>
      </c>
      <c r="G731">
        <v>99</v>
      </c>
      <c r="H731">
        <v>1</v>
      </c>
      <c r="I731">
        <v>99</v>
      </c>
      <c r="J731">
        <v>802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</row>
    <row r="732" spans="1:39">
      <c r="A732">
        <v>8</v>
      </c>
      <c r="B732">
        <v>112</v>
      </c>
      <c r="C732">
        <v>2018</v>
      </c>
      <c r="D732">
        <v>99</v>
      </c>
      <c r="E732">
        <v>99</v>
      </c>
      <c r="F732">
        <v>99</v>
      </c>
      <c r="G732">
        <v>99</v>
      </c>
      <c r="H732">
        <v>1</v>
      </c>
      <c r="I732">
        <v>99</v>
      </c>
      <c r="J732">
        <v>103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  <c r="Q732">
        <v>164</v>
      </c>
      <c r="R732">
        <v>7299</v>
      </c>
      <c r="S732">
        <v>7299</v>
      </c>
      <c r="T732">
        <v>22.044699486559953</v>
      </c>
      <c r="U732">
        <v>22.603006309891157</v>
      </c>
      <c r="V732">
        <v>15.200575421290589</v>
      </c>
      <c r="W732">
        <v>59.451294697903805</v>
      </c>
      <c r="X732">
        <v>170.00644354285373</v>
      </c>
      <c r="Y732">
        <v>156.91594739005379</v>
      </c>
      <c r="Z732">
        <v>156.91594739005379</v>
      </c>
      <c r="AA732">
        <v>30.559071295330039</v>
      </c>
      <c r="AB732">
        <v>4.8725844362356812</v>
      </c>
      <c r="AC732">
        <v>-48.792495471992225</v>
      </c>
      <c r="AD732">
        <v>137</v>
      </c>
      <c r="AE732">
        <v>0</v>
      </c>
      <c r="AF732">
        <v>0</v>
      </c>
      <c r="AG732">
        <v>11</v>
      </c>
      <c r="AH732">
        <v>366</v>
      </c>
      <c r="AI732">
        <v>72</v>
      </c>
      <c r="AJ732">
        <v>52</v>
      </c>
      <c r="AK732">
        <v>74</v>
      </c>
      <c r="AL732">
        <v>133</v>
      </c>
      <c r="AM732">
        <v>17</v>
      </c>
    </row>
    <row r="733" spans="1:39">
      <c r="A733">
        <v>8</v>
      </c>
      <c r="B733">
        <v>113</v>
      </c>
      <c r="C733">
        <v>2018</v>
      </c>
      <c r="D733">
        <v>99</v>
      </c>
      <c r="E733">
        <v>99</v>
      </c>
      <c r="F733">
        <v>99</v>
      </c>
      <c r="G733">
        <v>99</v>
      </c>
      <c r="H733">
        <v>2</v>
      </c>
      <c r="I733">
        <v>99</v>
      </c>
      <c r="J733">
        <v>106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  <c r="Q733">
        <v>35</v>
      </c>
      <c r="R733">
        <v>97</v>
      </c>
      <c r="S733">
        <v>97</v>
      </c>
      <c r="T733">
        <v>0.29296285110238601</v>
      </c>
      <c r="U733">
        <v>0.26013805457247058</v>
      </c>
      <c r="V733">
        <v>13.381443298969073</v>
      </c>
      <c r="W733">
        <v>55.989690721649453</v>
      </c>
      <c r="X733">
        <v>147.22945125152179</v>
      </c>
      <c r="Y733">
        <v>135.89278350515465</v>
      </c>
      <c r="Z733">
        <v>135.89278350515465</v>
      </c>
      <c r="AA733">
        <v>10.534325311944016</v>
      </c>
      <c r="AB733">
        <v>6.218520468050551</v>
      </c>
      <c r="AC733">
        <v>37.086770371263746</v>
      </c>
      <c r="AD733">
        <v>3</v>
      </c>
      <c r="AE733">
        <v>0</v>
      </c>
      <c r="AF733">
        <v>0</v>
      </c>
      <c r="AG733">
        <v>0</v>
      </c>
      <c r="AH733">
        <v>2</v>
      </c>
      <c r="AI733">
        <v>1</v>
      </c>
      <c r="AJ733">
        <v>6</v>
      </c>
      <c r="AK733">
        <v>0</v>
      </c>
      <c r="AL733">
        <v>11</v>
      </c>
      <c r="AM733">
        <v>4</v>
      </c>
    </row>
    <row r="734" spans="1:39">
      <c r="A734">
        <v>8</v>
      </c>
      <c r="B734">
        <v>114</v>
      </c>
      <c r="C734">
        <v>2018</v>
      </c>
      <c r="D734">
        <v>99</v>
      </c>
      <c r="E734">
        <v>99</v>
      </c>
      <c r="F734">
        <v>99</v>
      </c>
      <c r="G734">
        <v>99</v>
      </c>
      <c r="H734">
        <v>1</v>
      </c>
      <c r="I734">
        <v>99</v>
      </c>
      <c r="J734">
        <v>109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  <c r="Q734">
        <v>171</v>
      </c>
      <c r="R734">
        <v>5934</v>
      </c>
      <c r="S734">
        <v>5934</v>
      </c>
      <c r="T734">
        <v>17.922077922077921</v>
      </c>
      <c r="U734">
        <v>18.333378197424963</v>
      </c>
      <c r="V734">
        <v>14.449949443882703</v>
      </c>
      <c r="W734">
        <v>58.055443208628269</v>
      </c>
      <c r="X734">
        <v>169.6123592818214</v>
      </c>
      <c r="Y734">
        <v>156.55220761712133</v>
      </c>
      <c r="Z734">
        <v>156.55220761712133</v>
      </c>
      <c r="AA734">
        <v>32.035070535268851</v>
      </c>
      <c r="AB734">
        <v>5.2437832803614999</v>
      </c>
      <c r="AC734">
        <v>-50.878830067789693</v>
      </c>
      <c r="AD734">
        <v>204</v>
      </c>
      <c r="AE734">
        <v>0</v>
      </c>
      <c r="AF734">
        <v>0</v>
      </c>
      <c r="AG734">
        <v>16</v>
      </c>
      <c r="AH734">
        <v>420</v>
      </c>
      <c r="AI734">
        <v>44</v>
      </c>
      <c r="AJ734">
        <v>42</v>
      </c>
      <c r="AK734">
        <v>10</v>
      </c>
      <c r="AL734">
        <v>16</v>
      </c>
      <c r="AM734">
        <v>14</v>
      </c>
    </row>
    <row r="735" spans="1:39">
      <c r="A735">
        <v>8</v>
      </c>
      <c r="B735">
        <v>115</v>
      </c>
      <c r="C735">
        <v>2018</v>
      </c>
      <c r="D735">
        <v>99</v>
      </c>
      <c r="E735">
        <v>99</v>
      </c>
      <c r="F735">
        <v>99</v>
      </c>
      <c r="G735">
        <v>99</v>
      </c>
      <c r="H735">
        <v>1</v>
      </c>
      <c r="I735">
        <v>99</v>
      </c>
      <c r="J735">
        <v>111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  <c r="Q735">
        <v>132</v>
      </c>
      <c r="R735">
        <v>7414</v>
      </c>
      <c r="S735">
        <v>7414</v>
      </c>
      <c r="T735">
        <v>22.392026578073089</v>
      </c>
      <c r="U735">
        <v>22.617513462582433</v>
      </c>
      <c r="V735">
        <v>14.858645805233344</v>
      </c>
      <c r="W735">
        <v>58.683032101429696</v>
      </c>
      <c r="X735">
        <v>167.47686216905069</v>
      </c>
      <c r="Y735">
        <v>154.58114378203396</v>
      </c>
      <c r="Z735">
        <v>154.58114378203396</v>
      </c>
      <c r="AA735">
        <v>30.224589824146197</v>
      </c>
      <c r="AB735">
        <v>4.5307915368226004</v>
      </c>
      <c r="AC735">
        <v>-45.475276418612637</v>
      </c>
      <c r="AD735">
        <v>283</v>
      </c>
      <c r="AE735">
        <v>0</v>
      </c>
      <c r="AF735">
        <v>0</v>
      </c>
      <c r="AG735">
        <v>20</v>
      </c>
      <c r="AH735">
        <v>719</v>
      </c>
      <c r="AI735">
        <v>65</v>
      </c>
      <c r="AJ735">
        <v>65</v>
      </c>
      <c r="AK735">
        <v>68</v>
      </c>
      <c r="AL735">
        <v>95</v>
      </c>
      <c r="AM735">
        <v>11</v>
      </c>
    </row>
    <row r="736" spans="1:39">
      <c r="A736">
        <v>8</v>
      </c>
      <c r="B736">
        <v>116</v>
      </c>
      <c r="C736">
        <v>2018</v>
      </c>
      <c r="D736">
        <v>99</v>
      </c>
      <c r="E736">
        <v>99</v>
      </c>
      <c r="F736">
        <v>99</v>
      </c>
      <c r="G736">
        <v>99</v>
      </c>
      <c r="H736">
        <v>1</v>
      </c>
      <c r="I736">
        <v>99</v>
      </c>
      <c r="J736">
        <v>113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</row>
    <row r="737" spans="1:39">
      <c r="A737">
        <v>8</v>
      </c>
      <c r="B737">
        <v>117</v>
      </c>
      <c r="C737">
        <v>2018</v>
      </c>
      <c r="D737">
        <v>99</v>
      </c>
      <c r="E737">
        <v>99</v>
      </c>
      <c r="F737">
        <v>99</v>
      </c>
      <c r="G737">
        <v>99</v>
      </c>
      <c r="H737">
        <v>1</v>
      </c>
      <c r="I737">
        <v>99</v>
      </c>
      <c r="J737">
        <v>116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  <c r="Q737">
        <v>51</v>
      </c>
      <c r="R737">
        <v>2289</v>
      </c>
      <c r="S737">
        <v>2289</v>
      </c>
      <c r="T737">
        <v>6.9133192389006348</v>
      </c>
      <c r="U737">
        <v>6.7626164864564222</v>
      </c>
      <c r="V737">
        <v>14.7208387942333</v>
      </c>
      <c r="W737">
        <v>58.466142420270849</v>
      </c>
      <c r="X737">
        <v>162.19277556659691</v>
      </c>
      <c r="Y737">
        <v>149.70393184796848</v>
      </c>
      <c r="Z737">
        <v>149.70393184796848</v>
      </c>
      <c r="AA737">
        <v>32.32611759580081</v>
      </c>
      <c r="AB737">
        <v>4.7692781420585506</v>
      </c>
      <c r="AC737">
        <v>-45.399737074501445</v>
      </c>
      <c r="AD737">
        <v>25</v>
      </c>
      <c r="AE737">
        <v>0</v>
      </c>
      <c r="AF737">
        <v>0</v>
      </c>
      <c r="AG737">
        <v>2</v>
      </c>
      <c r="AH737">
        <v>52</v>
      </c>
      <c r="AI737">
        <v>6</v>
      </c>
      <c r="AJ737">
        <v>5</v>
      </c>
      <c r="AK737">
        <v>1</v>
      </c>
      <c r="AL737">
        <v>14</v>
      </c>
      <c r="AM737">
        <v>7</v>
      </c>
    </row>
    <row r="738" spans="1:39">
      <c r="A738">
        <v>8</v>
      </c>
      <c r="B738">
        <v>118</v>
      </c>
      <c r="C738">
        <v>2018</v>
      </c>
      <c r="D738">
        <v>99</v>
      </c>
      <c r="E738">
        <v>99</v>
      </c>
      <c r="F738">
        <v>99</v>
      </c>
      <c r="G738">
        <v>99</v>
      </c>
      <c r="H738">
        <v>2</v>
      </c>
      <c r="I738">
        <v>99</v>
      </c>
      <c r="J738">
        <v>117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  <c r="Q738">
        <v>48</v>
      </c>
      <c r="R738">
        <v>310</v>
      </c>
      <c r="S738">
        <v>310</v>
      </c>
      <c r="T738">
        <v>0.93627302929628509</v>
      </c>
      <c r="U738">
        <v>0.86983908684390909</v>
      </c>
      <c r="V738">
        <v>14.145161290322578</v>
      </c>
      <c r="W738">
        <v>57.270967741935507</v>
      </c>
      <c r="X738">
        <v>154.04221857197777</v>
      </c>
      <c r="Y738">
        <v>142.18096774193552</v>
      </c>
      <c r="Z738">
        <v>142.18096774193552</v>
      </c>
      <c r="AA738">
        <v>13.888214742755441</v>
      </c>
      <c r="AB738">
        <v>3.9972727435160098</v>
      </c>
      <c r="AC738">
        <v>-24.243390333439581</v>
      </c>
      <c r="AD738">
        <v>6</v>
      </c>
      <c r="AE738">
        <v>0</v>
      </c>
      <c r="AF738">
        <v>0</v>
      </c>
      <c r="AG738">
        <v>1</v>
      </c>
      <c r="AH738">
        <v>45</v>
      </c>
      <c r="AI738">
        <v>19</v>
      </c>
      <c r="AJ738">
        <v>15</v>
      </c>
      <c r="AK738">
        <v>0</v>
      </c>
      <c r="AL738">
        <v>6</v>
      </c>
      <c r="AM738">
        <v>0</v>
      </c>
    </row>
    <row r="739" spans="1:39">
      <c r="A739">
        <v>8</v>
      </c>
      <c r="B739">
        <v>119</v>
      </c>
      <c r="C739">
        <v>2018</v>
      </c>
      <c r="D739">
        <v>99</v>
      </c>
      <c r="E739">
        <v>99</v>
      </c>
      <c r="F739">
        <v>99</v>
      </c>
      <c r="G739">
        <v>99</v>
      </c>
      <c r="H739">
        <v>1</v>
      </c>
      <c r="I739">
        <v>99</v>
      </c>
      <c r="J739">
        <v>121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  <c r="Q739">
        <v>64</v>
      </c>
      <c r="R739">
        <v>279</v>
      </c>
      <c r="S739">
        <v>279</v>
      </c>
      <c r="T739">
        <v>0.8426457263666568</v>
      </c>
      <c r="U739">
        <v>0.75079202225406261</v>
      </c>
      <c r="V739">
        <v>14</v>
      </c>
      <c r="W739">
        <v>57.068100358422953</v>
      </c>
      <c r="X739">
        <v>147.73315936423612</v>
      </c>
      <c r="Y739">
        <v>136.35770609318993</v>
      </c>
      <c r="Z739">
        <v>136.35770609318993</v>
      </c>
      <c r="AA739">
        <v>16.603201847350874</v>
      </c>
      <c r="AB739">
        <v>4.5648281728880944</v>
      </c>
      <c r="AC739">
        <v>-37.016627054193904</v>
      </c>
      <c r="AD739">
        <v>8</v>
      </c>
      <c r="AE739">
        <v>0</v>
      </c>
      <c r="AF739">
        <v>0</v>
      </c>
      <c r="AG739">
        <v>1</v>
      </c>
      <c r="AH739">
        <v>3</v>
      </c>
      <c r="AI739">
        <v>0</v>
      </c>
      <c r="AJ739">
        <v>11</v>
      </c>
      <c r="AK739">
        <v>0</v>
      </c>
      <c r="AL739">
        <v>12</v>
      </c>
      <c r="AM739">
        <v>4</v>
      </c>
    </row>
    <row r="740" spans="1:39">
      <c r="A740">
        <v>8</v>
      </c>
      <c r="B740">
        <v>120</v>
      </c>
      <c r="C740">
        <v>2018</v>
      </c>
      <c r="D740">
        <v>99</v>
      </c>
      <c r="E740">
        <v>99</v>
      </c>
      <c r="F740">
        <v>99</v>
      </c>
      <c r="G740">
        <v>99</v>
      </c>
      <c r="H740">
        <v>1</v>
      </c>
      <c r="I740">
        <v>99</v>
      </c>
      <c r="J740">
        <v>134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  <c r="Q740">
        <v>36</v>
      </c>
      <c r="R740">
        <v>1119</v>
      </c>
      <c r="S740">
        <v>1119</v>
      </c>
      <c r="T740">
        <v>3.3796436122017526</v>
      </c>
      <c r="U740">
        <v>3.3446436892524072</v>
      </c>
      <c r="V740">
        <v>15.273458445040218</v>
      </c>
      <c r="W740">
        <v>59.520107238605902</v>
      </c>
      <c r="X740">
        <v>164.09007423242988</v>
      </c>
      <c r="Y740">
        <v>151.4551385165326</v>
      </c>
      <c r="Z740">
        <v>151.4551385165326</v>
      </c>
      <c r="AA740">
        <v>30.532040159095487</v>
      </c>
      <c r="AB740">
        <v>4.7264110278170852</v>
      </c>
      <c r="AC740">
        <v>-43.730622292607009</v>
      </c>
      <c r="AD740">
        <v>59</v>
      </c>
      <c r="AE740">
        <v>0</v>
      </c>
      <c r="AF740">
        <v>0</v>
      </c>
      <c r="AG740">
        <v>0</v>
      </c>
      <c r="AH740">
        <v>198</v>
      </c>
      <c r="AI740">
        <v>55</v>
      </c>
      <c r="AJ740">
        <v>7</v>
      </c>
      <c r="AK740">
        <v>24</v>
      </c>
      <c r="AL740">
        <v>65</v>
      </c>
      <c r="AM740">
        <v>1</v>
      </c>
    </row>
    <row r="741" spans="1:39">
      <c r="A741">
        <v>8</v>
      </c>
      <c r="B741">
        <v>121</v>
      </c>
      <c r="C741">
        <v>2018</v>
      </c>
      <c r="D741">
        <v>99</v>
      </c>
      <c r="E741">
        <v>99</v>
      </c>
      <c r="F741">
        <v>99</v>
      </c>
      <c r="G741">
        <v>99</v>
      </c>
      <c r="H741">
        <v>2</v>
      </c>
      <c r="I741">
        <v>99</v>
      </c>
      <c r="J741">
        <v>141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  <c r="Q741">
        <v>15</v>
      </c>
      <c r="R741">
        <v>38</v>
      </c>
      <c r="S741">
        <v>38</v>
      </c>
      <c r="T741">
        <v>0.1147689519782543</v>
      </c>
      <c r="U741">
        <v>0.10612857438204588</v>
      </c>
      <c r="V741">
        <v>13.210526315789476</v>
      </c>
      <c r="W741">
        <v>55.815789473684198</v>
      </c>
      <c r="X741">
        <v>153.32439984033755</v>
      </c>
      <c r="Y741">
        <v>141.51842105263162</v>
      </c>
      <c r="Z741">
        <v>141.51842105263162</v>
      </c>
      <c r="AA741">
        <v>12.390952880887879</v>
      </c>
      <c r="AB741">
        <v>6.7545511485839294</v>
      </c>
      <c r="AC741">
        <v>-26.045944888313169</v>
      </c>
      <c r="AD741">
        <v>2</v>
      </c>
      <c r="AE741">
        <v>0</v>
      </c>
      <c r="AF741">
        <v>0</v>
      </c>
      <c r="AG741">
        <v>0</v>
      </c>
      <c r="AH741">
        <v>2</v>
      </c>
      <c r="AI741">
        <v>0</v>
      </c>
      <c r="AJ741">
        <v>6</v>
      </c>
      <c r="AK741">
        <v>0</v>
      </c>
      <c r="AL741">
        <v>4</v>
      </c>
      <c r="AM741">
        <v>2</v>
      </c>
    </row>
    <row r="742" spans="1:39">
      <c r="A742">
        <v>8</v>
      </c>
      <c r="B742">
        <v>122</v>
      </c>
      <c r="C742">
        <v>2018</v>
      </c>
      <c r="D742">
        <v>99</v>
      </c>
      <c r="E742">
        <v>99</v>
      </c>
      <c r="F742">
        <v>99</v>
      </c>
      <c r="G742">
        <v>99</v>
      </c>
      <c r="H742">
        <v>2</v>
      </c>
      <c r="I742">
        <v>99</v>
      </c>
      <c r="J742">
        <v>143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</row>
    <row r="743" spans="1:39">
      <c r="A743">
        <v>8</v>
      </c>
      <c r="B743">
        <v>123</v>
      </c>
      <c r="C743">
        <v>2018</v>
      </c>
      <c r="D743">
        <v>99</v>
      </c>
      <c r="E743">
        <v>99</v>
      </c>
      <c r="F743">
        <v>99</v>
      </c>
      <c r="G743">
        <v>99</v>
      </c>
      <c r="H743">
        <v>2</v>
      </c>
      <c r="I743">
        <v>99</v>
      </c>
      <c r="J743">
        <v>147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21</v>
      </c>
      <c r="R743">
        <v>98</v>
      </c>
      <c r="S743">
        <v>97</v>
      </c>
      <c r="T743">
        <v>0.29598308668076106</v>
      </c>
      <c r="U743">
        <v>0.26792546098248887</v>
      </c>
      <c r="V743">
        <v>14.06122448979592</v>
      </c>
      <c r="W743">
        <v>56.896907216494846</v>
      </c>
      <c r="X743">
        <v>151.57649191854429</v>
      </c>
      <c r="Y743">
        <v>138.53265306122449</v>
      </c>
      <c r="Z743">
        <v>139.96082474226804</v>
      </c>
      <c r="AA743">
        <v>14.527886846579516</v>
      </c>
      <c r="AB743">
        <v>4.0727521434919964</v>
      </c>
      <c r="AC743">
        <v>-41.847853378960032</v>
      </c>
      <c r="AD743">
        <v>3</v>
      </c>
      <c r="AE743">
        <v>0</v>
      </c>
      <c r="AF743">
        <v>0</v>
      </c>
      <c r="AG743">
        <v>1</v>
      </c>
      <c r="AH743">
        <v>3</v>
      </c>
      <c r="AI743">
        <v>0</v>
      </c>
      <c r="AJ743">
        <v>2</v>
      </c>
      <c r="AK743">
        <v>0</v>
      </c>
      <c r="AL743">
        <v>10</v>
      </c>
      <c r="AM743">
        <v>5</v>
      </c>
    </row>
    <row r="744" spans="1:39">
      <c r="A744">
        <v>8</v>
      </c>
      <c r="B744">
        <v>124</v>
      </c>
      <c r="C744">
        <v>2018</v>
      </c>
      <c r="D744">
        <v>99</v>
      </c>
      <c r="E744">
        <v>99</v>
      </c>
      <c r="F744">
        <v>99</v>
      </c>
      <c r="G744">
        <v>99</v>
      </c>
      <c r="H744">
        <v>1</v>
      </c>
      <c r="I744">
        <v>99</v>
      </c>
      <c r="J744">
        <v>155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14</v>
      </c>
      <c r="R744">
        <v>458</v>
      </c>
      <c r="S744">
        <v>458</v>
      </c>
      <c r="T744">
        <v>1.3832678948958019</v>
      </c>
      <c r="U744">
        <v>1.4252690404849622</v>
      </c>
      <c r="V744">
        <v>14.412663755458523</v>
      </c>
      <c r="W744">
        <v>58.220524017467262</v>
      </c>
      <c r="X744">
        <v>170.84171133620677</v>
      </c>
      <c r="Y744">
        <v>157.68689956331878</v>
      </c>
      <c r="Z744">
        <v>157.68689956331878</v>
      </c>
      <c r="AA744">
        <v>32.030509520907323</v>
      </c>
      <c r="AB744">
        <v>5.2722241344292913</v>
      </c>
      <c r="AC744">
        <v>-53.920028781163502</v>
      </c>
      <c r="AD744">
        <v>21</v>
      </c>
      <c r="AE744">
        <v>0</v>
      </c>
      <c r="AF744">
        <v>0</v>
      </c>
      <c r="AG744">
        <v>0</v>
      </c>
      <c r="AH744">
        <v>71</v>
      </c>
      <c r="AI744">
        <v>3</v>
      </c>
      <c r="AJ744">
        <v>2</v>
      </c>
      <c r="AK744">
        <v>14</v>
      </c>
      <c r="AL744">
        <v>15</v>
      </c>
      <c r="AM744">
        <v>2</v>
      </c>
    </row>
    <row r="745" spans="1:39">
      <c r="A745">
        <v>8</v>
      </c>
      <c r="B745">
        <v>125</v>
      </c>
      <c r="C745">
        <v>2018</v>
      </c>
      <c r="D745">
        <v>99</v>
      </c>
      <c r="E745">
        <v>99</v>
      </c>
      <c r="F745">
        <v>99</v>
      </c>
      <c r="G745">
        <v>99</v>
      </c>
      <c r="H745">
        <v>2</v>
      </c>
      <c r="I745">
        <v>99</v>
      </c>
      <c r="J745">
        <v>160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51</v>
      </c>
      <c r="R745">
        <v>309</v>
      </c>
      <c r="S745">
        <v>309</v>
      </c>
      <c r="T745">
        <v>0.93325279371791003</v>
      </c>
      <c r="U745">
        <v>0.84442838108227825</v>
      </c>
      <c r="V745">
        <v>13.504854368932037</v>
      </c>
      <c r="W745">
        <v>56.320388349514552</v>
      </c>
      <c r="X745">
        <v>150.02612137850747</v>
      </c>
      <c r="Y745">
        <v>138.47411003236249</v>
      </c>
      <c r="Z745">
        <v>138.47411003236249</v>
      </c>
      <c r="AA745">
        <v>11.366918571019051</v>
      </c>
      <c r="AB745">
        <v>5.1057685357929685</v>
      </c>
      <c r="AC745">
        <v>-20.683413757629488</v>
      </c>
      <c r="AD745">
        <v>5</v>
      </c>
      <c r="AE745">
        <v>0</v>
      </c>
      <c r="AF745">
        <v>0</v>
      </c>
      <c r="AG745">
        <v>7</v>
      </c>
      <c r="AH745">
        <v>15</v>
      </c>
      <c r="AI745">
        <v>4</v>
      </c>
      <c r="AJ745">
        <v>25</v>
      </c>
      <c r="AK745">
        <v>2</v>
      </c>
      <c r="AL745">
        <v>22</v>
      </c>
      <c r="AM745">
        <v>14</v>
      </c>
    </row>
    <row r="746" spans="1:39">
      <c r="A746">
        <v>8</v>
      </c>
      <c r="B746">
        <v>126</v>
      </c>
      <c r="C746">
        <v>2018</v>
      </c>
      <c r="D746">
        <v>99</v>
      </c>
      <c r="E746">
        <v>99</v>
      </c>
      <c r="F746">
        <v>99</v>
      </c>
      <c r="G746">
        <v>99</v>
      </c>
      <c r="H746">
        <v>1</v>
      </c>
      <c r="I746">
        <v>99</v>
      </c>
      <c r="J746">
        <v>171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40</v>
      </c>
      <c r="R746">
        <v>3290</v>
      </c>
      <c r="S746">
        <v>3289</v>
      </c>
      <c r="T746">
        <v>9.9365750528541241</v>
      </c>
      <c r="U746">
        <v>9.8559416647872329</v>
      </c>
      <c r="V746">
        <v>14.659270516717317</v>
      </c>
      <c r="W746">
        <v>58.352690787473392</v>
      </c>
      <c r="X746">
        <v>164.50351865694998</v>
      </c>
      <c r="Y746">
        <v>151.79814589665639</v>
      </c>
      <c r="Z746">
        <v>151.84429917908164</v>
      </c>
      <c r="AA746">
        <v>30.146782879304887</v>
      </c>
      <c r="AB746">
        <v>4.7370145008036557</v>
      </c>
      <c r="AC746">
        <v>-46.747785427220805</v>
      </c>
      <c r="AD746">
        <v>109</v>
      </c>
      <c r="AE746">
        <v>0</v>
      </c>
      <c r="AF746">
        <v>0</v>
      </c>
      <c r="AG746">
        <v>6</v>
      </c>
      <c r="AH746">
        <v>294</v>
      </c>
      <c r="AI746">
        <v>34</v>
      </c>
      <c r="AJ746">
        <v>41</v>
      </c>
      <c r="AK746">
        <v>27</v>
      </c>
      <c r="AL746">
        <v>38</v>
      </c>
      <c r="AM746">
        <v>2</v>
      </c>
    </row>
    <row r="747" spans="1:39">
      <c r="A747">
        <v>8</v>
      </c>
      <c r="B747">
        <v>127</v>
      </c>
      <c r="C747">
        <v>2018</v>
      </c>
      <c r="D747">
        <v>99</v>
      </c>
      <c r="E747">
        <v>99</v>
      </c>
      <c r="F747">
        <v>99</v>
      </c>
      <c r="G747">
        <v>99</v>
      </c>
      <c r="H747">
        <v>2</v>
      </c>
      <c r="I747">
        <v>99</v>
      </c>
      <c r="J747">
        <v>181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6</v>
      </c>
      <c r="R747">
        <v>344</v>
      </c>
      <c r="S747">
        <v>344</v>
      </c>
      <c r="T747">
        <v>1.0389610389610389</v>
      </c>
      <c r="U747">
        <v>0.94456345488976101</v>
      </c>
      <c r="V747">
        <v>16.406976744186039</v>
      </c>
      <c r="W747">
        <v>61.732558139534873</v>
      </c>
      <c r="X747">
        <v>150.74233414800077</v>
      </c>
      <c r="Y747">
        <v>139.13517441860461</v>
      </c>
      <c r="Z747">
        <v>139.13517441860461</v>
      </c>
      <c r="AA747">
        <v>30.241471236163783</v>
      </c>
      <c r="AB747">
        <v>2.8536977994071444</v>
      </c>
      <c r="AC747">
        <v>-28.852037163011481</v>
      </c>
      <c r="AD747">
        <v>1</v>
      </c>
      <c r="AE747">
        <v>0</v>
      </c>
      <c r="AF747">
        <v>0</v>
      </c>
      <c r="AG747">
        <v>0</v>
      </c>
      <c r="AH747">
        <v>10</v>
      </c>
      <c r="AI747">
        <v>5</v>
      </c>
      <c r="AJ747">
        <v>4</v>
      </c>
      <c r="AK747">
        <v>0</v>
      </c>
      <c r="AL747">
        <v>0</v>
      </c>
      <c r="AM747">
        <v>0</v>
      </c>
    </row>
    <row r="748" spans="1:39">
      <c r="A748">
        <v>8</v>
      </c>
      <c r="B748">
        <v>128</v>
      </c>
      <c r="C748">
        <v>2018</v>
      </c>
      <c r="D748">
        <v>99</v>
      </c>
      <c r="E748">
        <v>99</v>
      </c>
      <c r="F748">
        <v>99</v>
      </c>
      <c r="G748">
        <v>99</v>
      </c>
      <c r="H748">
        <v>2</v>
      </c>
      <c r="I748">
        <v>99</v>
      </c>
      <c r="J748">
        <v>470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16</v>
      </c>
      <c r="R748">
        <v>181</v>
      </c>
      <c r="S748">
        <v>181</v>
      </c>
      <c r="T748">
        <v>0.54666263968589535</v>
      </c>
      <c r="U748">
        <v>0.5108151800193389</v>
      </c>
      <c r="V748">
        <v>14.513812154696131</v>
      </c>
      <c r="W748">
        <v>58.303867403314918</v>
      </c>
      <c r="X748">
        <v>154.93436607746779</v>
      </c>
      <c r="Y748">
        <v>143.0044198895028</v>
      </c>
      <c r="Z748">
        <v>143.0044198895028</v>
      </c>
      <c r="AA748">
        <v>26.039881913668939</v>
      </c>
      <c r="AB748">
        <v>5.7615065233740577</v>
      </c>
      <c r="AC748">
        <v>-30.162293301639849</v>
      </c>
      <c r="AD748">
        <v>3</v>
      </c>
      <c r="AE748">
        <v>0</v>
      </c>
      <c r="AF748">
        <v>0</v>
      </c>
      <c r="AG748">
        <v>0</v>
      </c>
      <c r="AH748">
        <v>7</v>
      </c>
      <c r="AI748">
        <v>3</v>
      </c>
      <c r="AJ748">
        <v>0</v>
      </c>
      <c r="AK748">
        <v>0</v>
      </c>
      <c r="AL748">
        <v>1</v>
      </c>
      <c r="AM748">
        <v>0</v>
      </c>
    </row>
    <row r="749" spans="1:39">
      <c r="A749">
        <v>8</v>
      </c>
      <c r="B749">
        <v>129</v>
      </c>
      <c r="C749">
        <v>2018</v>
      </c>
      <c r="D749">
        <v>99</v>
      </c>
      <c r="E749">
        <v>99</v>
      </c>
      <c r="F749">
        <v>99</v>
      </c>
      <c r="G749">
        <v>99</v>
      </c>
      <c r="H749">
        <v>1</v>
      </c>
      <c r="I749">
        <v>99</v>
      </c>
      <c r="J749">
        <v>643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45</v>
      </c>
      <c r="R749">
        <v>3494</v>
      </c>
      <c r="S749">
        <v>3494</v>
      </c>
      <c r="T749">
        <v>10.552703110842645</v>
      </c>
      <c r="U749">
        <v>10.056551253330381</v>
      </c>
      <c r="V749">
        <v>14.815684029765308</v>
      </c>
      <c r="W749">
        <v>58.639381797366909</v>
      </c>
      <c r="X749">
        <v>158.01150525184474</v>
      </c>
      <c r="Y749">
        <v>145.84461934745286</v>
      </c>
      <c r="Z749">
        <v>145.84461934745286</v>
      </c>
      <c r="AA749">
        <v>31.799048281685447</v>
      </c>
      <c r="AB749">
        <v>4.6546940401007566</v>
      </c>
      <c r="AC749">
        <v>-48.039915839479526</v>
      </c>
      <c r="AD749">
        <v>117</v>
      </c>
      <c r="AE749">
        <v>0</v>
      </c>
      <c r="AF749">
        <v>0</v>
      </c>
      <c r="AG749">
        <v>30</v>
      </c>
      <c r="AH749">
        <v>330</v>
      </c>
      <c r="AI749">
        <v>33</v>
      </c>
      <c r="AJ749">
        <v>48</v>
      </c>
      <c r="AK749">
        <v>37</v>
      </c>
      <c r="AL749">
        <v>252</v>
      </c>
      <c r="AM749">
        <v>24</v>
      </c>
    </row>
    <row r="750" spans="1:39">
      <c r="A750">
        <v>8</v>
      </c>
      <c r="B750">
        <v>130</v>
      </c>
      <c r="C750">
        <v>2018</v>
      </c>
      <c r="D750">
        <v>99</v>
      </c>
      <c r="E750">
        <v>99</v>
      </c>
      <c r="F750">
        <v>99</v>
      </c>
      <c r="G750">
        <v>99</v>
      </c>
      <c r="H750">
        <v>1</v>
      </c>
      <c r="I750">
        <v>99</v>
      </c>
      <c r="J750">
        <v>802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  <c r="Q750">
        <v>1</v>
      </c>
      <c r="R750">
        <v>1</v>
      </c>
      <c r="S750">
        <v>1</v>
      </c>
      <c r="T750">
        <v>3.020235578375113E-3</v>
      </c>
      <c r="U750">
        <v>2.2892527713180935E-3</v>
      </c>
      <c r="V750">
        <v>17</v>
      </c>
      <c r="W750">
        <v>65</v>
      </c>
      <c r="X750">
        <v>125.6771397616468</v>
      </c>
      <c r="Y750">
        <v>116</v>
      </c>
      <c r="Z750">
        <v>116</v>
      </c>
      <c r="AA750">
        <v>0</v>
      </c>
      <c r="AB750">
        <v>0</v>
      </c>
      <c r="AD750">
        <v>0</v>
      </c>
      <c r="AE750">
        <v>0</v>
      </c>
      <c r="AF750">
        <v>0</v>
      </c>
      <c r="AG750">
        <v>0</v>
      </c>
      <c r="AH750">
        <v>1</v>
      </c>
      <c r="AI750">
        <v>0</v>
      </c>
      <c r="AJ750">
        <v>0</v>
      </c>
      <c r="AK750">
        <v>0</v>
      </c>
      <c r="AL750">
        <v>0</v>
      </c>
      <c r="AM750">
        <v>0</v>
      </c>
    </row>
    <row r="751" spans="1:39">
      <c r="A751">
        <v>8</v>
      </c>
      <c r="B751">
        <v>131</v>
      </c>
      <c r="C751">
        <v>2017</v>
      </c>
      <c r="D751">
        <v>99</v>
      </c>
      <c r="E751">
        <v>99</v>
      </c>
      <c r="F751">
        <v>99</v>
      </c>
      <c r="G751">
        <v>99</v>
      </c>
      <c r="H751">
        <v>1</v>
      </c>
      <c r="I751">
        <v>99</v>
      </c>
      <c r="J751">
        <v>103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  <c r="Q751">
        <v>163</v>
      </c>
      <c r="R751">
        <v>6932</v>
      </c>
      <c r="S751">
        <v>6932</v>
      </c>
      <c r="T751">
        <v>21.297121263326066</v>
      </c>
      <c r="U751">
        <v>21.540517108235985</v>
      </c>
      <c r="V751">
        <v>15.242931332948643</v>
      </c>
      <c r="W751">
        <v>59.544143104443158</v>
      </c>
      <c r="X751">
        <v>166.40658456487063</v>
      </c>
      <c r="Y751">
        <v>153.59327755337611</v>
      </c>
      <c r="Z751">
        <v>153.59327755337611</v>
      </c>
      <c r="AA751">
        <v>27.935732305767157</v>
      </c>
      <c r="AB751">
        <v>4.5990649249375508</v>
      </c>
      <c r="AC751">
        <v>-43.171873493962067</v>
      </c>
      <c r="AD751">
        <v>80</v>
      </c>
      <c r="AE751">
        <v>1</v>
      </c>
      <c r="AF751">
        <v>0</v>
      </c>
      <c r="AG751">
        <v>3</v>
      </c>
      <c r="AH751">
        <v>360</v>
      </c>
      <c r="AI751">
        <v>54</v>
      </c>
      <c r="AJ751">
        <v>53</v>
      </c>
      <c r="AK751">
        <v>67</v>
      </c>
      <c r="AL751">
        <v>67</v>
      </c>
      <c r="AM751">
        <v>12</v>
      </c>
    </row>
    <row r="752" spans="1:39">
      <c r="A752">
        <v>8</v>
      </c>
      <c r="B752">
        <v>132</v>
      </c>
      <c r="C752">
        <v>2017</v>
      </c>
      <c r="D752">
        <v>99</v>
      </c>
      <c r="E752">
        <v>99</v>
      </c>
      <c r="F752">
        <v>99</v>
      </c>
      <c r="G752">
        <v>99</v>
      </c>
      <c r="H752">
        <v>2</v>
      </c>
      <c r="I752">
        <v>99</v>
      </c>
      <c r="J752">
        <v>106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  <c r="Q752">
        <v>33</v>
      </c>
      <c r="R752">
        <v>91</v>
      </c>
      <c r="S752">
        <v>91</v>
      </c>
      <c r="T752">
        <v>0.27957848167378418</v>
      </c>
      <c r="U752">
        <v>0.25142539128790914</v>
      </c>
      <c r="V752">
        <v>14.32967032967033</v>
      </c>
      <c r="W752">
        <v>57.439560439560417</v>
      </c>
      <c r="X752">
        <v>147.95875846796756</v>
      </c>
      <c r="Y752">
        <v>136.56593406593407</v>
      </c>
      <c r="Z752">
        <v>136.56593406593407</v>
      </c>
      <c r="AA752">
        <v>8.8312409962647855</v>
      </c>
      <c r="AB752">
        <v>3.6561217403709696</v>
      </c>
      <c r="AC752">
        <v>-34.740033648095746</v>
      </c>
      <c r="AD752">
        <v>2</v>
      </c>
      <c r="AE752">
        <v>0</v>
      </c>
      <c r="AF752">
        <v>0</v>
      </c>
      <c r="AG752">
        <v>0</v>
      </c>
      <c r="AH752">
        <v>4</v>
      </c>
      <c r="AI752">
        <v>2</v>
      </c>
      <c r="AJ752">
        <v>4</v>
      </c>
      <c r="AK752">
        <v>0</v>
      </c>
      <c r="AL752">
        <v>7</v>
      </c>
      <c r="AM752">
        <v>0</v>
      </c>
    </row>
    <row r="753" spans="1:39">
      <c r="A753">
        <v>8</v>
      </c>
      <c r="B753">
        <v>133</v>
      </c>
      <c r="C753">
        <v>2017</v>
      </c>
      <c r="D753">
        <v>99</v>
      </c>
      <c r="E753">
        <v>99</v>
      </c>
      <c r="F753">
        <v>99</v>
      </c>
      <c r="G753">
        <v>99</v>
      </c>
      <c r="H753">
        <v>1</v>
      </c>
      <c r="I753">
        <v>99</v>
      </c>
      <c r="J753">
        <v>109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  <c r="Q753">
        <v>185</v>
      </c>
      <c r="R753">
        <v>6233</v>
      </c>
      <c r="S753">
        <v>6233</v>
      </c>
      <c r="T753">
        <v>19.149589849150512</v>
      </c>
      <c r="U753">
        <v>19.802130290772187</v>
      </c>
      <c r="V753">
        <v>14.4216268249639</v>
      </c>
      <c r="W753">
        <v>58.014278838440553</v>
      </c>
      <c r="X753">
        <v>170.13267202717722</v>
      </c>
      <c r="Y753">
        <v>157.03245628108476</v>
      </c>
      <c r="Z753">
        <v>157.03245628108476</v>
      </c>
      <c r="AA753">
        <v>32.257870823735928</v>
      </c>
      <c r="AB753">
        <v>5.5397826012934868</v>
      </c>
      <c r="AC753">
        <v>-52.720398583937744</v>
      </c>
      <c r="AD753">
        <v>239</v>
      </c>
      <c r="AE753">
        <v>0</v>
      </c>
      <c r="AF753">
        <v>0</v>
      </c>
      <c r="AG753">
        <v>24</v>
      </c>
      <c r="AH753">
        <v>550</v>
      </c>
      <c r="AI753">
        <v>26</v>
      </c>
      <c r="AJ753">
        <v>38</v>
      </c>
      <c r="AK753">
        <v>18</v>
      </c>
      <c r="AL753">
        <v>16</v>
      </c>
      <c r="AM753">
        <v>13</v>
      </c>
    </row>
    <row r="754" spans="1:39">
      <c r="A754">
        <v>8</v>
      </c>
      <c r="B754">
        <v>134</v>
      </c>
      <c r="C754">
        <v>2017</v>
      </c>
      <c r="D754">
        <v>99</v>
      </c>
      <c r="E754">
        <v>99</v>
      </c>
      <c r="F754">
        <v>99</v>
      </c>
      <c r="G754">
        <v>99</v>
      </c>
      <c r="H754">
        <v>1</v>
      </c>
      <c r="I754">
        <v>99</v>
      </c>
      <c r="J754">
        <v>111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  <c r="Q754">
        <v>137</v>
      </c>
      <c r="R754">
        <v>7169</v>
      </c>
      <c r="S754">
        <v>7169</v>
      </c>
      <c r="T754">
        <v>22.025254232080862</v>
      </c>
      <c r="U754">
        <v>22.4067213315675</v>
      </c>
      <c r="V754">
        <v>14.826475101129862</v>
      </c>
      <c r="W754">
        <v>58.686288185241999</v>
      </c>
      <c r="X754">
        <v>167.37580110101499</v>
      </c>
      <c r="Y754">
        <v>154.4878644162369</v>
      </c>
      <c r="Z754">
        <v>154.4878644162369</v>
      </c>
      <c r="AA754">
        <v>30.660132591604857</v>
      </c>
      <c r="AB754">
        <v>4.6481661712508178</v>
      </c>
      <c r="AC754">
        <v>-50.472804552495688</v>
      </c>
      <c r="AD754">
        <v>316</v>
      </c>
      <c r="AE754">
        <v>0</v>
      </c>
      <c r="AF754">
        <v>0</v>
      </c>
      <c r="AG754">
        <v>15</v>
      </c>
      <c r="AH754">
        <v>522</v>
      </c>
      <c r="AI754">
        <v>69</v>
      </c>
      <c r="AJ754">
        <v>77</v>
      </c>
      <c r="AK754">
        <v>62</v>
      </c>
      <c r="AL754">
        <v>342</v>
      </c>
      <c r="AM754">
        <v>13</v>
      </c>
    </row>
    <row r="755" spans="1:39">
      <c r="A755">
        <v>8</v>
      </c>
      <c r="B755">
        <v>135</v>
      </c>
      <c r="C755">
        <v>2017</v>
      </c>
      <c r="D755">
        <v>99</v>
      </c>
      <c r="E755">
        <v>99</v>
      </c>
      <c r="F755">
        <v>99</v>
      </c>
      <c r="G755">
        <v>99</v>
      </c>
      <c r="H755">
        <v>1</v>
      </c>
      <c r="I755">
        <v>99</v>
      </c>
      <c r="J755">
        <v>113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</row>
    <row r="756" spans="1:39">
      <c r="A756">
        <v>8</v>
      </c>
      <c r="B756">
        <v>136</v>
      </c>
      <c r="C756">
        <v>2017</v>
      </c>
      <c r="D756">
        <v>99</v>
      </c>
      <c r="E756">
        <v>99</v>
      </c>
      <c r="F756">
        <v>99</v>
      </c>
      <c r="G756">
        <v>99</v>
      </c>
      <c r="H756">
        <v>1</v>
      </c>
      <c r="I756">
        <v>99</v>
      </c>
      <c r="J756">
        <v>116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  <c r="Q756">
        <v>49</v>
      </c>
      <c r="R756">
        <v>2103</v>
      </c>
      <c r="S756">
        <v>2103</v>
      </c>
      <c r="T756">
        <v>6.4610279885710762</v>
      </c>
      <c r="U756">
        <v>6.4422539352145076</v>
      </c>
      <c r="V756">
        <v>14.564907275320964</v>
      </c>
      <c r="W756">
        <v>58.245363766048492</v>
      </c>
      <c r="X756">
        <v>164.04821260861937</v>
      </c>
      <c r="Y756">
        <v>151.41650023775526</v>
      </c>
      <c r="Z756">
        <v>151.41650023775526</v>
      </c>
      <c r="AA756">
        <v>31.157916140260749</v>
      </c>
      <c r="AB756">
        <v>4.8650544963894227</v>
      </c>
      <c r="AC756">
        <v>-45.235202883847968</v>
      </c>
      <c r="AD756">
        <v>26</v>
      </c>
      <c r="AE756">
        <v>0</v>
      </c>
      <c r="AF756">
        <v>0</v>
      </c>
      <c r="AG756">
        <v>7</v>
      </c>
      <c r="AH756">
        <v>71</v>
      </c>
      <c r="AI756">
        <v>20</v>
      </c>
      <c r="AJ756">
        <v>11</v>
      </c>
      <c r="AK756">
        <v>3</v>
      </c>
      <c r="AL756">
        <v>19</v>
      </c>
      <c r="AM756">
        <v>3</v>
      </c>
    </row>
    <row r="757" spans="1:39">
      <c r="A757">
        <v>8</v>
      </c>
      <c r="B757">
        <v>137</v>
      </c>
      <c r="C757">
        <v>2017</v>
      </c>
      <c r="D757">
        <v>99</v>
      </c>
      <c r="E757">
        <v>99</v>
      </c>
      <c r="F757">
        <v>99</v>
      </c>
      <c r="G757">
        <v>99</v>
      </c>
      <c r="H757">
        <v>2</v>
      </c>
      <c r="I757">
        <v>99</v>
      </c>
      <c r="J757">
        <v>117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50</v>
      </c>
      <c r="R757">
        <v>333</v>
      </c>
      <c r="S757">
        <v>333</v>
      </c>
      <c r="T757">
        <v>1.0230729054656056</v>
      </c>
      <c r="U757">
        <v>0.95449798254768814</v>
      </c>
      <c r="V757">
        <v>14.459459459459456</v>
      </c>
      <c r="W757">
        <v>57.894894894894897</v>
      </c>
      <c r="X757">
        <v>153.49835208990157</v>
      </c>
      <c r="Y757">
        <v>141.67897897897905</v>
      </c>
      <c r="Z757">
        <v>141.67897897897905</v>
      </c>
      <c r="AA757">
        <v>13.602277769515499</v>
      </c>
      <c r="AB757">
        <v>3.6594200796415191</v>
      </c>
      <c r="AC757">
        <v>-30.470985917527379</v>
      </c>
      <c r="AD757">
        <v>4</v>
      </c>
      <c r="AE757">
        <v>0</v>
      </c>
      <c r="AF757">
        <v>0</v>
      </c>
      <c r="AG757">
        <v>4</v>
      </c>
      <c r="AH757">
        <v>37</v>
      </c>
      <c r="AI757">
        <v>40</v>
      </c>
      <c r="AJ757">
        <v>28</v>
      </c>
      <c r="AK757">
        <v>4</v>
      </c>
      <c r="AL757">
        <v>9</v>
      </c>
      <c r="AM757">
        <v>1</v>
      </c>
    </row>
    <row r="758" spans="1:39">
      <c r="A758">
        <v>8</v>
      </c>
      <c r="B758">
        <v>138</v>
      </c>
      <c r="C758">
        <v>2017</v>
      </c>
      <c r="D758">
        <v>99</v>
      </c>
      <c r="E758">
        <v>99</v>
      </c>
      <c r="F758">
        <v>99</v>
      </c>
      <c r="G758">
        <v>99</v>
      </c>
      <c r="H758">
        <v>1</v>
      </c>
      <c r="I758">
        <v>99</v>
      </c>
      <c r="J758">
        <v>121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  <c r="Q758">
        <v>69</v>
      </c>
      <c r="R758">
        <v>328</v>
      </c>
      <c r="S758">
        <v>328</v>
      </c>
      <c r="T758">
        <v>1.0077114504285845</v>
      </c>
      <c r="U758">
        <v>0.88522576047810064</v>
      </c>
      <c r="V758">
        <v>14.539634146341461</v>
      </c>
      <c r="W758">
        <v>58.106707317073166</v>
      </c>
      <c r="X758">
        <v>144.52838041381497</v>
      </c>
      <c r="Y758">
        <v>133.39969512195128</v>
      </c>
      <c r="Z758">
        <v>133.39969512195128</v>
      </c>
      <c r="AA758">
        <v>12.859680083822424</v>
      </c>
      <c r="AB758">
        <v>4.0879303472652868</v>
      </c>
      <c r="AC758">
        <v>-39.268529070635502</v>
      </c>
      <c r="AD758">
        <v>13</v>
      </c>
      <c r="AE758">
        <v>0</v>
      </c>
      <c r="AF758">
        <v>0</v>
      </c>
      <c r="AG758">
        <v>1</v>
      </c>
      <c r="AH758">
        <v>6</v>
      </c>
      <c r="AI758">
        <v>2</v>
      </c>
      <c r="AJ758">
        <v>2</v>
      </c>
      <c r="AK758">
        <v>1</v>
      </c>
      <c r="AL758">
        <v>7</v>
      </c>
      <c r="AM758">
        <v>3</v>
      </c>
    </row>
    <row r="759" spans="1:39">
      <c r="A759">
        <v>8</v>
      </c>
      <c r="B759">
        <v>139</v>
      </c>
      <c r="C759">
        <v>2017</v>
      </c>
      <c r="D759">
        <v>99</v>
      </c>
      <c r="E759">
        <v>99</v>
      </c>
      <c r="F759">
        <v>99</v>
      </c>
      <c r="G759">
        <v>99</v>
      </c>
      <c r="H759">
        <v>1</v>
      </c>
      <c r="I759">
        <v>99</v>
      </c>
      <c r="J759">
        <v>134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  <c r="Q759">
        <v>35</v>
      </c>
      <c r="R759">
        <v>1121</v>
      </c>
      <c r="S759">
        <v>1121</v>
      </c>
      <c r="T759">
        <v>3.4440382193001322</v>
      </c>
      <c r="U759">
        <v>3.3318907015434998</v>
      </c>
      <c r="V759">
        <v>15.573595004460303</v>
      </c>
      <c r="W759">
        <v>60.268510258697582</v>
      </c>
      <c r="X759">
        <v>159.16884688353824</v>
      </c>
      <c r="Y759">
        <v>146.91284567350576</v>
      </c>
      <c r="Z759">
        <v>146.91284567350576</v>
      </c>
      <c r="AA759">
        <v>28.129429337367743</v>
      </c>
      <c r="AB759">
        <v>4.3637238690676226</v>
      </c>
      <c r="AC759">
        <v>-44.511126754504801</v>
      </c>
      <c r="AD759">
        <v>64</v>
      </c>
      <c r="AE759">
        <v>0</v>
      </c>
      <c r="AF759">
        <v>0</v>
      </c>
      <c r="AG759">
        <v>0</v>
      </c>
      <c r="AH759">
        <v>173</v>
      </c>
      <c r="AI759">
        <v>39</v>
      </c>
      <c r="AJ759">
        <v>23</v>
      </c>
      <c r="AK759">
        <v>26</v>
      </c>
      <c r="AL759">
        <v>62</v>
      </c>
      <c r="AM759">
        <v>3</v>
      </c>
    </row>
    <row r="760" spans="1:39">
      <c r="A760">
        <v>8</v>
      </c>
      <c r="B760">
        <v>140</v>
      </c>
      <c r="C760">
        <v>2017</v>
      </c>
      <c r="D760">
        <v>99</v>
      </c>
      <c r="E760">
        <v>99</v>
      </c>
      <c r="F760">
        <v>99</v>
      </c>
      <c r="G760">
        <v>99</v>
      </c>
      <c r="H760">
        <v>2</v>
      </c>
      <c r="I760">
        <v>99</v>
      </c>
      <c r="J760">
        <v>141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  <c r="Q760">
        <v>19</v>
      </c>
      <c r="R760">
        <v>64</v>
      </c>
      <c r="S760">
        <v>64</v>
      </c>
      <c r="T760">
        <v>0.19662662447387017</v>
      </c>
      <c r="U760">
        <v>0.18979860517629377</v>
      </c>
      <c r="V760">
        <v>15.453125</v>
      </c>
      <c r="W760">
        <v>60.328125</v>
      </c>
      <c r="X760">
        <v>158.81297399783301</v>
      </c>
      <c r="Y760">
        <v>146.58437499999999</v>
      </c>
      <c r="Z760">
        <v>146.58437499999999</v>
      </c>
      <c r="AA760">
        <v>20.458748272056638</v>
      </c>
      <c r="AB760">
        <v>4.0737524451511531</v>
      </c>
      <c r="AC760">
        <v>-27.927814520268843</v>
      </c>
      <c r="AD760">
        <v>0</v>
      </c>
      <c r="AE760">
        <v>0</v>
      </c>
      <c r="AF760">
        <v>0</v>
      </c>
      <c r="AG760">
        <v>0</v>
      </c>
      <c r="AH760">
        <v>1</v>
      </c>
      <c r="AI760">
        <v>1</v>
      </c>
      <c r="AJ760">
        <v>1</v>
      </c>
      <c r="AK760">
        <v>0</v>
      </c>
      <c r="AL760">
        <v>4</v>
      </c>
      <c r="AM760">
        <v>4</v>
      </c>
    </row>
    <row r="761" spans="1:39">
      <c r="A761">
        <v>8</v>
      </c>
      <c r="B761">
        <v>141</v>
      </c>
      <c r="C761">
        <v>2017</v>
      </c>
      <c r="D761">
        <v>99</v>
      </c>
      <c r="E761">
        <v>99</v>
      </c>
      <c r="F761">
        <v>99</v>
      </c>
      <c r="G761">
        <v>99</v>
      </c>
      <c r="H761">
        <v>2</v>
      </c>
      <c r="I761">
        <v>99</v>
      </c>
      <c r="J761">
        <v>143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</row>
    <row r="762" spans="1:39">
      <c r="A762">
        <v>8</v>
      </c>
      <c r="B762">
        <v>142</v>
      </c>
      <c r="C762">
        <v>2017</v>
      </c>
      <c r="D762">
        <v>99</v>
      </c>
      <c r="E762">
        <v>99</v>
      </c>
      <c r="F762">
        <v>99</v>
      </c>
      <c r="G762">
        <v>99</v>
      </c>
      <c r="H762">
        <v>2</v>
      </c>
      <c r="I762">
        <v>99</v>
      </c>
      <c r="J762">
        <v>147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  <c r="Q762">
        <v>23</v>
      </c>
      <c r="R762">
        <v>113</v>
      </c>
      <c r="S762">
        <v>113</v>
      </c>
      <c r="T762">
        <v>0.34716888383667699</v>
      </c>
      <c r="U762">
        <v>0.31279928523367462</v>
      </c>
      <c r="V762">
        <v>14.265486725663722</v>
      </c>
      <c r="W762">
        <v>57.486725663716797</v>
      </c>
      <c r="X762">
        <v>148.23823814226404</v>
      </c>
      <c r="Y762">
        <v>136.82389380530978</v>
      </c>
      <c r="Z762">
        <v>136.82389380530978</v>
      </c>
      <c r="AA762">
        <v>12.40104387795861</v>
      </c>
      <c r="AB762">
        <v>4.3499873751170588</v>
      </c>
      <c r="AC762">
        <v>-26.704234783552003</v>
      </c>
      <c r="AD762">
        <v>3</v>
      </c>
      <c r="AE762">
        <v>0</v>
      </c>
      <c r="AF762">
        <v>0</v>
      </c>
      <c r="AG762">
        <v>1</v>
      </c>
      <c r="AH762">
        <v>3</v>
      </c>
      <c r="AI762">
        <v>0</v>
      </c>
      <c r="AJ762">
        <v>0</v>
      </c>
      <c r="AK762">
        <v>0</v>
      </c>
      <c r="AL762">
        <v>7</v>
      </c>
      <c r="AM762">
        <v>1</v>
      </c>
    </row>
    <row r="763" spans="1:39">
      <c r="A763">
        <v>8</v>
      </c>
      <c r="B763">
        <v>143</v>
      </c>
      <c r="C763">
        <v>2017</v>
      </c>
      <c r="D763">
        <v>99</v>
      </c>
      <c r="E763">
        <v>99</v>
      </c>
      <c r="F763">
        <v>99</v>
      </c>
      <c r="G763">
        <v>99</v>
      </c>
      <c r="H763">
        <v>1</v>
      </c>
      <c r="I763">
        <v>99</v>
      </c>
      <c r="J763">
        <v>155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  <c r="Q763">
        <v>18</v>
      </c>
      <c r="R763">
        <v>444</v>
      </c>
      <c r="S763">
        <v>444</v>
      </c>
      <c r="T763">
        <v>1.3640972072874742</v>
      </c>
      <c r="U763">
        <v>1.4112374191711101</v>
      </c>
      <c r="V763">
        <v>13.810810810810811</v>
      </c>
      <c r="W763">
        <v>57.16666666666665</v>
      </c>
      <c r="X763">
        <v>170.21195084575345</v>
      </c>
      <c r="Y763">
        <v>157.10563063063066</v>
      </c>
      <c r="Z763">
        <v>157.10563063063066</v>
      </c>
      <c r="AA763">
        <v>29.030091405897377</v>
      </c>
      <c r="AB763">
        <v>5.9641697931331139</v>
      </c>
      <c r="AC763">
        <v>-58.510186316255123</v>
      </c>
      <c r="AD763">
        <v>13</v>
      </c>
      <c r="AE763">
        <v>0</v>
      </c>
      <c r="AF763">
        <v>0</v>
      </c>
      <c r="AG763">
        <v>1</v>
      </c>
      <c r="AH763">
        <v>72</v>
      </c>
      <c r="AI763">
        <v>10</v>
      </c>
      <c r="AJ763">
        <v>5</v>
      </c>
      <c r="AK763">
        <v>13</v>
      </c>
      <c r="AL763">
        <v>16</v>
      </c>
      <c r="AM763">
        <v>3</v>
      </c>
    </row>
    <row r="764" spans="1:39">
      <c r="A764">
        <v>8</v>
      </c>
      <c r="B764">
        <v>144</v>
      </c>
      <c r="C764">
        <v>2017</v>
      </c>
      <c r="D764">
        <v>99</v>
      </c>
      <c r="E764">
        <v>99</v>
      </c>
      <c r="F764">
        <v>99</v>
      </c>
      <c r="G764">
        <v>99</v>
      </c>
      <c r="H764">
        <v>2</v>
      </c>
      <c r="I764">
        <v>99</v>
      </c>
      <c r="J764">
        <v>160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  <c r="Q764">
        <v>53</v>
      </c>
      <c r="R764">
        <v>363</v>
      </c>
      <c r="S764">
        <v>363</v>
      </c>
      <c r="T764">
        <v>1.1152416356877326</v>
      </c>
      <c r="U764">
        <v>1.011728491248169</v>
      </c>
      <c r="V764">
        <v>13.561983471074377</v>
      </c>
      <c r="W764">
        <v>56.418732782369155</v>
      </c>
      <c r="X764">
        <v>149.25548203397113</v>
      </c>
      <c r="Y764">
        <v>137.7628099173553</v>
      </c>
      <c r="Z764">
        <v>137.7628099173553</v>
      </c>
      <c r="AA764">
        <v>13.125903136593204</v>
      </c>
      <c r="AB764">
        <v>5.2874279438993748</v>
      </c>
      <c r="AC764">
        <v>-36.304682974020423</v>
      </c>
      <c r="AD764">
        <v>3</v>
      </c>
      <c r="AE764">
        <v>0</v>
      </c>
      <c r="AF764">
        <v>0</v>
      </c>
      <c r="AG764">
        <v>2</v>
      </c>
      <c r="AH764">
        <v>14</v>
      </c>
      <c r="AI764">
        <v>12</v>
      </c>
      <c r="AJ764">
        <v>23</v>
      </c>
      <c r="AK764">
        <v>0</v>
      </c>
      <c r="AL764">
        <v>39</v>
      </c>
      <c r="AM764">
        <v>11</v>
      </c>
    </row>
    <row r="765" spans="1:39">
      <c r="A765">
        <v>8</v>
      </c>
      <c r="B765">
        <v>145</v>
      </c>
      <c r="C765">
        <v>2017</v>
      </c>
      <c r="D765">
        <v>99</v>
      </c>
      <c r="E765">
        <v>99</v>
      </c>
      <c r="F765">
        <v>99</v>
      </c>
      <c r="G765">
        <v>99</v>
      </c>
      <c r="H765">
        <v>1</v>
      </c>
      <c r="I765">
        <v>99</v>
      </c>
      <c r="J765">
        <v>171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  <c r="Q765">
        <v>40</v>
      </c>
      <c r="R765">
        <v>2654</v>
      </c>
      <c r="S765">
        <v>2654</v>
      </c>
      <c r="T765">
        <v>8.1538603336508011</v>
      </c>
      <c r="U765">
        <v>8.2318321964582797</v>
      </c>
      <c r="V765">
        <v>14.795779954785228</v>
      </c>
      <c r="W765">
        <v>58.625847776940439</v>
      </c>
      <c r="X765">
        <v>166.09957699941484</v>
      </c>
      <c r="Y765">
        <v>153.30990957045972</v>
      </c>
      <c r="Z765">
        <v>153.30990957045972</v>
      </c>
      <c r="AA765">
        <v>28.300053185742197</v>
      </c>
      <c r="AB765">
        <v>4.5095338528383824</v>
      </c>
      <c r="AC765">
        <v>-41.298987337947253</v>
      </c>
      <c r="AD765">
        <v>104</v>
      </c>
      <c r="AE765">
        <v>0</v>
      </c>
      <c r="AF765">
        <v>0</v>
      </c>
      <c r="AG765">
        <v>1</v>
      </c>
      <c r="AH765">
        <v>211</v>
      </c>
      <c r="AI765">
        <v>25</v>
      </c>
      <c r="AJ765">
        <v>39</v>
      </c>
      <c r="AK765">
        <v>22</v>
      </c>
      <c r="AL765">
        <v>111</v>
      </c>
      <c r="AM765">
        <v>2</v>
      </c>
    </row>
    <row r="766" spans="1:39">
      <c r="A766">
        <v>8</v>
      </c>
      <c r="B766">
        <v>146</v>
      </c>
      <c r="C766">
        <v>2017</v>
      </c>
      <c r="D766">
        <v>99</v>
      </c>
      <c r="E766">
        <v>99</v>
      </c>
      <c r="F766">
        <v>99</v>
      </c>
      <c r="G766">
        <v>99</v>
      </c>
      <c r="H766">
        <v>2</v>
      </c>
      <c r="I766">
        <v>99</v>
      </c>
      <c r="J766">
        <v>181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  <c r="Q766">
        <v>6</v>
      </c>
      <c r="R766">
        <v>180</v>
      </c>
      <c r="S766">
        <v>180</v>
      </c>
      <c r="T766">
        <v>0.55301238133275987</v>
      </c>
      <c r="U766">
        <v>0.50112302329873204</v>
      </c>
      <c r="V766">
        <v>16.2</v>
      </c>
      <c r="W766">
        <v>61.305555555555557</v>
      </c>
      <c r="X766">
        <v>149.08872035632598</v>
      </c>
      <c r="Y766">
        <v>137.60888888888897</v>
      </c>
      <c r="Z766">
        <v>137.60888888888897</v>
      </c>
      <c r="AA766">
        <v>25.070523393217503</v>
      </c>
      <c r="AB766">
        <v>3.4818533095372404</v>
      </c>
      <c r="AC766">
        <v>-11.786693778407763</v>
      </c>
      <c r="AD766">
        <v>2</v>
      </c>
      <c r="AE766">
        <v>0</v>
      </c>
      <c r="AF766">
        <v>0</v>
      </c>
      <c r="AG766">
        <v>0</v>
      </c>
      <c r="AH766">
        <v>3</v>
      </c>
      <c r="AI766">
        <v>1</v>
      </c>
      <c r="AJ766">
        <v>0</v>
      </c>
      <c r="AK766">
        <v>0</v>
      </c>
      <c r="AL766">
        <v>0</v>
      </c>
      <c r="AM766">
        <v>0</v>
      </c>
    </row>
    <row r="767" spans="1:39">
      <c r="A767">
        <v>8</v>
      </c>
      <c r="B767">
        <v>147</v>
      </c>
      <c r="C767">
        <v>2017</v>
      </c>
      <c r="D767">
        <v>99</v>
      </c>
      <c r="E767">
        <v>99</v>
      </c>
      <c r="F767">
        <v>99</v>
      </c>
      <c r="G767">
        <v>99</v>
      </c>
      <c r="H767">
        <v>2</v>
      </c>
      <c r="I767">
        <v>99</v>
      </c>
      <c r="J767">
        <v>470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  <c r="Q767">
        <v>24</v>
      </c>
      <c r="R767">
        <v>472</v>
      </c>
      <c r="S767">
        <v>472</v>
      </c>
      <c r="T767">
        <v>1.4501213554947925</v>
      </c>
      <c r="U767">
        <v>1.292022029052168</v>
      </c>
      <c r="V767">
        <v>10.434322033898304</v>
      </c>
      <c r="W767">
        <v>51.288135593220353</v>
      </c>
      <c r="X767">
        <v>146.58882237361595</v>
      </c>
      <c r="Y767">
        <v>135.30148305084731</v>
      </c>
      <c r="Z767">
        <v>135.30148305084731</v>
      </c>
      <c r="AA767">
        <v>21.315434099531064</v>
      </c>
      <c r="AB767">
        <v>5.9782114196659943</v>
      </c>
      <c r="AC767">
        <v>7.9862178046108516</v>
      </c>
      <c r="AD767">
        <v>1</v>
      </c>
      <c r="AE767">
        <v>0</v>
      </c>
      <c r="AF767">
        <v>0</v>
      </c>
      <c r="AG767">
        <v>4</v>
      </c>
      <c r="AH767">
        <v>25</v>
      </c>
      <c r="AI767">
        <v>11</v>
      </c>
      <c r="AJ767">
        <v>2</v>
      </c>
      <c r="AK767">
        <v>0</v>
      </c>
      <c r="AL767">
        <v>2</v>
      </c>
      <c r="AM767">
        <v>0</v>
      </c>
    </row>
    <row r="768" spans="1:39">
      <c r="A768">
        <v>8</v>
      </c>
      <c r="B768">
        <v>148</v>
      </c>
      <c r="C768">
        <v>2017</v>
      </c>
      <c r="D768">
        <v>99</v>
      </c>
      <c r="E768">
        <v>99</v>
      </c>
      <c r="F768">
        <v>99</v>
      </c>
      <c r="G768">
        <v>99</v>
      </c>
      <c r="H768">
        <v>1</v>
      </c>
      <c r="I768">
        <v>99</v>
      </c>
      <c r="J768">
        <v>643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  <c r="Q768">
        <v>46</v>
      </c>
      <c r="R768">
        <v>3801</v>
      </c>
      <c r="S768">
        <v>3801</v>
      </c>
      <c r="T768">
        <v>11.677778119143444</v>
      </c>
      <c r="U768">
        <v>10.988937444634304</v>
      </c>
      <c r="V768">
        <v>15.054459352801894</v>
      </c>
      <c r="W768">
        <v>59.08418837148119</v>
      </c>
      <c r="X768">
        <v>154.82132061386599</v>
      </c>
      <c r="Y768">
        <v>142.90007892659835</v>
      </c>
      <c r="Z768">
        <v>142.90007892659835</v>
      </c>
      <c r="AA768">
        <v>30.647576773849877</v>
      </c>
      <c r="AB768">
        <v>4.4315680047320036</v>
      </c>
      <c r="AC768">
        <v>-48.460687573597959</v>
      </c>
      <c r="AD768">
        <v>147</v>
      </c>
      <c r="AE768">
        <v>0</v>
      </c>
      <c r="AF768">
        <v>0</v>
      </c>
      <c r="AG768">
        <v>41</v>
      </c>
      <c r="AH768">
        <v>337</v>
      </c>
      <c r="AI768">
        <v>57</v>
      </c>
      <c r="AJ768">
        <v>65</v>
      </c>
      <c r="AK768">
        <v>94</v>
      </c>
      <c r="AL768">
        <v>402</v>
      </c>
      <c r="AM768">
        <v>47</v>
      </c>
    </row>
    <row r="769" spans="1:39">
      <c r="A769">
        <v>8</v>
      </c>
      <c r="B769">
        <v>149</v>
      </c>
      <c r="C769">
        <v>2017</v>
      </c>
      <c r="D769">
        <v>99</v>
      </c>
      <c r="E769">
        <v>99</v>
      </c>
      <c r="F769">
        <v>99</v>
      </c>
      <c r="G769">
        <v>99</v>
      </c>
      <c r="H769">
        <v>1</v>
      </c>
      <c r="I769">
        <v>99</v>
      </c>
      <c r="J769">
        <v>802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  <c r="Q769">
        <v>1</v>
      </c>
      <c r="R769">
        <v>3</v>
      </c>
      <c r="S769">
        <v>3</v>
      </c>
      <c r="T769">
        <v>9.2168730222126592E-3</v>
      </c>
      <c r="U769">
        <v>7.9023743984757422E-3</v>
      </c>
      <c r="V769">
        <v>17</v>
      </c>
      <c r="W769">
        <v>62</v>
      </c>
      <c r="X769">
        <v>141.06175514626219</v>
      </c>
      <c r="Y769">
        <v>130.20000000000002</v>
      </c>
      <c r="Z769">
        <v>130.20000000000002</v>
      </c>
      <c r="AA769">
        <v>3.4756294393961076</v>
      </c>
      <c r="AB769">
        <v>0</v>
      </c>
      <c r="AD769">
        <v>0</v>
      </c>
      <c r="AE769">
        <v>0</v>
      </c>
      <c r="AF769">
        <v>0</v>
      </c>
      <c r="AG769">
        <v>0</v>
      </c>
      <c r="AH769">
        <v>1</v>
      </c>
      <c r="AI769">
        <v>0</v>
      </c>
      <c r="AJ769">
        <v>0</v>
      </c>
      <c r="AK769">
        <v>0</v>
      </c>
      <c r="AL769">
        <v>0</v>
      </c>
      <c r="AM769">
        <v>0</v>
      </c>
    </row>
    <row r="770" spans="1:39">
      <c r="A770">
        <v>8</v>
      </c>
      <c r="B770">
        <v>150</v>
      </c>
      <c r="C770">
        <v>2016</v>
      </c>
      <c r="D770">
        <v>99</v>
      </c>
      <c r="E770">
        <v>99</v>
      </c>
      <c r="F770">
        <v>99</v>
      </c>
      <c r="G770">
        <v>99</v>
      </c>
      <c r="H770">
        <v>1</v>
      </c>
      <c r="I770">
        <v>99</v>
      </c>
      <c r="J770">
        <v>103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  <c r="Q770">
        <v>155</v>
      </c>
      <c r="R770">
        <v>7415</v>
      </c>
      <c r="S770">
        <v>7415</v>
      </c>
      <c r="T770">
        <v>22.269942335415671</v>
      </c>
      <c r="U770">
        <v>22.337273011601127</v>
      </c>
      <c r="V770">
        <v>15.226702629804445</v>
      </c>
      <c r="W770">
        <v>59.539042481456526</v>
      </c>
      <c r="X770">
        <v>163.93828503465465</v>
      </c>
      <c r="Y770">
        <v>151.31503708698511</v>
      </c>
      <c r="Z770">
        <v>151.31503708698511</v>
      </c>
      <c r="AA770">
        <v>28.106720983528081</v>
      </c>
      <c r="AB770">
        <v>4.6315702136002654</v>
      </c>
      <c r="AC770">
        <v>-37.108224525785637</v>
      </c>
      <c r="AD770">
        <v>79</v>
      </c>
      <c r="AE770">
        <v>0</v>
      </c>
      <c r="AF770">
        <v>0</v>
      </c>
      <c r="AG770">
        <v>10</v>
      </c>
      <c r="AH770">
        <v>335</v>
      </c>
      <c r="AI770">
        <v>48</v>
      </c>
      <c r="AJ770">
        <v>55</v>
      </c>
      <c r="AK770">
        <v>82</v>
      </c>
      <c r="AL770">
        <v>64</v>
      </c>
      <c r="AM770">
        <v>4</v>
      </c>
    </row>
    <row r="771" spans="1:39">
      <c r="A771">
        <v>8</v>
      </c>
      <c r="B771">
        <v>151</v>
      </c>
      <c r="C771">
        <v>2016</v>
      </c>
      <c r="D771">
        <v>99</v>
      </c>
      <c r="E771">
        <v>99</v>
      </c>
      <c r="F771">
        <v>99</v>
      </c>
      <c r="G771">
        <v>99</v>
      </c>
      <c r="H771">
        <v>2</v>
      </c>
      <c r="I771">
        <v>99</v>
      </c>
      <c r="J771">
        <v>106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  <c r="Q771">
        <v>28</v>
      </c>
      <c r="R771">
        <v>135</v>
      </c>
      <c r="S771">
        <v>135</v>
      </c>
      <c r="T771">
        <v>0.40545410860163394</v>
      </c>
      <c r="U771">
        <v>0.3554728957740188</v>
      </c>
      <c r="V771">
        <v>14.71111111111111</v>
      </c>
      <c r="W771">
        <v>57.992592592592601</v>
      </c>
      <c r="X771">
        <v>143.29601540869143</v>
      </c>
      <c r="Y771">
        <v>132.26222222222222</v>
      </c>
      <c r="Z771">
        <v>132.26222222222222</v>
      </c>
      <c r="AA771">
        <v>7.0208458566749012</v>
      </c>
      <c r="AB771">
        <v>4.1105037923120173</v>
      </c>
      <c r="AC771">
        <v>5.0657734863671688</v>
      </c>
      <c r="AD771">
        <v>0</v>
      </c>
      <c r="AE771">
        <v>0</v>
      </c>
      <c r="AF771">
        <v>0</v>
      </c>
      <c r="AG771">
        <v>0</v>
      </c>
      <c r="AH771">
        <v>5</v>
      </c>
      <c r="AI771">
        <v>1</v>
      </c>
      <c r="AJ771">
        <v>3</v>
      </c>
      <c r="AK771">
        <v>1</v>
      </c>
      <c r="AL771">
        <v>4</v>
      </c>
      <c r="AM771">
        <v>0</v>
      </c>
    </row>
    <row r="772" spans="1:39">
      <c r="A772">
        <v>8</v>
      </c>
      <c r="B772">
        <v>152</v>
      </c>
      <c r="C772">
        <v>2016</v>
      </c>
      <c r="D772">
        <v>99</v>
      </c>
      <c r="E772">
        <v>99</v>
      </c>
      <c r="F772">
        <v>99</v>
      </c>
      <c r="G772">
        <v>99</v>
      </c>
      <c r="H772">
        <v>1</v>
      </c>
      <c r="I772">
        <v>99</v>
      </c>
      <c r="J772">
        <v>109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  <c r="Q772">
        <v>174</v>
      </c>
      <c r="R772">
        <v>6567</v>
      </c>
      <c r="S772">
        <v>6567</v>
      </c>
      <c r="T772">
        <v>19.723089860643924</v>
      </c>
      <c r="U772">
        <v>20.319597913517455</v>
      </c>
      <c r="V772">
        <v>14.447236180904522</v>
      </c>
      <c r="W772">
        <v>58.096695599208154</v>
      </c>
      <c r="X772">
        <v>168.38735850697083</v>
      </c>
      <c r="Y772">
        <v>155.42153190193429</v>
      </c>
      <c r="Z772">
        <v>155.42153190193429</v>
      </c>
      <c r="AA772">
        <v>31.729403464599809</v>
      </c>
      <c r="AB772">
        <v>5.4774146000789372</v>
      </c>
      <c r="AC772">
        <v>-48.773348055833885</v>
      </c>
      <c r="AD772">
        <v>224</v>
      </c>
      <c r="AE772">
        <v>0</v>
      </c>
      <c r="AF772">
        <v>0</v>
      </c>
      <c r="AG772">
        <v>24</v>
      </c>
      <c r="AH772">
        <v>622</v>
      </c>
      <c r="AI772">
        <v>45</v>
      </c>
      <c r="AJ772">
        <v>35</v>
      </c>
      <c r="AK772">
        <v>30</v>
      </c>
      <c r="AL772">
        <v>7</v>
      </c>
      <c r="AM772">
        <v>11</v>
      </c>
    </row>
    <row r="773" spans="1:39">
      <c r="A773">
        <v>8</v>
      </c>
      <c r="B773">
        <v>153</v>
      </c>
      <c r="C773">
        <v>2016</v>
      </c>
      <c r="D773">
        <v>99</v>
      </c>
      <c r="E773">
        <v>99</v>
      </c>
      <c r="F773">
        <v>99</v>
      </c>
      <c r="G773">
        <v>99</v>
      </c>
      <c r="H773">
        <v>1</v>
      </c>
      <c r="I773">
        <v>99</v>
      </c>
      <c r="J773">
        <v>111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  <c r="Q773">
        <v>136</v>
      </c>
      <c r="R773">
        <v>7619</v>
      </c>
      <c r="S773">
        <v>7619</v>
      </c>
      <c r="T773">
        <v>22.882628543969243</v>
      </c>
      <c r="U773">
        <v>23.141828218560246</v>
      </c>
      <c r="V773">
        <v>15.021787636172723</v>
      </c>
      <c r="W773">
        <v>59.036225226407666</v>
      </c>
      <c r="X773">
        <v>165.29551982505959</v>
      </c>
      <c r="Y773">
        <v>152.56776479852979</v>
      </c>
      <c r="Z773">
        <v>152.56776479852979</v>
      </c>
      <c r="AA773">
        <v>30.373120346181281</v>
      </c>
      <c r="AB773">
        <v>4.4289316248553812</v>
      </c>
      <c r="AC773">
        <v>-45.149099171542282</v>
      </c>
      <c r="AD773">
        <v>423</v>
      </c>
      <c r="AE773">
        <v>0</v>
      </c>
      <c r="AF773">
        <v>0</v>
      </c>
      <c r="AG773">
        <v>41</v>
      </c>
      <c r="AH773">
        <v>925</v>
      </c>
      <c r="AI773">
        <v>70</v>
      </c>
      <c r="AJ773">
        <v>178</v>
      </c>
      <c r="AK773">
        <v>101</v>
      </c>
      <c r="AL773">
        <v>270</v>
      </c>
      <c r="AM773">
        <v>24</v>
      </c>
    </row>
    <row r="774" spans="1:39">
      <c r="A774">
        <v>8</v>
      </c>
      <c r="B774">
        <v>154</v>
      </c>
      <c r="C774">
        <v>2016</v>
      </c>
      <c r="D774">
        <v>99</v>
      </c>
      <c r="E774">
        <v>99</v>
      </c>
      <c r="F774">
        <v>99</v>
      </c>
      <c r="G774">
        <v>99</v>
      </c>
      <c r="H774">
        <v>1</v>
      </c>
      <c r="I774">
        <v>99</v>
      </c>
      <c r="J774">
        <v>113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</row>
    <row r="775" spans="1:39">
      <c r="A775">
        <v>8</v>
      </c>
      <c r="B775">
        <v>155</v>
      </c>
      <c r="C775">
        <v>2016</v>
      </c>
      <c r="D775">
        <v>99</v>
      </c>
      <c r="E775">
        <v>99</v>
      </c>
      <c r="F775">
        <v>99</v>
      </c>
      <c r="G775">
        <v>99</v>
      </c>
      <c r="H775">
        <v>1</v>
      </c>
      <c r="I775">
        <v>99</v>
      </c>
      <c r="J775">
        <v>116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  <c r="Q775">
        <v>49</v>
      </c>
      <c r="R775">
        <v>2140</v>
      </c>
      <c r="S775">
        <v>2140</v>
      </c>
      <c r="T775">
        <v>6.4271984622777509</v>
      </c>
      <c r="U775">
        <v>6.2814466019205009</v>
      </c>
      <c r="V775">
        <v>14.836915887850465</v>
      </c>
      <c r="W775">
        <v>58.679906542056045</v>
      </c>
      <c r="X775">
        <v>159.73764947702017</v>
      </c>
      <c r="Y775">
        <v>147.43785046729002</v>
      </c>
      <c r="Z775">
        <v>147.43785046729002</v>
      </c>
      <c r="AA775">
        <v>29.694778279381644</v>
      </c>
      <c r="AB775">
        <v>4.6381058805820867</v>
      </c>
      <c r="AC775">
        <v>-39.622480387968274</v>
      </c>
      <c r="AD775">
        <v>30</v>
      </c>
      <c r="AE775">
        <v>0</v>
      </c>
      <c r="AF775">
        <v>0</v>
      </c>
      <c r="AG775">
        <v>5</v>
      </c>
      <c r="AH775">
        <v>30</v>
      </c>
      <c r="AI775">
        <v>3</v>
      </c>
      <c r="AJ775">
        <v>0</v>
      </c>
      <c r="AK775">
        <v>1</v>
      </c>
      <c r="AL775">
        <v>11</v>
      </c>
      <c r="AM775">
        <v>2</v>
      </c>
    </row>
    <row r="776" spans="1:39">
      <c r="A776">
        <v>8</v>
      </c>
      <c r="B776">
        <v>156</v>
      </c>
      <c r="C776">
        <v>2016</v>
      </c>
      <c r="D776">
        <v>99</v>
      </c>
      <c r="E776">
        <v>99</v>
      </c>
      <c r="F776">
        <v>99</v>
      </c>
      <c r="G776">
        <v>99</v>
      </c>
      <c r="H776">
        <v>2</v>
      </c>
      <c r="I776">
        <v>99</v>
      </c>
      <c r="J776">
        <v>117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  <c r="Q776">
        <v>45</v>
      </c>
      <c r="R776">
        <v>210</v>
      </c>
      <c r="S776">
        <v>210</v>
      </c>
      <c r="T776">
        <v>0.63070639115809712</v>
      </c>
      <c r="U776">
        <v>0.58027286089445795</v>
      </c>
      <c r="V776">
        <v>14.857142857142859</v>
      </c>
      <c r="W776">
        <v>58.561904761904749</v>
      </c>
      <c r="X776">
        <v>150.37455502244237</v>
      </c>
      <c r="Y776">
        <v>138.79571428571435</v>
      </c>
      <c r="Z776">
        <v>138.79571428571435</v>
      </c>
      <c r="AA776">
        <v>11.212383915172556</v>
      </c>
      <c r="AB776">
        <v>3.9119446133088127</v>
      </c>
      <c r="AC776">
        <v>-33.904803981666475</v>
      </c>
      <c r="AD776">
        <v>1</v>
      </c>
      <c r="AE776">
        <v>0</v>
      </c>
      <c r="AF776">
        <v>0</v>
      </c>
      <c r="AG776">
        <v>1</v>
      </c>
      <c r="AH776">
        <v>7</v>
      </c>
      <c r="AI776">
        <v>1</v>
      </c>
      <c r="AJ776">
        <v>7</v>
      </c>
      <c r="AK776">
        <v>0</v>
      </c>
      <c r="AL776">
        <v>6</v>
      </c>
      <c r="AM776">
        <v>0</v>
      </c>
    </row>
    <row r="777" spans="1:39">
      <c r="A777">
        <v>8</v>
      </c>
      <c r="B777">
        <v>157</v>
      </c>
      <c r="C777">
        <v>2016</v>
      </c>
      <c r="D777">
        <v>99</v>
      </c>
      <c r="E777">
        <v>99</v>
      </c>
      <c r="F777">
        <v>99</v>
      </c>
      <c r="G777">
        <v>99</v>
      </c>
      <c r="H777">
        <v>1</v>
      </c>
      <c r="I777">
        <v>99</v>
      </c>
      <c r="J777">
        <v>121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  <c r="Q777">
        <v>87</v>
      </c>
      <c r="R777">
        <v>291</v>
      </c>
      <c r="S777">
        <v>290</v>
      </c>
      <c r="T777">
        <v>0.87397885631907712</v>
      </c>
      <c r="U777">
        <v>0.7851046755135731</v>
      </c>
      <c r="V777">
        <v>14.182130584192439</v>
      </c>
      <c r="W777">
        <v>57.672413793103438</v>
      </c>
      <c r="X777">
        <v>147.09728101625879</v>
      </c>
      <c r="Y777">
        <v>135.51821305841924</v>
      </c>
      <c r="Z777">
        <v>135.98551724137937</v>
      </c>
      <c r="AA777">
        <v>14.041021081399345</v>
      </c>
      <c r="AB777">
        <v>4.6430813603070531</v>
      </c>
      <c r="AC777">
        <v>-33.019295471595953</v>
      </c>
      <c r="AD777">
        <v>6</v>
      </c>
      <c r="AE777">
        <v>0</v>
      </c>
      <c r="AF777">
        <v>0</v>
      </c>
      <c r="AG777">
        <v>7</v>
      </c>
      <c r="AH777">
        <v>6</v>
      </c>
      <c r="AI777">
        <v>3</v>
      </c>
      <c r="AJ777">
        <v>2</v>
      </c>
      <c r="AK777">
        <v>1</v>
      </c>
      <c r="AL777">
        <v>3</v>
      </c>
      <c r="AM777">
        <v>5</v>
      </c>
    </row>
    <row r="778" spans="1:39">
      <c r="A778">
        <v>8</v>
      </c>
      <c r="B778">
        <v>158</v>
      </c>
      <c r="C778">
        <v>2016</v>
      </c>
      <c r="D778">
        <v>99</v>
      </c>
      <c r="E778">
        <v>99</v>
      </c>
      <c r="F778">
        <v>99</v>
      </c>
      <c r="G778">
        <v>99</v>
      </c>
      <c r="H778">
        <v>1</v>
      </c>
      <c r="I778">
        <v>99</v>
      </c>
      <c r="J778">
        <v>134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  <c r="Q778">
        <v>42</v>
      </c>
      <c r="R778">
        <v>1176</v>
      </c>
      <c r="S778">
        <v>1176</v>
      </c>
      <c r="T778">
        <v>3.5319557904853447</v>
      </c>
      <c r="U778">
        <v>3.4471378552932288</v>
      </c>
      <c r="V778">
        <v>15.48469387755102</v>
      </c>
      <c r="W778">
        <v>60.227040816326515</v>
      </c>
      <c r="X778">
        <v>159.51911100301436</v>
      </c>
      <c r="Y778">
        <v>147.23613945578251</v>
      </c>
      <c r="Z778">
        <v>147.23613945578251</v>
      </c>
      <c r="AA778">
        <v>28.037728075583608</v>
      </c>
      <c r="AB778">
        <v>4.7253099907348322</v>
      </c>
      <c r="AC778">
        <v>-42.373731845172593</v>
      </c>
      <c r="AD778">
        <v>41</v>
      </c>
      <c r="AE778">
        <v>1</v>
      </c>
      <c r="AF778">
        <v>0</v>
      </c>
      <c r="AG778">
        <v>3</v>
      </c>
      <c r="AH778">
        <v>157</v>
      </c>
      <c r="AI778">
        <v>53</v>
      </c>
      <c r="AJ778">
        <v>23</v>
      </c>
      <c r="AK778">
        <v>21</v>
      </c>
      <c r="AL778">
        <v>60</v>
      </c>
      <c r="AM778">
        <v>2</v>
      </c>
    </row>
    <row r="779" spans="1:39">
      <c r="A779">
        <v>8</v>
      </c>
      <c r="B779">
        <v>159</v>
      </c>
      <c r="C779">
        <v>2016</v>
      </c>
      <c r="D779">
        <v>99</v>
      </c>
      <c r="E779">
        <v>99</v>
      </c>
      <c r="F779">
        <v>99</v>
      </c>
      <c r="G779">
        <v>99</v>
      </c>
      <c r="H779">
        <v>2</v>
      </c>
      <c r="I779">
        <v>99</v>
      </c>
      <c r="J779">
        <v>141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  <c r="Q779">
        <v>17</v>
      </c>
      <c r="R779">
        <v>120</v>
      </c>
      <c r="S779">
        <v>120</v>
      </c>
      <c r="T779">
        <v>0.36040365209034125</v>
      </c>
      <c r="U779">
        <v>0.31095765696947192</v>
      </c>
      <c r="V779">
        <v>15.025</v>
      </c>
      <c r="W779">
        <v>59.216666666666669</v>
      </c>
      <c r="X779">
        <v>141.02022390754797</v>
      </c>
      <c r="Y779">
        <v>130.16166666666672</v>
      </c>
      <c r="Z779">
        <v>130.16166666666672</v>
      </c>
      <c r="AA779">
        <v>23.123138423569255</v>
      </c>
      <c r="AB779">
        <v>4.195599546614921</v>
      </c>
      <c r="AC779">
        <v>-55.868289839684145</v>
      </c>
      <c r="AD779">
        <v>0</v>
      </c>
      <c r="AE779">
        <v>1</v>
      </c>
      <c r="AF779">
        <v>0</v>
      </c>
      <c r="AG779">
        <v>0</v>
      </c>
      <c r="AH779">
        <v>0</v>
      </c>
      <c r="AI779">
        <v>0</v>
      </c>
      <c r="AJ779">
        <v>4</v>
      </c>
      <c r="AK779">
        <v>0</v>
      </c>
      <c r="AL779">
        <v>4</v>
      </c>
      <c r="AM779">
        <v>1</v>
      </c>
    </row>
    <row r="780" spans="1:39">
      <c r="A780">
        <v>8</v>
      </c>
      <c r="B780">
        <v>160</v>
      </c>
      <c r="C780">
        <v>2016</v>
      </c>
      <c r="D780">
        <v>99</v>
      </c>
      <c r="E780">
        <v>99</v>
      </c>
      <c r="F780">
        <v>99</v>
      </c>
      <c r="G780">
        <v>99</v>
      </c>
      <c r="H780">
        <v>2</v>
      </c>
      <c r="I780">
        <v>99</v>
      </c>
      <c r="J780">
        <v>143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</row>
    <row r="781" spans="1:39">
      <c r="A781">
        <v>8</v>
      </c>
      <c r="B781">
        <v>161</v>
      </c>
      <c r="C781">
        <v>2016</v>
      </c>
      <c r="D781">
        <v>99</v>
      </c>
      <c r="E781">
        <v>99</v>
      </c>
      <c r="F781">
        <v>99</v>
      </c>
      <c r="G781">
        <v>99</v>
      </c>
      <c r="H781">
        <v>2</v>
      </c>
      <c r="I781">
        <v>99</v>
      </c>
      <c r="J781">
        <v>147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  <c r="Q781">
        <v>24</v>
      </c>
      <c r="R781">
        <v>136</v>
      </c>
      <c r="S781">
        <v>106</v>
      </c>
      <c r="T781">
        <v>0.40845747236905328</v>
      </c>
      <c r="U781">
        <v>0.28401160342655846</v>
      </c>
      <c r="V781">
        <v>14</v>
      </c>
      <c r="W781">
        <v>58.386792452830193</v>
      </c>
      <c r="X781">
        <v>147.90405327894973</v>
      </c>
      <c r="Y781">
        <v>104.89632352941176</v>
      </c>
      <c r="Z781">
        <v>134.58396226415098</v>
      </c>
      <c r="AA781">
        <v>14.397065586709372</v>
      </c>
      <c r="AB781">
        <v>4.5444777907793279</v>
      </c>
      <c r="AC781">
        <v>-32.038263802587501</v>
      </c>
      <c r="AD781">
        <v>5</v>
      </c>
      <c r="AE781">
        <v>0</v>
      </c>
      <c r="AF781">
        <v>0</v>
      </c>
      <c r="AG781">
        <v>0</v>
      </c>
      <c r="AH781">
        <v>3</v>
      </c>
      <c r="AI781">
        <v>1</v>
      </c>
      <c r="AJ781">
        <v>0</v>
      </c>
      <c r="AK781">
        <v>0</v>
      </c>
      <c r="AL781">
        <v>1</v>
      </c>
      <c r="AM781">
        <v>1</v>
      </c>
    </row>
    <row r="782" spans="1:39">
      <c r="A782">
        <v>8</v>
      </c>
      <c r="B782">
        <v>162</v>
      </c>
      <c r="C782">
        <v>2016</v>
      </c>
      <c r="D782">
        <v>99</v>
      </c>
      <c r="E782">
        <v>99</v>
      </c>
      <c r="F782">
        <v>99</v>
      </c>
      <c r="G782">
        <v>99</v>
      </c>
      <c r="H782">
        <v>1</v>
      </c>
      <c r="I782">
        <v>99</v>
      </c>
      <c r="J782">
        <v>155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  <c r="Q782">
        <v>17</v>
      </c>
      <c r="R782">
        <v>584</v>
      </c>
      <c r="S782">
        <v>584</v>
      </c>
      <c r="T782">
        <v>1.7539644401729937</v>
      </c>
      <c r="U782">
        <v>1.8393911685031203</v>
      </c>
      <c r="V782">
        <v>13.830479452054798</v>
      </c>
      <c r="W782">
        <v>56.986301369863007</v>
      </c>
      <c r="X782">
        <v>171.40466614226972</v>
      </c>
      <c r="Y782">
        <v>158.20650684931519</v>
      </c>
      <c r="Z782">
        <v>158.20650684931519</v>
      </c>
      <c r="AA782">
        <v>35.747897612143475</v>
      </c>
      <c r="AB782">
        <v>6.7749905740922962</v>
      </c>
      <c r="AC782">
        <v>-73.238119072494428</v>
      </c>
      <c r="AD782">
        <v>22</v>
      </c>
      <c r="AE782">
        <v>0</v>
      </c>
      <c r="AF782">
        <v>0</v>
      </c>
      <c r="AG782">
        <v>5</v>
      </c>
      <c r="AH782">
        <v>64</v>
      </c>
      <c r="AI782">
        <v>10</v>
      </c>
      <c r="AJ782">
        <v>19</v>
      </c>
      <c r="AK782">
        <v>18</v>
      </c>
      <c r="AL782">
        <v>18</v>
      </c>
      <c r="AM782">
        <v>5</v>
      </c>
    </row>
    <row r="783" spans="1:39">
      <c r="A783">
        <v>8</v>
      </c>
      <c r="B783">
        <v>163</v>
      </c>
      <c r="C783">
        <v>2016</v>
      </c>
      <c r="D783">
        <v>99</v>
      </c>
      <c r="E783">
        <v>99</v>
      </c>
      <c r="F783">
        <v>99</v>
      </c>
      <c r="G783">
        <v>99</v>
      </c>
      <c r="H783">
        <v>2</v>
      </c>
      <c r="I783">
        <v>99</v>
      </c>
      <c r="J783">
        <v>160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  <c r="Q783">
        <v>53</v>
      </c>
      <c r="R783">
        <v>659</v>
      </c>
      <c r="S783">
        <v>659</v>
      </c>
      <c r="T783">
        <v>1.9792167227294568</v>
      </c>
      <c r="U783">
        <v>1.6957737797678225</v>
      </c>
      <c r="V783">
        <v>13.863429438543248</v>
      </c>
      <c r="W783">
        <v>56.8163884673748</v>
      </c>
      <c r="X783">
        <v>140.03735263219335</v>
      </c>
      <c r="Y783">
        <v>129.2544764795143</v>
      </c>
      <c r="Z783">
        <v>129.2544764795143</v>
      </c>
      <c r="AA783">
        <v>21.082879097470485</v>
      </c>
      <c r="AB783">
        <v>4.9284382719615181</v>
      </c>
      <c r="AC783">
        <v>-46.786642192250277</v>
      </c>
      <c r="AD783">
        <v>6</v>
      </c>
      <c r="AE783">
        <v>0</v>
      </c>
      <c r="AF783">
        <v>0</v>
      </c>
      <c r="AG783">
        <v>12</v>
      </c>
      <c r="AH783">
        <v>18</v>
      </c>
      <c r="AI783">
        <v>54</v>
      </c>
      <c r="AJ783">
        <v>26</v>
      </c>
      <c r="AK783">
        <v>0</v>
      </c>
      <c r="AL783">
        <v>45</v>
      </c>
      <c r="AM783">
        <v>15</v>
      </c>
    </row>
    <row r="784" spans="1:39">
      <c r="A784">
        <v>8</v>
      </c>
      <c r="B784">
        <v>164</v>
      </c>
      <c r="C784">
        <v>2016</v>
      </c>
      <c r="D784">
        <v>99</v>
      </c>
      <c r="E784">
        <v>99</v>
      </c>
      <c r="F784">
        <v>99</v>
      </c>
      <c r="G784">
        <v>99</v>
      </c>
      <c r="H784">
        <v>1</v>
      </c>
      <c r="I784">
        <v>99</v>
      </c>
      <c r="J784">
        <v>171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  <c r="Q784">
        <v>52</v>
      </c>
      <c r="R784">
        <v>2664</v>
      </c>
      <c r="S784">
        <v>2664</v>
      </c>
      <c r="T784">
        <v>8.0009610764055736</v>
      </c>
      <c r="U784">
        <v>8.1788668482713192</v>
      </c>
      <c r="V784">
        <v>15.01013513513514</v>
      </c>
      <c r="W784">
        <v>59.038663663663641</v>
      </c>
      <c r="X784">
        <v>167.07840017699203</v>
      </c>
      <c r="Y784">
        <v>154.2133633633633</v>
      </c>
      <c r="Z784">
        <v>154.2133633633633</v>
      </c>
      <c r="AA784">
        <v>27.946612849662444</v>
      </c>
      <c r="AB784">
        <v>4.6138833465451601</v>
      </c>
      <c r="AC784">
        <v>-39.473524370260151</v>
      </c>
      <c r="AD784">
        <v>124</v>
      </c>
      <c r="AE784">
        <v>0</v>
      </c>
      <c r="AF784">
        <v>0</v>
      </c>
      <c r="AG784">
        <v>13</v>
      </c>
      <c r="AH784">
        <v>328</v>
      </c>
      <c r="AI784">
        <v>25</v>
      </c>
      <c r="AJ784">
        <v>75</v>
      </c>
      <c r="AK784">
        <v>29</v>
      </c>
      <c r="AL784">
        <v>61</v>
      </c>
      <c r="AM784">
        <v>6</v>
      </c>
    </row>
    <row r="785" spans="1:39">
      <c r="A785">
        <v>8</v>
      </c>
      <c r="B785">
        <v>165</v>
      </c>
      <c r="C785">
        <v>2016</v>
      </c>
      <c r="D785">
        <v>99</v>
      </c>
      <c r="E785">
        <v>99</v>
      </c>
      <c r="F785">
        <v>99</v>
      </c>
      <c r="G785">
        <v>99</v>
      </c>
      <c r="H785">
        <v>2</v>
      </c>
      <c r="I785">
        <v>99</v>
      </c>
      <c r="J785">
        <v>181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  <c r="Q785">
        <v>5</v>
      </c>
      <c r="R785">
        <v>40</v>
      </c>
      <c r="S785">
        <v>40</v>
      </c>
      <c r="T785">
        <v>0.1201345506967804</v>
      </c>
      <c r="U785">
        <v>0.10522797237268018</v>
      </c>
      <c r="V785">
        <v>13.625</v>
      </c>
      <c r="W785">
        <v>56.75</v>
      </c>
      <c r="X785">
        <v>143.16359696641385</v>
      </c>
      <c r="Y785">
        <v>132.14000000000001</v>
      </c>
      <c r="Z785">
        <v>132.14000000000001</v>
      </c>
      <c r="AA785">
        <v>18.758595363192651</v>
      </c>
      <c r="AB785">
        <v>4.0789091679026148</v>
      </c>
      <c r="AC785">
        <v>-57.413874225897636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1</v>
      </c>
      <c r="AK785">
        <v>0</v>
      </c>
      <c r="AL785">
        <v>0</v>
      </c>
      <c r="AM785">
        <v>0</v>
      </c>
    </row>
    <row r="786" spans="1:39">
      <c r="A786">
        <v>8</v>
      </c>
      <c r="B786">
        <v>166</v>
      </c>
      <c r="C786">
        <v>2016</v>
      </c>
      <c r="D786">
        <v>99</v>
      </c>
      <c r="E786">
        <v>99</v>
      </c>
      <c r="F786">
        <v>99</v>
      </c>
      <c r="G786">
        <v>99</v>
      </c>
      <c r="H786">
        <v>2</v>
      </c>
      <c r="I786">
        <v>99</v>
      </c>
      <c r="J786">
        <v>470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  <c r="Q786">
        <v>16</v>
      </c>
      <c r="R786">
        <v>110</v>
      </c>
      <c r="S786">
        <v>110</v>
      </c>
      <c r="T786">
        <v>0.33037001441614616</v>
      </c>
      <c r="U786">
        <v>0.31731242630149847</v>
      </c>
      <c r="V786">
        <v>14.354545454545455</v>
      </c>
      <c r="W786">
        <v>58.136363636363633</v>
      </c>
      <c r="X786">
        <v>156.98414261794539</v>
      </c>
      <c r="Y786">
        <v>144.89636363636373</v>
      </c>
      <c r="Z786">
        <v>144.89636363636373</v>
      </c>
      <c r="AA786">
        <v>21.317798484632256</v>
      </c>
      <c r="AB786">
        <v>5.952046665150788</v>
      </c>
      <c r="AC786">
        <v>-18.669411301688164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</row>
    <row r="787" spans="1:39">
      <c r="A787">
        <v>8</v>
      </c>
      <c r="B787">
        <v>167</v>
      </c>
      <c r="C787">
        <v>2016</v>
      </c>
      <c r="D787">
        <v>99</v>
      </c>
      <c r="E787">
        <v>99</v>
      </c>
      <c r="F787">
        <v>99</v>
      </c>
      <c r="G787">
        <v>99</v>
      </c>
      <c r="H787">
        <v>1</v>
      </c>
      <c r="I787">
        <v>99</v>
      </c>
      <c r="J787">
        <v>643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  <c r="Q787">
        <v>47</v>
      </c>
      <c r="R787">
        <v>3310</v>
      </c>
      <c r="S787">
        <v>3303</v>
      </c>
      <c r="T787">
        <v>9.9411340701585775</v>
      </c>
      <c r="U787">
        <v>9.6829105480610487</v>
      </c>
      <c r="V787">
        <v>14.809365558912379</v>
      </c>
      <c r="W787">
        <v>58.813200121102014</v>
      </c>
      <c r="X787">
        <v>159.45275651117973</v>
      </c>
      <c r="Y787">
        <v>146.94033232628428</v>
      </c>
      <c r="Z787">
        <v>147.2517408416594</v>
      </c>
      <c r="AA787">
        <v>31.560174816057863</v>
      </c>
      <c r="AB787">
        <v>4.803487495634247</v>
      </c>
      <c r="AC787">
        <v>-57.837016235224851</v>
      </c>
      <c r="AD787">
        <v>138</v>
      </c>
      <c r="AE787">
        <v>2</v>
      </c>
      <c r="AF787">
        <v>0</v>
      </c>
      <c r="AG787">
        <v>27</v>
      </c>
      <c r="AH787">
        <v>336</v>
      </c>
      <c r="AI787">
        <v>53</v>
      </c>
      <c r="AJ787">
        <v>37</v>
      </c>
      <c r="AK787">
        <v>105</v>
      </c>
      <c r="AL787">
        <v>183</v>
      </c>
      <c r="AM787">
        <v>28</v>
      </c>
    </row>
    <row r="788" spans="1:39">
      <c r="A788">
        <v>8</v>
      </c>
      <c r="B788">
        <v>168</v>
      </c>
      <c r="C788">
        <v>2016</v>
      </c>
      <c r="D788">
        <v>99</v>
      </c>
      <c r="E788">
        <v>99</v>
      </c>
      <c r="F788">
        <v>99</v>
      </c>
      <c r="G788">
        <v>99</v>
      </c>
      <c r="H788">
        <v>1</v>
      </c>
      <c r="I788">
        <v>99</v>
      </c>
      <c r="J788">
        <v>802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  <c r="Q788">
        <v>1</v>
      </c>
      <c r="R788">
        <v>3</v>
      </c>
      <c r="S788">
        <v>3</v>
      </c>
      <c r="T788">
        <v>9.010091302258532E-3</v>
      </c>
      <c r="U788">
        <v>7.9613792477362649E-3</v>
      </c>
      <c r="V788">
        <v>17</v>
      </c>
      <c r="W788">
        <v>62.33333333333335</v>
      </c>
      <c r="X788">
        <v>144.42036836403028</v>
      </c>
      <c r="Y788">
        <v>133.30000000000001</v>
      </c>
      <c r="Z788">
        <v>133.30000000000001</v>
      </c>
      <c r="AA788">
        <v>5.0126506627395617</v>
      </c>
      <c r="AB788">
        <v>0.47140452079081746</v>
      </c>
      <c r="AC788">
        <v>91.691888921701178</v>
      </c>
      <c r="AD788">
        <v>0</v>
      </c>
      <c r="AE788">
        <v>0</v>
      </c>
      <c r="AF788">
        <v>0</v>
      </c>
      <c r="AG788">
        <v>0</v>
      </c>
      <c r="AH788">
        <v>3</v>
      </c>
      <c r="AI788">
        <v>0</v>
      </c>
      <c r="AJ788">
        <v>1</v>
      </c>
      <c r="AK788">
        <v>0</v>
      </c>
      <c r="AL788">
        <v>0</v>
      </c>
      <c r="AM788">
        <v>0</v>
      </c>
    </row>
    <row r="789" spans="1:39">
      <c r="A789">
        <v>8</v>
      </c>
      <c r="B789">
        <v>169</v>
      </c>
      <c r="C789">
        <v>2015</v>
      </c>
      <c r="D789">
        <v>99</v>
      </c>
      <c r="E789">
        <v>99</v>
      </c>
      <c r="F789">
        <v>99</v>
      </c>
      <c r="G789">
        <v>99</v>
      </c>
      <c r="H789">
        <v>1</v>
      </c>
      <c r="I789">
        <v>99</v>
      </c>
      <c r="J789">
        <v>103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  <c r="Q789">
        <v>248</v>
      </c>
      <c r="R789">
        <v>11658</v>
      </c>
      <c r="S789">
        <v>11658</v>
      </c>
      <c r="T789">
        <v>23.904039368464218</v>
      </c>
      <c r="U789">
        <v>23.695459904571379</v>
      </c>
      <c r="V789">
        <v>15.157231085949563</v>
      </c>
      <c r="W789">
        <v>59.32492708869448</v>
      </c>
      <c r="X789">
        <v>149.03687004511173</v>
      </c>
      <c r="Y789">
        <v>137.56103105163837</v>
      </c>
      <c r="Z789">
        <v>137.56103105163837</v>
      </c>
      <c r="AA789">
        <v>29.943211199364598</v>
      </c>
      <c r="AB789">
        <v>4.0956061902823846</v>
      </c>
      <c r="AC789">
        <v>-8.0530689016787065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97</v>
      </c>
      <c r="AM789">
        <v>202</v>
      </c>
    </row>
    <row r="790" spans="1:39">
      <c r="A790">
        <v>8</v>
      </c>
      <c r="B790">
        <v>170</v>
      </c>
      <c r="C790">
        <v>2015</v>
      </c>
      <c r="D790">
        <v>99</v>
      </c>
      <c r="E790">
        <v>99</v>
      </c>
      <c r="F790">
        <v>99</v>
      </c>
      <c r="G790">
        <v>99</v>
      </c>
      <c r="H790">
        <v>2</v>
      </c>
      <c r="I790">
        <v>99</v>
      </c>
      <c r="J790">
        <v>106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  <c r="Q790">
        <v>117</v>
      </c>
      <c r="R790">
        <v>882</v>
      </c>
      <c r="S790">
        <v>882</v>
      </c>
      <c r="T790">
        <v>1.8084888250973965</v>
      </c>
      <c r="U790">
        <v>1.5168797699944505</v>
      </c>
      <c r="V790">
        <v>15.431972789115644</v>
      </c>
      <c r="W790">
        <v>59.504535147392282</v>
      </c>
      <c r="X790">
        <v>126.10584139759185</v>
      </c>
      <c r="Y790">
        <v>116.39569160997743</v>
      </c>
      <c r="Z790">
        <v>116.39569160997743</v>
      </c>
      <c r="AA790">
        <v>10.967220982832377</v>
      </c>
      <c r="AB790">
        <v>3.2899354974775861</v>
      </c>
      <c r="AC790">
        <v>-29.439197748974824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3</v>
      </c>
      <c r="AM790">
        <v>33</v>
      </c>
    </row>
    <row r="791" spans="1:39">
      <c r="A791">
        <v>8</v>
      </c>
      <c r="B791">
        <v>171</v>
      </c>
      <c r="C791">
        <v>2015</v>
      </c>
      <c r="D791">
        <v>99</v>
      </c>
      <c r="E791">
        <v>99</v>
      </c>
      <c r="F791">
        <v>99</v>
      </c>
      <c r="G791">
        <v>99</v>
      </c>
      <c r="H791">
        <v>1</v>
      </c>
      <c r="I791">
        <v>99</v>
      </c>
      <c r="J791">
        <v>109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  <c r="Q791">
        <v>245</v>
      </c>
      <c r="R791">
        <v>8368</v>
      </c>
      <c r="S791">
        <v>8368</v>
      </c>
      <c r="T791">
        <v>17.158088989132665</v>
      </c>
      <c r="U791">
        <v>18.114605370860478</v>
      </c>
      <c r="V791">
        <v>14.645673996175899</v>
      </c>
      <c r="W791">
        <v>58.406787762906319</v>
      </c>
      <c r="X791">
        <v>158.73029950551964</v>
      </c>
      <c r="Y791">
        <v>146.50806644359443</v>
      </c>
      <c r="Z791">
        <v>146.50806644359443</v>
      </c>
      <c r="AA791">
        <v>32.984533203161689</v>
      </c>
      <c r="AB791">
        <v>5.0560823987195196</v>
      </c>
      <c r="AC791">
        <v>-37.543473640640819</v>
      </c>
      <c r="AD791">
        <v>2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174</v>
      </c>
      <c r="AM791">
        <v>0</v>
      </c>
    </row>
    <row r="792" spans="1:39">
      <c r="A792">
        <v>8</v>
      </c>
      <c r="B792">
        <v>172</v>
      </c>
      <c r="C792">
        <v>2015</v>
      </c>
      <c r="D792">
        <v>99</v>
      </c>
      <c r="E792">
        <v>99</v>
      </c>
      <c r="F792">
        <v>99</v>
      </c>
      <c r="G792">
        <v>99</v>
      </c>
      <c r="H792">
        <v>1</v>
      </c>
      <c r="I792">
        <v>99</v>
      </c>
      <c r="J792">
        <v>111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  <c r="Q792">
        <v>228</v>
      </c>
      <c r="R792">
        <v>9193</v>
      </c>
      <c r="S792">
        <v>9193</v>
      </c>
      <c r="T792">
        <v>18.849702686077503</v>
      </c>
      <c r="U792">
        <v>19.475538830606123</v>
      </c>
      <c r="V792">
        <v>15.342216904166213</v>
      </c>
      <c r="W792">
        <v>59.691069291852493</v>
      </c>
      <c r="X792">
        <v>155.3405548217886</v>
      </c>
      <c r="Y792">
        <v>143.37933210051111</v>
      </c>
      <c r="Z792">
        <v>143.37933210051111</v>
      </c>
      <c r="AA792">
        <v>31.015616249438647</v>
      </c>
      <c r="AB792">
        <v>4.1303760334142439</v>
      </c>
      <c r="AC792">
        <v>-37.480956653712809</v>
      </c>
      <c r="AD792">
        <v>10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482</v>
      </c>
      <c r="AM792">
        <v>0</v>
      </c>
    </row>
    <row r="793" spans="1:39">
      <c r="A793">
        <v>8</v>
      </c>
      <c r="B793">
        <v>173</v>
      </c>
      <c r="C793">
        <v>2015</v>
      </c>
      <c r="D793">
        <v>99</v>
      </c>
      <c r="E793">
        <v>99</v>
      </c>
      <c r="F793">
        <v>99</v>
      </c>
      <c r="G793">
        <v>99</v>
      </c>
      <c r="H793">
        <v>1</v>
      </c>
      <c r="I793">
        <v>99</v>
      </c>
      <c r="J793">
        <v>113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</row>
    <row r="794" spans="1:39">
      <c r="A794">
        <v>8</v>
      </c>
      <c r="B794">
        <v>174</v>
      </c>
      <c r="C794">
        <v>2015</v>
      </c>
      <c r="D794">
        <v>99</v>
      </c>
      <c r="E794">
        <v>99</v>
      </c>
      <c r="F794">
        <v>99</v>
      </c>
      <c r="G794">
        <v>99</v>
      </c>
      <c r="H794">
        <v>1</v>
      </c>
      <c r="I794">
        <v>99</v>
      </c>
      <c r="J794">
        <v>116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  <c r="Q794">
        <v>92</v>
      </c>
      <c r="R794">
        <v>2562</v>
      </c>
      <c r="S794">
        <v>2562</v>
      </c>
      <c r="T794">
        <v>5.2532294443305299</v>
      </c>
      <c r="U794">
        <v>5.3542334850917452</v>
      </c>
      <c r="V794">
        <v>15.159250585480089</v>
      </c>
      <c r="W794">
        <v>59.406713505074151</v>
      </c>
      <c r="X794">
        <v>153.23952965375341</v>
      </c>
      <c r="Y794">
        <v>141.44008587041378</v>
      </c>
      <c r="Z794">
        <v>141.44008587041378</v>
      </c>
      <c r="AA794">
        <v>31.142352347736953</v>
      </c>
      <c r="AB794">
        <v>4.5079600223082785</v>
      </c>
      <c r="AC794">
        <v>-34.844309572682043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54</v>
      </c>
      <c r="AM794">
        <v>0</v>
      </c>
    </row>
    <row r="795" spans="1:39">
      <c r="A795">
        <v>8</v>
      </c>
      <c r="B795">
        <v>175</v>
      </c>
      <c r="C795">
        <v>2015</v>
      </c>
      <c r="D795">
        <v>99</v>
      </c>
      <c r="E795">
        <v>99</v>
      </c>
      <c r="F795">
        <v>99</v>
      </c>
      <c r="G795">
        <v>99</v>
      </c>
      <c r="H795">
        <v>2</v>
      </c>
      <c r="I795">
        <v>99</v>
      </c>
      <c r="J795">
        <v>117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  <c r="Q795">
        <v>106</v>
      </c>
      <c r="R795">
        <v>919</v>
      </c>
      <c r="S795">
        <v>919</v>
      </c>
      <c r="T795">
        <v>1.8843551363543161</v>
      </c>
      <c r="U795">
        <v>1.6267039871208619</v>
      </c>
      <c r="V795">
        <v>15.491838955386283</v>
      </c>
      <c r="W795">
        <v>59.578890097932522</v>
      </c>
      <c r="X795">
        <v>129.79132011454348</v>
      </c>
      <c r="Y795">
        <v>119.7973884657236</v>
      </c>
      <c r="Z795">
        <v>119.7973884657236</v>
      </c>
      <c r="AA795">
        <v>10.257261751674148</v>
      </c>
      <c r="AB795">
        <v>3.0661957778839501</v>
      </c>
      <c r="AC795">
        <v>-22.56288959691566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2</v>
      </c>
      <c r="AM795">
        <v>0</v>
      </c>
    </row>
    <row r="796" spans="1:39">
      <c r="A796">
        <v>8</v>
      </c>
      <c r="B796">
        <v>176</v>
      </c>
      <c r="C796">
        <v>2015</v>
      </c>
      <c r="D796">
        <v>99</v>
      </c>
      <c r="E796">
        <v>99</v>
      </c>
      <c r="F796">
        <v>99</v>
      </c>
      <c r="G796">
        <v>99</v>
      </c>
      <c r="H796">
        <v>1</v>
      </c>
      <c r="I796">
        <v>99</v>
      </c>
      <c r="J796">
        <v>121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  <c r="Q796">
        <v>201</v>
      </c>
      <c r="R796">
        <v>1427</v>
      </c>
      <c r="S796">
        <v>1425</v>
      </c>
      <c r="T796">
        <v>2.9259790855033843</v>
      </c>
      <c r="U796">
        <v>2.4344944378809514</v>
      </c>
      <c r="V796">
        <v>15.060266292922215</v>
      </c>
      <c r="W796">
        <v>59.058947368421038</v>
      </c>
      <c r="X796">
        <v>125.2174249746225</v>
      </c>
      <c r="Y796">
        <v>115.46201822004203</v>
      </c>
      <c r="Z796">
        <v>115.62407017543852</v>
      </c>
      <c r="AA796">
        <v>11.633739933367016</v>
      </c>
      <c r="AB796">
        <v>3.4487779092608695</v>
      </c>
      <c r="AC796">
        <v>-17.190160374940294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23</v>
      </c>
      <c r="AM796">
        <v>0</v>
      </c>
    </row>
    <row r="797" spans="1:39">
      <c r="A797">
        <v>8</v>
      </c>
      <c r="B797">
        <v>177</v>
      </c>
      <c r="C797">
        <v>2015</v>
      </c>
      <c r="D797">
        <v>99</v>
      </c>
      <c r="E797">
        <v>99</v>
      </c>
      <c r="F797">
        <v>99</v>
      </c>
      <c r="G797">
        <v>99</v>
      </c>
      <c r="H797">
        <v>1</v>
      </c>
      <c r="I797">
        <v>99</v>
      </c>
      <c r="J797">
        <v>134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  <c r="Q797">
        <v>58</v>
      </c>
      <c r="R797">
        <v>1443</v>
      </c>
      <c r="S797">
        <v>1443</v>
      </c>
      <c r="T797">
        <v>2.9587861390198889</v>
      </c>
      <c r="U797">
        <v>3.1399740735177462</v>
      </c>
      <c r="V797">
        <v>15.288981288981287</v>
      </c>
      <c r="W797">
        <v>59.689535689535667</v>
      </c>
      <c r="X797">
        <v>159.55571372689465</v>
      </c>
      <c r="Y797">
        <v>147.26992376992371</v>
      </c>
      <c r="Z797">
        <v>147.26992376992371</v>
      </c>
      <c r="AA797">
        <v>31.716261284434445</v>
      </c>
      <c r="AB797">
        <v>4.4332980570279492</v>
      </c>
      <c r="AC797">
        <v>-38.675851433301105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33</v>
      </c>
      <c r="AM797">
        <v>12</v>
      </c>
    </row>
    <row r="798" spans="1:39">
      <c r="A798">
        <v>8</v>
      </c>
      <c r="B798">
        <v>178</v>
      </c>
      <c r="C798">
        <v>2015</v>
      </c>
      <c r="D798">
        <v>99</v>
      </c>
      <c r="E798">
        <v>99</v>
      </c>
      <c r="F798">
        <v>99</v>
      </c>
      <c r="G798">
        <v>99</v>
      </c>
      <c r="H798">
        <v>2</v>
      </c>
      <c r="I798">
        <v>99</v>
      </c>
      <c r="J798">
        <v>141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  <c r="Q798">
        <v>55</v>
      </c>
      <c r="R798">
        <v>340</v>
      </c>
      <c r="S798">
        <v>340</v>
      </c>
      <c r="T798">
        <v>0.69714988722575377</v>
      </c>
      <c r="U798">
        <v>0.61105013541706643</v>
      </c>
      <c r="V798">
        <v>15.085294117647059</v>
      </c>
      <c r="W798">
        <v>58.905882352941184</v>
      </c>
      <c r="X798">
        <v>131.78031992862157</v>
      </c>
      <c r="Y798">
        <v>121.63323529411764</v>
      </c>
      <c r="Z798">
        <v>121.63323529411764</v>
      </c>
      <c r="AA798">
        <v>18.490792179223394</v>
      </c>
      <c r="AB798">
        <v>3.6010571304475878</v>
      </c>
      <c r="AC798">
        <v>-29.966535164076568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</row>
    <row r="799" spans="1:39">
      <c r="A799">
        <v>8</v>
      </c>
      <c r="B799">
        <v>179</v>
      </c>
      <c r="C799">
        <v>2015</v>
      </c>
      <c r="D799">
        <v>99</v>
      </c>
      <c r="E799">
        <v>99</v>
      </c>
      <c r="F799">
        <v>99</v>
      </c>
      <c r="G799">
        <v>99</v>
      </c>
      <c r="H799">
        <v>2</v>
      </c>
      <c r="I799">
        <v>99</v>
      </c>
      <c r="J799">
        <v>143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</row>
    <row r="800" spans="1:39">
      <c r="A800">
        <v>8</v>
      </c>
      <c r="B800">
        <v>180</v>
      </c>
      <c r="C800">
        <v>2015</v>
      </c>
      <c r="D800">
        <v>99</v>
      </c>
      <c r="E800">
        <v>99</v>
      </c>
      <c r="F800">
        <v>99</v>
      </c>
      <c r="G800">
        <v>99</v>
      </c>
      <c r="H800">
        <v>2</v>
      </c>
      <c r="I800">
        <v>99</v>
      </c>
      <c r="J800">
        <v>147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  <c r="Q800">
        <v>53</v>
      </c>
      <c r="R800">
        <v>931</v>
      </c>
      <c r="S800">
        <v>918</v>
      </c>
      <c r="T800">
        <v>1.9089604264916955</v>
      </c>
      <c r="U800">
        <v>1.6792224454883862</v>
      </c>
      <c r="V800">
        <v>15.316863587540283</v>
      </c>
      <c r="W800">
        <v>59.627450980392176</v>
      </c>
      <c r="X800">
        <v>133.97178909198379</v>
      </c>
      <c r="Y800">
        <v>122.07110633727179</v>
      </c>
      <c r="Z800">
        <v>123.79978213507631</v>
      </c>
      <c r="AA800">
        <v>22.667203472027722</v>
      </c>
      <c r="AB800">
        <v>3.749885725970473</v>
      </c>
      <c r="AC800">
        <v>-33.488724814221996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13</v>
      </c>
      <c r="AM800">
        <v>4</v>
      </c>
    </row>
    <row r="801" spans="1:39">
      <c r="A801">
        <v>8</v>
      </c>
      <c r="B801">
        <v>181</v>
      </c>
      <c r="C801">
        <v>2015</v>
      </c>
      <c r="D801">
        <v>99</v>
      </c>
      <c r="E801">
        <v>99</v>
      </c>
      <c r="F801">
        <v>99</v>
      </c>
      <c r="G801">
        <v>99</v>
      </c>
      <c r="H801">
        <v>1</v>
      </c>
      <c r="I801">
        <v>99</v>
      </c>
      <c r="J801">
        <v>155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  <c r="Q801">
        <v>31</v>
      </c>
      <c r="R801">
        <v>735</v>
      </c>
      <c r="S801">
        <v>735</v>
      </c>
      <c r="T801">
        <v>1.5070740209144964</v>
      </c>
      <c r="U801">
        <v>1.7154832908292985</v>
      </c>
      <c r="V801">
        <v>13.979591836734697</v>
      </c>
      <c r="W801">
        <v>57.292517006802733</v>
      </c>
      <c r="X801">
        <v>171.14010067732397</v>
      </c>
      <c r="Y801">
        <v>157.96231292517018</v>
      </c>
      <c r="Z801">
        <v>157.96231292517018</v>
      </c>
      <c r="AA801">
        <v>43.086326982949601</v>
      </c>
      <c r="AB801">
        <v>7.1073506878957327</v>
      </c>
      <c r="AC801">
        <v>-74.518262271764755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24</v>
      </c>
      <c r="AM801">
        <v>0</v>
      </c>
    </row>
    <row r="802" spans="1:39">
      <c r="A802">
        <v>8</v>
      </c>
      <c r="B802">
        <v>182</v>
      </c>
      <c r="C802">
        <v>2015</v>
      </c>
      <c r="D802">
        <v>99</v>
      </c>
      <c r="E802">
        <v>99</v>
      </c>
      <c r="F802">
        <v>99</v>
      </c>
      <c r="G802">
        <v>99</v>
      </c>
      <c r="H802">
        <v>2</v>
      </c>
      <c r="I802">
        <v>99</v>
      </c>
      <c r="J802">
        <v>160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  <c r="Q802">
        <v>109</v>
      </c>
      <c r="R802">
        <v>1960</v>
      </c>
      <c r="S802">
        <v>1960</v>
      </c>
      <c r="T802">
        <v>4.0188640557719912</v>
      </c>
      <c r="U802">
        <v>3.4898577642816586</v>
      </c>
      <c r="V802">
        <v>14.851020408163263</v>
      </c>
      <c r="W802">
        <v>58.569387755102063</v>
      </c>
      <c r="X802">
        <v>130.55823954717312</v>
      </c>
      <c r="Y802">
        <v>120.50525510204061</v>
      </c>
      <c r="Z802">
        <v>120.50525510204061</v>
      </c>
      <c r="AA802">
        <v>13.200863760247197</v>
      </c>
      <c r="AB802">
        <v>4.0614265153319371</v>
      </c>
      <c r="AC802">
        <v>-35.48487710649966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17</v>
      </c>
      <c r="AM802">
        <v>55</v>
      </c>
    </row>
    <row r="803" spans="1:39">
      <c r="A803">
        <v>8</v>
      </c>
      <c r="B803">
        <v>183</v>
      </c>
      <c r="C803">
        <v>2015</v>
      </c>
      <c r="D803">
        <v>99</v>
      </c>
      <c r="E803">
        <v>99</v>
      </c>
      <c r="F803">
        <v>99</v>
      </c>
      <c r="G803">
        <v>99</v>
      </c>
      <c r="H803">
        <v>1</v>
      </c>
      <c r="I803">
        <v>99</v>
      </c>
      <c r="J803">
        <v>171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  <c r="Q803">
        <v>85</v>
      </c>
      <c r="R803">
        <v>4022</v>
      </c>
      <c r="S803">
        <v>4022</v>
      </c>
      <c r="T803">
        <v>8.2468730777117081</v>
      </c>
      <c r="U803">
        <v>8.2142775560334975</v>
      </c>
      <c r="V803">
        <v>15.411238189955244</v>
      </c>
      <c r="W803">
        <v>59.757334659373456</v>
      </c>
      <c r="X803">
        <v>149.75451915871173</v>
      </c>
      <c r="Y803">
        <v>138.22342118349053</v>
      </c>
      <c r="Z803">
        <v>138.22342118349053</v>
      </c>
      <c r="AA803">
        <v>31.066246062037003</v>
      </c>
      <c r="AB803">
        <v>4.0019624297085095</v>
      </c>
      <c r="AC803">
        <v>-34.906487630572379</v>
      </c>
      <c r="AD803">
        <v>6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233</v>
      </c>
      <c r="AM803">
        <v>0</v>
      </c>
    </row>
    <row r="804" spans="1:39">
      <c r="A804">
        <v>8</v>
      </c>
      <c r="B804">
        <v>184</v>
      </c>
      <c r="C804">
        <v>2015</v>
      </c>
      <c r="D804">
        <v>99</v>
      </c>
      <c r="E804">
        <v>99</v>
      </c>
      <c r="F804">
        <v>99</v>
      </c>
      <c r="G804">
        <v>99</v>
      </c>
      <c r="H804">
        <v>2</v>
      </c>
      <c r="I804">
        <v>99</v>
      </c>
      <c r="J804">
        <v>181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  <c r="Q804">
        <v>11</v>
      </c>
      <c r="R804">
        <v>54</v>
      </c>
      <c r="S804">
        <v>54</v>
      </c>
      <c r="T804">
        <v>0.1107238056182079</v>
      </c>
      <c r="U804">
        <v>9.9719171639819817E-2</v>
      </c>
      <c r="V804">
        <v>14.5</v>
      </c>
      <c r="W804">
        <v>58.444444444444443</v>
      </c>
      <c r="X804">
        <v>135.40588258898117</v>
      </c>
      <c r="Y804">
        <v>124.97962962962964</v>
      </c>
      <c r="Z804">
        <v>124.97962962962964</v>
      </c>
      <c r="AA804">
        <v>10.778740729541587</v>
      </c>
      <c r="AB804">
        <v>3.8038317263608432</v>
      </c>
      <c r="AC804">
        <v>-28.875477231925824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1</v>
      </c>
    </row>
    <row r="805" spans="1:39">
      <c r="A805">
        <v>8</v>
      </c>
      <c r="B805">
        <v>185</v>
      </c>
      <c r="C805">
        <v>2015</v>
      </c>
      <c r="D805">
        <v>99</v>
      </c>
      <c r="E805">
        <v>99</v>
      </c>
      <c r="F805">
        <v>99</v>
      </c>
      <c r="G805">
        <v>99</v>
      </c>
      <c r="H805">
        <v>2</v>
      </c>
      <c r="I805">
        <v>99</v>
      </c>
      <c r="J805">
        <v>470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  <c r="Q805">
        <v>6</v>
      </c>
      <c r="R805">
        <v>59</v>
      </c>
      <c r="S805">
        <v>59</v>
      </c>
      <c r="T805">
        <v>0.12097600984211603</v>
      </c>
      <c r="U805">
        <v>0.11813402496624439</v>
      </c>
      <c r="V805">
        <v>15.220338983050851</v>
      </c>
      <c r="W805">
        <v>59.49152542372881</v>
      </c>
      <c r="X805">
        <v>146.81675450355328</v>
      </c>
      <c r="Y805">
        <v>135.51186440677964</v>
      </c>
      <c r="Z805">
        <v>135.51186440677964</v>
      </c>
      <c r="AA805">
        <v>17.726912268014782</v>
      </c>
      <c r="AB805">
        <v>2.872268821255489</v>
      </c>
      <c r="AC805">
        <v>-5.5905492423642515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</row>
    <row r="806" spans="1:39">
      <c r="A806">
        <v>8</v>
      </c>
      <c r="B806">
        <v>186</v>
      </c>
      <c r="C806">
        <v>2015</v>
      </c>
      <c r="D806">
        <v>99</v>
      </c>
      <c r="E806">
        <v>99</v>
      </c>
      <c r="F806">
        <v>99</v>
      </c>
      <c r="G806">
        <v>99</v>
      </c>
      <c r="H806">
        <v>1</v>
      </c>
      <c r="I806">
        <v>99</v>
      </c>
      <c r="J806">
        <v>643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  <c r="Q806">
        <v>69</v>
      </c>
      <c r="R806">
        <v>3866</v>
      </c>
      <c r="S806">
        <v>3866</v>
      </c>
      <c r="T806">
        <v>7.9270043059257747</v>
      </c>
      <c r="U806">
        <v>8.013311413801798</v>
      </c>
      <c r="V806">
        <v>15.126745990688052</v>
      </c>
      <c r="W806">
        <v>59.264873254009295</v>
      </c>
      <c r="X806">
        <v>151.9857254874704</v>
      </c>
      <c r="Y806">
        <v>140.28282462493513</v>
      </c>
      <c r="Z806">
        <v>140.28282462493513</v>
      </c>
      <c r="AA806">
        <v>31.421208743655946</v>
      </c>
      <c r="AB806">
        <v>4.6701540442112091</v>
      </c>
      <c r="AC806">
        <v>-49.275952481455001</v>
      </c>
      <c r="AD806">
        <v>1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69</v>
      </c>
      <c r="AM806">
        <v>11</v>
      </c>
    </row>
    <row r="807" spans="1:39">
      <c r="A807">
        <v>8</v>
      </c>
      <c r="B807">
        <v>187</v>
      </c>
      <c r="C807">
        <v>2015</v>
      </c>
      <c r="D807">
        <v>99</v>
      </c>
      <c r="E807">
        <v>99</v>
      </c>
      <c r="F807">
        <v>99</v>
      </c>
      <c r="G807">
        <v>99</v>
      </c>
      <c r="H807">
        <v>1</v>
      </c>
      <c r="I807">
        <v>99</v>
      </c>
      <c r="J807">
        <v>802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  <c r="Q807">
        <v>1</v>
      </c>
      <c r="R807">
        <v>4</v>
      </c>
      <c r="S807">
        <v>4</v>
      </c>
      <c r="T807">
        <v>8.2017633791265122E-3</v>
      </c>
      <c r="U807">
        <v>6.4185286728707953E-3</v>
      </c>
      <c r="V807">
        <v>17</v>
      </c>
      <c r="W807">
        <v>63</v>
      </c>
      <c r="X807">
        <v>117.65980498374861</v>
      </c>
      <c r="Y807">
        <v>108.6</v>
      </c>
      <c r="Z807">
        <v>108.6</v>
      </c>
      <c r="AA807">
        <v>1.7044060549061228</v>
      </c>
      <c r="AB807">
        <v>1.2247448713915889</v>
      </c>
      <c r="AC807">
        <v>5.988131309609189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</row>
    <row r="808" spans="1:39">
      <c r="A808">
        <v>8</v>
      </c>
      <c r="B808">
        <v>188</v>
      </c>
      <c r="C808">
        <v>2014</v>
      </c>
      <c r="D808">
        <v>99</v>
      </c>
      <c r="E808">
        <v>99</v>
      </c>
      <c r="F808">
        <v>99</v>
      </c>
      <c r="G808">
        <v>99</v>
      </c>
      <c r="H808">
        <v>1</v>
      </c>
      <c r="I808">
        <v>99</v>
      </c>
      <c r="J808">
        <v>101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  <c r="Q808">
        <v>69</v>
      </c>
      <c r="R808">
        <v>1809</v>
      </c>
      <c r="S808">
        <v>1809</v>
      </c>
      <c r="T808">
        <v>4.1462296584918636</v>
      </c>
      <c r="U808">
        <v>4.4560350088751903</v>
      </c>
      <c r="V808">
        <v>16.27197346600332</v>
      </c>
      <c r="W808">
        <v>60.149253731343279</v>
      </c>
      <c r="X808">
        <v>165.82035051658784</v>
      </c>
      <c r="Y808">
        <v>153.05218352681035</v>
      </c>
      <c r="Z808">
        <v>153.05218352681035</v>
      </c>
      <c r="AA808">
        <v>32.279242627881814</v>
      </c>
      <c r="AB808">
        <v>3.4334630618825175</v>
      </c>
      <c r="AC808">
        <v>-42.212820703536309</v>
      </c>
    </row>
    <row r="809" spans="1:39">
      <c r="A809">
        <v>8</v>
      </c>
      <c r="B809">
        <v>189</v>
      </c>
      <c r="C809">
        <v>2014</v>
      </c>
      <c r="D809">
        <v>99</v>
      </c>
      <c r="E809">
        <v>99</v>
      </c>
      <c r="F809">
        <v>99</v>
      </c>
      <c r="G809">
        <v>99</v>
      </c>
      <c r="H809">
        <v>1</v>
      </c>
      <c r="I809">
        <v>99</v>
      </c>
      <c r="J809">
        <v>103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  <c r="Q809">
        <v>195</v>
      </c>
      <c r="R809">
        <v>10615</v>
      </c>
      <c r="S809">
        <v>10610</v>
      </c>
      <c r="T809">
        <v>24.329589731835895</v>
      </c>
      <c r="U809">
        <v>23.752965466485943</v>
      </c>
      <c r="V809">
        <v>16.318794159208668</v>
      </c>
      <c r="W809">
        <v>59.629971724787943</v>
      </c>
      <c r="X809">
        <v>150.6969174735359</v>
      </c>
      <c r="Y809">
        <v>139.03602449364121</v>
      </c>
      <c r="Z809">
        <v>139.10154571159299</v>
      </c>
      <c r="AA809">
        <v>31.488439562391303</v>
      </c>
      <c r="AB809">
        <v>4.1477117340523684</v>
      </c>
      <c r="AC809">
        <v>-23.177288691439205</v>
      </c>
    </row>
    <row r="810" spans="1:39">
      <c r="A810">
        <v>8</v>
      </c>
      <c r="B810">
        <v>190</v>
      </c>
      <c r="C810">
        <v>2014</v>
      </c>
      <c r="D810">
        <v>99</v>
      </c>
      <c r="E810">
        <v>99</v>
      </c>
      <c r="F810">
        <v>99</v>
      </c>
      <c r="G810">
        <v>99</v>
      </c>
      <c r="H810">
        <v>2</v>
      </c>
      <c r="I810">
        <v>99</v>
      </c>
      <c r="J810">
        <v>106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  <c r="Q810">
        <v>101</v>
      </c>
      <c r="R810">
        <v>576</v>
      </c>
      <c r="S810">
        <v>576</v>
      </c>
      <c r="T810">
        <v>1.3201925280770113</v>
      </c>
      <c r="U810">
        <v>1.0863145871966189</v>
      </c>
      <c r="V810">
        <v>16.331597222222221</v>
      </c>
      <c r="W810">
        <v>59.6875</v>
      </c>
      <c r="X810">
        <v>126.95825057180701</v>
      </c>
      <c r="Y810">
        <v>117.18246527777782</v>
      </c>
      <c r="Z810">
        <v>117.18246527777782</v>
      </c>
      <c r="AA810">
        <v>10.734105893788001</v>
      </c>
      <c r="AB810">
        <v>3.56627480323968</v>
      </c>
      <c r="AC810">
        <v>-20.790084193438737</v>
      </c>
    </row>
    <row r="811" spans="1:39">
      <c r="A811">
        <v>8</v>
      </c>
      <c r="B811">
        <v>191</v>
      </c>
      <c r="C811">
        <v>2014</v>
      </c>
      <c r="D811">
        <v>99</v>
      </c>
      <c r="E811">
        <v>99</v>
      </c>
      <c r="F811">
        <v>99</v>
      </c>
      <c r="G811">
        <v>99</v>
      </c>
      <c r="H811">
        <v>1</v>
      </c>
      <c r="I811">
        <v>99</v>
      </c>
      <c r="J811">
        <v>109</v>
      </c>
      <c r="K811">
        <v>99</v>
      </c>
      <c r="L811">
        <v>99</v>
      </c>
      <c r="M811">
        <v>99</v>
      </c>
      <c r="N811">
        <v>99</v>
      </c>
      <c r="O811">
        <v>99</v>
      </c>
      <c r="P811">
        <v>9999</v>
      </c>
      <c r="Q811">
        <v>204</v>
      </c>
      <c r="R811">
        <v>7095</v>
      </c>
      <c r="S811">
        <v>7086</v>
      </c>
      <c r="T811">
        <v>16.261746504698603</v>
      </c>
      <c r="U811">
        <v>17.294119666033914</v>
      </c>
      <c r="V811">
        <v>14.623537702607472</v>
      </c>
      <c r="W811">
        <v>58.057154953429297</v>
      </c>
      <c r="X811">
        <v>164.28118011478668</v>
      </c>
      <c r="Y811">
        <v>151.45219168428395</v>
      </c>
      <c r="Z811">
        <v>151.6445526390057</v>
      </c>
      <c r="AA811">
        <v>34.523112954571559</v>
      </c>
      <c r="AB811">
        <v>5.3041536858268801</v>
      </c>
      <c r="AC811">
        <v>-42.749010960404341</v>
      </c>
    </row>
    <row r="812" spans="1:39">
      <c r="A812">
        <v>8</v>
      </c>
      <c r="B812">
        <v>192</v>
      </c>
      <c r="C812">
        <v>2014</v>
      </c>
      <c r="D812">
        <v>99</v>
      </c>
      <c r="E812">
        <v>99</v>
      </c>
      <c r="F812">
        <v>99</v>
      </c>
      <c r="G812">
        <v>99</v>
      </c>
      <c r="H812">
        <v>1</v>
      </c>
      <c r="I812">
        <v>99</v>
      </c>
      <c r="J812">
        <v>111</v>
      </c>
      <c r="K812">
        <v>99</v>
      </c>
      <c r="L812">
        <v>99</v>
      </c>
      <c r="M812">
        <v>99</v>
      </c>
      <c r="N812">
        <v>99</v>
      </c>
      <c r="O812">
        <v>99</v>
      </c>
      <c r="P812">
        <v>9999</v>
      </c>
      <c r="Q812">
        <v>191</v>
      </c>
      <c r="R812">
        <v>7945</v>
      </c>
      <c r="S812">
        <v>7939</v>
      </c>
      <c r="T812">
        <v>18.209947283978913</v>
      </c>
      <c r="U812">
        <v>18.8636141049355</v>
      </c>
      <c r="V812">
        <v>16.676777847702962</v>
      </c>
      <c r="W812">
        <v>59.797581559390352</v>
      </c>
      <c r="X812">
        <v>159.89242264839436</v>
      </c>
      <c r="Y812">
        <v>147.52326117054815</v>
      </c>
      <c r="Z812">
        <v>147.634753747324</v>
      </c>
      <c r="AA812">
        <v>31.382461160996744</v>
      </c>
      <c r="AB812">
        <v>4.2484515316074223</v>
      </c>
      <c r="AC812">
        <v>-44.669586110527746</v>
      </c>
    </row>
    <row r="813" spans="1:39" s="293" customFormat="1">
      <c r="A813" s="293">
        <v>8</v>
      </c>
      <c r="B813" s="293">
        <v>193</v>
      </c>
      <c r="C813" s="293">
        <v>2014</v>
      </c>
      <c r="D813" s="293">
        <v>99</v>
      </c>
      <c r="E813" s="293">
        <v>99</v>
      </c>
      <c r="F813" s="293">
        <v>99</v>
      </c>
      <c r="G813" s="293">
        <v>99</v>
      </c>
      <c r="H813" s="293">
        <v>1</v>
      </c>
      <c r="I813" s="293">
        <v>99</v>
      </c>
      <c r="J813" s="293">
        <v>113</v>
      </c>
      <c r="K813" s="293">
        <v>99</v>
      </c>
      <c r="L813" s="293">
        <v>99</v>
      </c>
      <c r="M813" s="293">
        <v>99</v>
      </c>
      <c r="N813" s="293">
        <v>99</v>
      </c>
      <c r="O813" s="293">
        <v>99</v>
      </c>
      <c r="P813" s="293">
        <v>9999</v>
      </c>
    </row>
    <row r="814" spans="1:39" s="293" customFormat="1">
      <c r="A814" s="293">
        <v>8</v>
      </c>
      <c r="B814" s="293">
        <v>194</v>
      </c>
      <c r="C814" s="293">
        <v>2014</v>
      </c>
      <c r="D814" s="293">
        <v>99</v>
      </c>
      <c r="E814" s="293">
        <v>99</v>
      </c>
      <c r="F814" s="293">
        <v>99</v>
      </c>
      <c r="G814" s="293">
        <v>99</v>
      </c>
      <c r="H814" s="293">
        <v>1</v>
      </c>
      <c r="I814" s="293">
        <v>99</v>
      </c>
      <c r="J814" s="293">
        <v>116</v>
      </c>
      <c r="K814" s="293">
        <v>99</v>
      </c>
      <c r="L814" s="293">
        <v>99</v>
      </c>
      <c r="M814" s="293">
        <v>99</v>
      </c>
      <c r="N814" s="293">
        <v>99</v>
      </c>
      <c r="O814" s="293">
        <v>99</v>
      </c>
      <c r="P814" s="293">
        <v>9999</v>
      </c>
      <c r="Q814" s="293">
        <v>88</v>
      </c>
      <c r="R814" s="293">
        <v>2281</v>
      </c>
      <c r="S814" s="293">
        <v>2275</v>
      </c>
      <c r="T814" s="293">
        <v>5.2280540912216367</v>
      </c>
      <c r="U814" s="293">
        <v>5.2466324044204837</v>
      </c>
      <c r="V814" s="293">
        <v>15.993423936869798</v>
      </c>
      <c r="W814" s="293">
        <v>59.872527472527487</v>
      </c>
      <c r="X814" s="293">
        <v>155.20553937729466</v>
      </c>
      <c r="Y814" s="293">
        <v>142.91731696624316</v>
      </c>
      <c r="Z814" s="293">
        <v>143.29424175824201</v>
      </c>
      <c r="AA814" s="293">
        <v>31.201106591863777</v>
      </c>
      <c r="AB814" s="293">
        <v>4.5064560753584786</v>
      </c>
      <c r="AC814" s="293">
        <v>-43.784371091174251</v>
      </c>
    </row>
    <row r="815" spans="1:39" s="293" customFormat="1">
      <c r="A815" s="293">
        <v>8</v>
      </c>
      <c r="B815" s="293">
        <v>195</v>
      </c>
      <c r="C815" s="293">
        <v>2014</v>
      </c>
      <c r="D815" s="293">
        <v>99</v>
      </c>
      <c r="E815" s="293">
        <v>99</v>
      </c>
      <c r="F815" s="293">
        <v>99</v>
      </c>
      <c r="G815" s="293">
        <v>99</v>
      </c>
      <c r="H815" s="293">
        <v>2</v>
      </c>
      <c r="I815" s="293">
        <v>99</v>
      </c>
      <c r="J815" s="293">
        <v>117</v>
      </c>
      <c r="K815" s="293">
        <v>99</v>
      </c>
      <c r="L815" s="293">
        <v>99</v>
      </c>
      <c r="M815" s="293">
        <v>99</v>
      </c>
      <c r="N815" s="293">
        <v>99</v>
      </c>
      <c r="O815" s="293">
        <v>99</v>
      </c>
      <c r="P815" s="293">
        <v>9999</v>
      </c>
      <c r="Q815" s="293">
        <v>91</v>
      </c>
      <c r="R815" s="293">
        <v>848</v>
      </c>
      <c r="S815" s="293">
        <v>847</v>
      </c>
      <c r="T815" s="293">
        <v>1.9436167774467104</v>
      </c>
      <c r="U815" s="293">
        <v>1.711912215649706</v>
      </c>
      <c r="V815" s="293">
        <v>16.320754716981124</v>
      </c>
      <c r="W815" s="293">
        <v>59.703659976387264</v>
      </c>
      <c r="X815" s="293">
        <v>136.06433594308967</v>
      </c>
      <c r="Y815" s="293">
        <v>125.43396226415078</v>
      </c>
      <c r="Z815" s="293">
        <v>125.58205430932684</v>
      </c>
      <c r="AA815" s="293">
        <v>16.172429321534427</v>
      </c>
      <c r="AB815" s="293">
        <v>3.4082022485164321</v>
      </c>
      <c r="AC815" s="293">
        <v>-39.625190862979423</v>
      </c>
    </row>
    <row r="816" spans="1:39" s="293" customFormat="1">
      <c r="A816" s="293">
        <v>8</v>
      </c>
      <c r="B816" s="293">
        <v>196</v>
      </c>
      <c r="C816" s="293">
        <v>2014</v>
      </c>
      <c r="D816" s="293">
        <v>99</v>
      </c>
      <c r="E816" s="293">
        <v>99</v>
      </c>
      <c r="F816" s="293">
        <v>99</v>
      </c>
      <c r="G816" s="293">
        <v>99</v>
      </c>
      <c r="H816" s="293">
        <v>1</v>
      </c>
      <c r="I816" s="293">
        <v>99</v>
      </c>
      <c r="J816" s="293">
        <v>121</v>
      </c>
      <c r="K816" s="293">
        <v>99</v>
      </c>
      <c r="L816" s="293">
        <v>99</v>
      </c>
      <c r="M816" s="293">
        <v>99</v>
      </c>
      <c r="N816" s="293">
        <v>99</v>
      </c>
      <c r="O816" s="293">
        <v>99</v>
      </c>
      <c r="P816" s="293">
        <v>9999</v>
      </c>
      <c r="Q816" s="293">
        <v>160</v>
      </c>
      <c r="R816" s="293">
        <v>756</v>
      </c>
      <c r="S816" s="293">
        <v>755</v>
      </c>
      <c r="T816" s="293">
        <v>1.7327526931010773</v>
      </c>
      <c r="U816" s="293">
        <v>1.4523040628731436</v>
      </c>
      <c r="V816" s="293">
        <v>15.346560846560838</v>
      </c>
      <c r="W816" s="293">
        <v>59.145695364238399</v>
      </c>
      <c r="X816" s="293">
        <v>129.50838936754425</v>
      </c>
      <c r="Y816" s="293">
        <v>119.36177248677248</v>
      </c>
      <c r="Z816" s="293">
        <v>119.5198675496689</v>
      </c>
      <c r="AA816" s="293">
        <v>16.376745829253196</v>
      </c>
      <c r="AB816" s="293">
        <v>3.8652764797375574</v>
      </c>
      <c r="AC816" s="293">
        <v>-27.560026536434513</v>
      </c>
    </row>
    <row r="817" spans="1:39" s="293" customFormat="1">
      <c r="A817" s="293">
        <v>8</v>
      </c>
      <c r="B817" s="293">
        <v>197</v>
      </c>
      <c r="C817" s="293">
        <v>2014</v>
      </c>
      <c r="D817" s="293">
        <v>99</v>
      </c>
      <c r="E817" s="293">
        <v>99</v>
      </c>
      <c r="F817" s="293">
        <v>99</v>
      </c>
      <c r="G817" s="293">
        <v>99</v>
      </c>
      <c r="H817" s="293">
        <v>1</v>
      </c>
      <c r="I817" s="293">
        <v>99</v>
      </c>
      <c r="J817" s="293">
        <v>134</v>
      </c>
      <c r="K817" s="293">
        <v>99</v>
      </c>
      <c r="L817" s="293">
        <v>99</v>
      </c>
      <c r="M817" s="293">
        <v>99</v>
      </c>
      <c r="N817" s="293">
        <v>99</v>
      </c>
      <c r="O817" s="293">
        <v>99</v>
      </c>
      <c r="P817" s="293">
        <v>9999</v>
      </c>
      <c r="Q817" s="293">
        <v>55</v>
      </c>
      <c r="R817" s="293">
        <v>1412</v>
      </c>
      <c r="S817" s="293">
        <v>1402</v>
      </c>
      <c r="T817" s="293">
        <v>3.2363052945221176</v>
      </c>
      <c r="U817" s="293">
        <v>3.3153122309047913</v>
      </c>
      <c r="V817" s="293">
        <v>16.120396600566576</v>
      </c>
      <c r="W817" s="293">
        <v>59.960770328102718</v>
      </c>
      <c r="X817" s="293">
        <v>159.07697218394279</v>
      </c>
      <c r="Y817" s="293">
        <v>145.88788951841349</v>
      </c>
      <c r="Z817" s="293">
        <v>146.92845934379443</v>
      </c>
      <c r="AA817" s="293">
        <v>30.356439510220621</v>
      </c>
      <c r="AB817" s="293">
        <v>4.5396370024655823</v>
      </c>
      <c r="AC817" s="293">
        <v>-35.420346678435784</v>
      </c>
    </row>
    <row r="818" spans="1:39" s="293" customFormat="1">
      <c r="A818" s="293">
        <v>8</v>
      </c>
      <c r="B818" s="293">
        <v>198</v>
      </c>
      <c r="C818" s="293">
        <v>2014</v>
      </c>
      <c r="D818" s="293">
        <v>99</v>
      </c>
      <c r="E818" s="293">
        <v>99</v>
      </c>
      <c r="F818" s="293">
        <v>99</v>
      </c>
      <c r="G818" s="293">
        <v>99</v>
      </c>
      <c r="H818" s="293">
        <v>2</v>
      </c>
      <c r="I818" s="293">
        <v>99</v>
      </c>
      <c r="J818" s="293">
        <v>141</v>
      </c>
      <c r="K818" s="293">
        <v>99</v>
      </c>
      <c r="L818" s="293">
        <v>99</v>
      </c>
      <c r="M818" s="293">
        <v>99</v>
      </c>
      <c r="N818" s="293">
        <v>99</v>
      </c>
      <c r="O818" s="293">
        <v>99</v>
      </c>
      <c r="P818" s="293">
        <v>9999</v>
      </c>
      <c r="Q818" s="293">
        <v>43</v>
      </c>
      <c r="R818" s="293">
        <v>197</v>
      </c>
      <c r="S818" s="293">
        <v>197</v>
      </c>
      <c r="T818" s="293">
        <v>0.45152418060967214</v>
      </c>
      <c r="U818" s="293">
        <v>0.38206762233185426</v>
      </c>
      <c r="V818" s="293">
        <v>15.58375634517766</v>
      </c>
      <c r="W818" s="293">
        <v>59.86294416243652</v>
      </c>
      <c r="X818" s="293">
        <v>130.55749569655347</v>
      </c>
      <c r="Y818" s="293">
        <v>120.50456852791878</v>
      </c>
      <c r="Z818" s="293">
        <v>120.50456852791878</v>
      </c>
      <c r="AA818" s="293">
        <v>11.30295004130272</v>
      </c>
      <c r="AB818" s="293">
        <v>3.091908132599519</v>
      </c>
      <c r="AC818" s="293">
        <v>-10.973279214202122</v>
      </c>
    </row>
    <row r="819" spans="1:39" s="293" customFormat="1">
      <c r="A819" s="293">
        <v>8</v>
      </c>
      <c r="B819" s="293">
        <v>199</v>
      </c>
      <c r="C819" s="293">
        <v>2014</v>
      </c>
      <c r="D819" s="293">
        <v>99</v>
      </c>
      <c r="E819" s="293">
        <v>99</v>
      </c>
      <c r="F819" s="293">
        <v>99</v>
      </c>
      <c r="G819" s="293">
        <v>99</v>
      </c>
      <c r="H819" s="293">
        <v>2</v>
      </c>
      <c r="I819" s="293">
        <v>99</v>
      </c>
      <c r="J819" s="293">
        <v>143</v>
      </c>
      <c r="K819" s="293">
        <v>99</v>
      </c>
      <c r="L819" s="293">
        <v>99</v>
      </c>
      <c r="M819" s="293">
        <v>99</v>
      </c>
      <c r="N819" s="293">
        <v>99</v>
      </c>
      <c r="O819" s="293">
        <v>99</v>
      </c>
      <c r="P819" s="293">
        <v>9999</v>
      </c>
    </row>
    <row r="820" spans="1:39" s="293" customFormat="1">
      <c r="A820" s="293">
        <v>8</v>
      </c>
      <c r="B820" s="293">
        <v>200</v>
      </c>
      <c r="C820" s="293">
        <v>2014</v>
      </c>
      <c r="D820" s="293">
        <v>99</v>
      </c>
      <c r="E820" s="293">
        <v>99</v>
      </c>
      <c r="F820" s="293">
        <v>99</v>
      </c>
      <c r="G820" s="293">
        <v>99</v>
      </c>
      <c r="H820" s="293">
        <v>2</v>
      </c>
      <c r="I820" s="293">
        <v>99</v>
      </c>
      <c r="J820" s="293">
        <v>147</v>
      </c>
      <c r="K820" s="293">
        <v>99</v>
      </c>
      <c r="L820" s="293">
        <v>99</v>
      </c>
      <c r="M820" s="293">
        <v>99</v>
      </c>
      <c r="N820" s="293">
        <v>99</v>
      </c>
      <c r="O820" s="293">
        <v>99</v>
      </c>
      <c r="P820" s="293">
        <v>9999</v>
      </c>
      <c r="Q820" s="293">
        <v>54</v>
      </c>
      <c r="R820" s="293">
        <v>376</v>
      </c>
      <c r="S820" s="293">
        <v>338</v>
      </c>
      <c r="T820" s="293">
        <v>0.86179234471693777</v>
      </c>
      <c r="U820" s="293">
        <v>0.63259862324294736</v>
      </c>
      <c r="V820" s="293">
        <v>15.880319148936172</v>
      </c>
      <c r="W820" s="293">
        <v>59.940828402366868</v>
      </c>
      <c r="X820" s="293">
        <v>126.36926304142362</v>
      </c>
      <c r="Y820" s="293">
        <v>104.53696808510632</v>
      </c>
      <c r="Z820" s="293">
        <v>116.2896449704141</v>
      </c>
      <c r="AA820" s="293">
        <v>13.986343059629977</v>
      </c>
      <c r="AB820" s="293">
        <v>3.4942118529810604</v>
      </c>
      <c r="AC820" s="293">
        <v>-24.033729793237242</v>
      </c>
    </row>
    <row r="821" spans="1:39" s="293" customFormat="1">
      <c r="A821" s="293">
        <v>8</v>
      </c>
      <c r="B821" s="293">
        <v>201</v>
      </c>
      <c r="C821" s="293">
        <v>2014</v>
      </c>
      <c r="D821" s="293">
        <v>99</v>
      </c>
      <c r="E821" s="293">
        <v>99</v>
      </c>
      <c r="F821" s="293">
        <v>99</v>
      </c>
      <c r="G821" s="293">
        <v>99</v>
      </c>
      <c r="H821" s="293">
        <v>1</v>
      </c>
      <c r="I821" s="293">
        <v>99</v>
      </c>
      <c r="J821" s="293">
        <v>155</v>
      </c>
      <c r="K821" s="293">
        <v>99</v>
      </c>
      <c r="L821" s="293">
        <v>99</v>
      </c>
      <c r="M821" s="293">
        <v>99</v>
      </c>
      <c r="N821" s="293">
        <v>99</v>
      </c>
      <c r="O821" s="293">
        <v>99</v>
      </c>
      <c r="P821" s="293">
        <v>9999</v>
      </c>
      <c r="Q821" s="293">
        <v>25</v>
      </c>
      <c r="R821" s="293">
        <v>668</v>
      </c>
      <c r="S821" s="293">
        <v>660</v>
      </c>
      <c r="T821" s="293">
        <v>1.5310566124226452</v>
      </c>
      <c r="U821" s="293">
        <v>1.5839018424093092</v>
      </c>
      <c r="V821" s="293">
        <v>15.92065868263473</v>
      </c>
      <c r="W821" s="293">
        <v>58.24848484848485</v>
      </c>
      <c r="X821" s="293">
        <v>161.65848152016662</v>
      </c>
      <c r="Y821" s="293">
        <v>147.32664670658681</v>
      </c>
      <c r="Z821" s="293">
        <v>149.1124242424242</v>
      </c>
      <c r="AA821" s="293">
        <v>32.626465788997777</v>
      </c>
      <c r="AB821" s="293">
        <v>5.2419127443584443</v>
      </c>
      <c r="AC821" s="293">
        <v>-54.227502183153618</v>
      </c>
    </row>
    <row r="822" spans="1:39" s="293" customFormat="1">
      <c r="A822" s="293">
        <v>8</v>
      </c>
      <c r="B822" s="293">
        <v>202</v>
      </c>
      <c r="C822" s="293">
        <v>2014</v>
      </c>
      <c r="D822" s="293">
        <v>99</v>
      </c>
      <c r="E822" s="293">
        <v>99</v>
      </c>
      <c r="F822" s="293">
        <v>99</v>
      </c>
      <c r="G822" s="293">
        <v>99</v>
      </c>
      <c r="H822" s="293">
        <v>2</v>
      </c>
      <c r="I822" s="293">
        <v>99</v>
      </c>
      <c r="J822" s="293">
        <v>160</v>
      </c>
      <c r="K822" s="293">
        <v>99</v>
      </c>
      <c r="L822" s="293">
        <v>99</v>
      </c>
      <c r="M822" s="293">
        <v>99</v>
      </c>
      <c r="N822" s="293">
        <v>99</v>
      </c>
      <c r="O822" s="293">
        <v>99</v>
      </c>
      <c r="P822" s="293">
        <v>9999</v>
      </c>
      <c r="Q822" s="293">
        <v>86</v>
      </c>
      <c r="R822" s="293">
        <v>985</v>
      </c>
      <c r="S822" s="293">
        <v>983</v>
      </c>
      <c r="T822" s="293">
        <v>2.2576209030483607</v>
      </c>
      <c r="U822" s="293">
        <v>1.8840031052807764</v>
      </c>
      <c r="V822" s="293">
        <v>15.858883248730963</v>
      </c>
      <c r="W822" s="293">
        <v>59.3296032553408</v>
      </c>
      <c r="X822" s="293">
        <v>129.00583508862613</v>
      </c>
      <c r="Y822" s="293">
        <v>118.84335025380705</v>
      </c>
      <c r="Z822" s="293">
        <v>119.0851475076297</v>
      </c>
      <c r="AA822" s="293">
        <v>13.72370372384596</v>
      </c>
      <c r="AB822" s="293">
        <v>3.9080489944863928</v>
      </c>
      <c r="AC822" s="293">
        <v>-32.761593276248632</v>
      </c>
    </row>
    <row r="823" spans="1:39" s="293" customFormat="1">
      <c r="A823" s="293">
        <v>8</v>
      </c>
      <c r="B823" s="293">
        <v>203</v>
      </c>
      <c r="C823" s="293">
        <v>2014</v>
      </c>
      <c r="D823" s="293">
        <v>99</v>
      </c>
      <c r="E823" s="293">
        <v>99</v>
      </c>
      <c r="F823" s="293">
        <v>99</v>
      </c>
      <c r="G823" s="293">
        <v>99</v>
      </c>
      <c r="H823" s="293">
        <v>2</v>
      </c>
      <c r="I823" s="293">
        <v>99</v>
      </c>
      <c r="J823" s="293">
        <v>171</v>
      </c>
      <c r="K823" s="293">
        <v>99</v>
      </c>
      <c r="L823" s="293">
        <v>99</v>
      </c>
      <c r="M823" s="293">
        <v>99</v>
      </c>
      <c r="N823" s="293">
        <v>99</v>
      </c>
      <c r="O823" s="293">
        <v>99</v>
      </c>
      <c r="P823" s="293">
        <v>9999</v>
      </c>
    </row>
    <row r="824" spans="1:39" s="293" customFormat="1">
      <c r="A824" s="293">
        <v>8</v>
      </c>
      <c r="B824" s="293">
        <v>204</v>
      </c>
      <c r="C824" s="293">
        <v>2014</v>
      </c>
      <c r="D824" s="293">
        <v>99</v>
      </c>
      <c r="E824" s="293">
        <v>99</v>
      </c>
      <c r="F824" s="293">
        <v>99</v>
      </c>
      <c r="G824" s="293">
        <v>99</v>
      </c>
      <c r="H824" s="293">
        <v>2</v>
      </c>
      <c r="I824" s="293">
        <v>99</v>
      </c>
      <c r="J824" s="293">
        <v>175</v>
      </c>
      <c r="K824" s="293">
        <v>99</v>
      </c>
      <c r="L824" s="293">
        <v>99</v>
      </c>
      <c r="M824" s="293">
        <v>99</v>
      </c>
      <c r="N824" s="293">
        <v>99</v>
      </c>
      <c r="O824" s="293">
        <v>99</v>
      </c>
      <c r="P824" s="293">
        <v>9999</v>
      </c>
    </row>
    <row r="825" spans="1:39" s="293" customFormat="1">
      <c r="A825" s="293">
        <v>8</v>
      </c>
      <c r="B825" s="293">
        <v>205</v>
      </c>
      <c r="C825" s="293">
        <v>2014</v>
      </c>
      <c r="D825" s="293">
        <v>99</v>
      </c>
      <c r="E825" s="293">
        <v>99</v>
      </c>
      <c r="F825" s="293">
        <v>99</v>
      </c>
      <c r="G825" s="293">
        <v>99</v>
      </c>
      <c r="H825" s="293">
        <v>2</v>
      </c>
      <c r="I825" s="293">
        <v>99</v>
      </c>
      <c r="J825" s="293">
        <v>181</v>
      </c>
      <c r="K825" s="293">
        <v>99</v>
      </c>
      <c r="L825" s="293">
        <v>99</v>
      </c>
      <c r="M825" s="293">
        <v>99</v>
      </c>
      <c r="N825" s="293">
        <v>99</v>
      </c>
      <c r="O825" s="293">
        <v>99</v>
      </c>
      <c r="P825" s="293">
        <v>9999</v>
      </c>
      <c r="Q825" s="293">
        <v>6</v>
      </c>
      <c r="R825" s="293">
        <v>43</v>
      </c>
      <c r="S825" s="293">
        <v>41</v>
      </c>
      <c r="T825" s="293">
        <v>9.8556039422415781E-2</v>
      </c>
      <c r="U825" s="293">
        <v>8.1058644273839395E-2</v>
      </c>
      <c r="V825" s="293">
        <v>19</v>
      </c>
      <c r="W825" s="293">
        <v>59.024390243902438</v>
      </c>
      <c r="X825" s="293">
        <v>132.6664818967472</v>
      </c>
      <c r="Y825" s="293">
        <v>117.12790697674411</v>
      </c>
      <c r="Z825" s="293">
        <v>122.84146341463411</v>
      </c>
      <c r="AA825" s="293">
        <v>9.7295119474964729</v>
      </c>
      <c r="AB825" s="293">
        <v>3.2195121951219754</v>
      </c>
      <c r="AC825" s="293">
        <v>-15.303444699468409</v>
      </c>
    </row>
    <row r="826" spans="1:39" s="293" customFormat="1">
      <c r="A826" s="293">
        <v>8</v>
      </c>
      <c r="B826" s="293">
        <v>206</v>
      </c>
      <c r="C826" s="293">
        <v>2014</v>
      </c>
      <c r="D826" s="293">
        <v>99</v>
      </c>
      <c r="E826" s="293">
        <v>99</v>
      </c>
      <c r="F826" s="293">
        <v>99</v>
      </c>
      <c r="G826" s="293">
        <v>99</v>
      </c>
      <c r="H826" s="293">
        <v>2</v>
      </c>
      <c r="I826" s="293">
        <v>99</v>
      </c>
      <c r="J826" s="293">
        <v>182</v>
      </c>
      <c r="K826" s="293">
        <v>99</v>
      </c>
      <c r="L826" s="293">
        <v>99</v>
      </c>
      <c r="M826" s="293">
        <v>99</v>
      </c>
      <c r="N826" s="293">
        <v>99</v>
      </c>
      <c r="O826" s="293">
        <v>99</v>
      </c>
      <c r="P826" s="293">
        <v>9999</v>
      </c>
      <c r="Q826" s="293">
        <v>3</v>
      </c>
      <c r="R826" s="293">
        <v>120</v>
      </c>
      <c r="S826" s="293">
        <v>120</v>
      </c>
      <c r="T826" s="293">
        <v>0.27504011001604406</v>
      </c>
      <c r="U826" s="293">
        <v>0.25754808994184764</v>
      </c>
      <c r="V826" s="293">
        <v>16.158333333333339</v>
      </c>
      <c r="W826" s="293">
        <v>59.94166666666667</v>
      </c>
      <c r="X826" s="293">
        <v>144.47905381003974</v>
      </c>
      <c r="Y826" s="293">
        <v>133.35416666666671</v>
      </c>
      <c r="Z826" s="293">
        <v>133.35416666666671</v>
      </c>
      <c r="AA826" s="293">
        <v>24.221646296351398</v>
      </c>
      <c r="AB826" s="293">
        <v>3.845551181415801</v>
      </c>
      <c r="AC826" s="293">
        <v>-46.320151063804943</v>
      </c>
    </row>
    <row r="827" spans="1:39" s="293" customFormat="1">
      <c r="A827" s="293">
        <v>8</v>
      </c>
      <c r="B827" s="293">
        <v>207</v>
      </c>
      <c r="C827" s="293">
        <v>2014</v>
      </c>
      <c r="D827" s="293">
        <v>99</v>
      </c>
      <c r="E827" s="293">
        <v>99</v>
      </c>
      <c r="F827" s="293">
        <v>99</v>
      </c>
      <c r="G827" s="293">
        <v>99</v>
      </c>
      <c r="H827" s="293">
        <v>2</v>
      </c>
      <c r="I827" s="293">
        <v>99</v>
      </c>
      <c r="J827" s="293">
        <v>288</v>
      </c>
      <c r="K827" s="293">
        <v>99</v>
      </c>
      <c r="L827" s="293">
        <v>99</v>
      </c>
      <c r="M827" s="293">
        <v>99</v>
      </c>
      <c r="N827" s="293">
        <v>99</v>
      </c>
      <c r="O827" s="293">
        <v>99</v>
      </c>
      <c r="P827" s="293">
        <v>9999</v>
      </c>
      <c r="Q827" s="293">
        <v>3</v>
      </c>
      <c r="R827" s="293">
        <v>5</v>
      </c>
      <c r="S827" s="293">
        <v>5</v>
      </c>
      <c r="T827" s="293">
        <v>1.1460004584001836E-2</v>
      </c>
      <c r="U827" s="293">
        <v>1.0103964434650331E-2</v>
      </c>
      <c r="V827" s="293">
        <v>15.2</v>
      </c>
      <c r="W827" s="293">
        <v>57</v>
      </c>
      <c r="X827" s="293">
        <v>136.03466955579631</v>
      </c>
      <c r="Y827" s="293">
        <v>125.56</v>
      </c>
      <c r="Z827" s="293">
        <v>125.56</v>
      </c>
      <c r="AA827" s="293">
        <v>17.813545407919356</v>
      </c>
      <c r="AB827" s="293">
        <v>2.4494897427831779</v>
      </c>
      <c r="AC827" s="293">
        <v>37.997807291533263</v>
      </c>
    </row>
    <row r="828" spans="1:39" s="293" customFormat="1">
      <c r="A828" s="293">
        <v>8</v>
      </c>
      <c r="B828" s="293">
        <v>208</v>
      </c>
      <c r="C828" s="293">
        <v>2014</v>
      </c>
      <c r="D828" s="293">
        <v>99</v>
      </c>
      <c r="E828" s="293">
        <v>99</v>
      </c>
      <c r="F828" s="293">
        <v>99</v>
      </c>
      <c r="G828" s="293">
        <v>99</v>
      </c>
      <c r="H828" s="293">
        <v>2</v>
      </c>
      <c r="I828" s="293">
        <v>99</v>
      </c>
      <c r="J828" s="293">
        <v>470</v>
      </c>
      <c r="K828" s="293">
        <v>99</v>
      </c>
      <c r="L828" s="293">
        <v>99</v>
      </c>
      <c r="M828" s="293">
        <v>99</v>
      </c>
      <c r="N828" s="293">
        <v>99</v>
      </c>
      <c r="O828" s="293">
        <v>99</v>
      </c>
      <c r="P828" s="293">
        <v>9999</v>
      </c>
      <c r="Q828" s="293">
        <v>5</v>
      </c>
      <c r="R828" s="293">
        <v>51</v>
      </c>
      <c r="S828" s="293">
        <v>49</v>
      </c>
      <c r="T828" s="293">
        <v>0.11689204675681868</v>
      </c>
      <c r="U828" s="293">
        <v>0.10154017523837594</v>
      </c>
      <c r="V828" s="293">
        <v>18.098039215686264</v>
      </c>
      <c r="W828" s="293">
        <v>59.061224489795919</v>
      </c>
      <c r="X828" s="293">
        <v>138.67609882522891</v>
      </c>
      <c r="Y828" s="293">
        <v>123.7078431372549</v>
      </c>
      <c r="Z828" s="293">
        <v>128.75714285714281</v>
      </c>
      <c r="AA828" s="293">
        <v>15.212253385387578</v>
      </c>
      <c r="AB828" s="293">
        <v>2.8813840443142951</v>
      </c>
      <c r="AC828" s="293">
        <v>1.7705949999504285</v>
      </c>
    </row>
    <row r="829" spans="1:39" s="293" customFormat="1">
      <c r="A829" s="293">
        <v>8</v>
      </c>
      <c r="B829" s="293">
        <v>209</v>
      </c>
      <c r="C829" s="293">
        <v>2014</v>
      </c>
      <c r="D829" s="293">
        <v>99</v>
      </c>
      <c r="E829" s="293">
        <v>99</v>
      </c>
      <c r="F829" s="293">
        <v>99</v>
      </c>
      <c r="G829" s="293">
        <v>99</v>
      </c>
      <c r="H829" s="293">
        <v>1</v>
      </c>
      <c r="I829" s="293">
        <v>99</v>
      </c>
      <c r="J829" s="293">
        <v>643</v>
      </c>
      <c r="K829" s="293">
        <v>99</v>
      </c>
      <c r="L829" s="293">
        <v>99</v>
      </c>
      <c r="M829" s="293">
        <v>99</v>
      </c>
      <c r="N829" s="293">
        <v>99</v>
      </c>
      <c r="O829" s="293">
        <v>99</v>
      </c>
      <c r="P829" s="293">
        <v>9999</v>
      </c>
      <c r="Q829" s="293">
        <v>66</v>
      </c>
      <c r="R829" s="293">
        <v>3439</v>
      </c>
      <c r="S829" s="293">
        <v>3439</v>
      </c>
      <c r="T829" s="293">
        <v>7.8821911528764641</v>
      </c>
      <c r="U829" s="293">
        <v>7.8431838840202621</v>
      </c>
      <c r="V829" s="293">
        <v>17.928467577784243</v>
      </c>
      <c r="W829" s="293">
        <v>59.590287874382078</v>
      </c>
      <c r="X829" s="293">
        <v>153.52815215942795</v>
      </c>
      <c r="Y829" s="293">
        <v>141.7064844431516</v>
      </c>
      <c r="Z829" s="293">
        <v>141.7064844431516</v>
      </c>
      <c r="AA829" s="293">
        <v>32.575914092264611</v>
      </c>
      <c r="AB829" s="293">
        <v>4.4912022045252034</v>
      </c>
      <c r="AC829" s="293">
        <v>-53.146478796887777</v>
      </c>
    </row>
    <row r="830" spans="1:39" s="293" customFormat="1">
      <c r="A830" s="293">
        <v>8</v>
      </c>
      <c r="B830" s="293">
        <v>210</v>
      </c>
      <c r="C830" s="293">
        <v>2014</v>
      </c>
      <c r="D830" s="293">
        <v>99</v>
      </c>
      <c r="E830" s="293">
        <v>99</v>
      </c>
      <c r="F830" s="293">
        <v>99</v>
      </c>
      <c r="G830" s="293">
        <v>99</v>
      </c>
      <c r="H830" s="293">
        <v>1</v>
      </c>
      <c r="I830" s="293">
        <v>99</v>
      </c>
      <c r="J830" s="293">
        <v>802</v>
      </c>
      <c r="K830" s="293">
        <v>99</v>
      </c>
      <c r="L830" s="293">
        <v>99</v>
      </c>
      <c r="M830" s="293">
        <v>99</v>
      </c>
      <c r="N830" s="293">
        <v>99</v>
      </c>
      <c r="O830" s="293">
        <v>99</v>
      </c>
      <c r="P830" s="293">
        <v>9999</v>
      </c>
      <c r="Q830" s="293">
        <v>1</v>
      </c>
      <c r="R830" s="293">
        <v>6</v>
      </c>
      <c r="S830" s="293">
        <v>6</v>
      </c>
      <c r="T830" s="293">
        <v>1.3752005500802201E-2</v>
      </c>
      <c r="U830" s="293">
        <v>1.3298671252551079E-2</v>
      </c>
      <c r="V830" s="293">
        <v>15.5</v>
      </c>
      <c r="W830" s="293">
        <v>59.16666666666665</v>
      </c>
      <c r="X830" s="293">
        <v>149.20548934633445</v>
      </c>
      <c r="Y830" s="293">
        <v>137.7166666666667</v>
      </c>
      <c r="Z830" s="293">
        <v>137.7166666666667</v>
      </c>
      <c r="AA830" s="293">
        <v>27.132232778663003</v>
      </c>
      <c r="AB830" s="293">
        <v>3.13138237134272</v>
      </c>
      <c r="AC830" s="293">
        <v>-28.839895645722635</v>
      </c>
    </row>
    <row r="831" spans="1:39">
      <c r="A831">
        <v>9</v>
      </c>
      <c r="B831">
        <v>1</v>
      </c>
      <c r="C831">
        <v>2024</v>
      </c>
      <c r="D831">
        <v>99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1</v>
      </c>
      <c r="M831">
        <v>99</v>
      </c>
      <c r="N831">
        <v>99</v>
      </c>
      <c r="O831">
        <v>99</v>
      </c>
      <c r="P831">
        <v>9999</v>
      </c>
    </row>
    <row r="832" spans="1:39">
      <c r="A832">
        <v>9</v>
      </c>
      <c r="B832">
        <v>2</v>
      </c>
      <c r="C832">
        <v>2024</v>
      </c>
      <c r="D832">
        <v>99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2</v>
      </c>
      <c r="M832">
        <v>99</v>
      </c>
      <c r="N832">
        <v>99</v>
      </c>
      <c r="O832">
        <v>99</v>
      </c>
      <c r="P832">
        <v>9999</v>
      </c>
      <c r="Q832">
        <v>28</v>
      </c>
      <c r="R832">
        <v>34</v>
      </c>
      <c r="S832">
        <v>34</v>
      </c>
      <c r="T832">
        <v>0.11448196908986838</v>
      </c>
      <c r="U832">
        <v>0.15501489955879677</v>
      </c>
      <c r="V832">
        <v>2</v>
      </c>
      <c r="W832">
        <v>37.323529411764696</v>
      </c>
      <c r="X832">
        <v>224.19539863616089</v>
      </c>
      <c r="Y832">
        <v>206.93235294117648</v>
      </c>
      <c r="Z832">
        <v>206.93235294117648</v>
      </c>
      <c r="AA832">
        <v>45.531383621230709</v>
      </c>
      <c r="AB832">
        <v>3.5290440984968057</v>
      </c>
      <c r="AC832">
        <v>-11.803636196358983</v>
      </c>
      <c r="AD832">
        <v>0</v>
      </c>
      <c r="AE832">
        <v>0</v>
      </c>
      <c r="AF832">
        <v>0</v>
      </c>
      <c r="AG832">
        <v>0</v>
      </c>
      <c r="AH832">
        <v>2</v>
      </c>
      <c r="AI832">
        <v>0</v>
      </c>
      <c r="AJ832">
        <v>1</v>
      </c>
      <c r="AK832">
        <v>0</v>
      </c>
      <c r="AL832">
        <v>0</v>
      </c>
      <c r="AM832">
        <v>0</v>
      </c>
    </row>
    <row r="833" spans="1:39">
      <c r="A833">
        <v>9</v>
      </c>
      <c r="B833">
        <v>3</v>
      </c>
      <c r="C833">
        <v>2024</v>
      </c>
      <c r="D833">
        <v>99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5</v>
      </c>
      <c r="M833">
        <v>99</v>
      </c>
      <c r="N833">
        <v>99</v>
      </c>
      <c r="O833">
        <v>99</v>
      </c>
      <c r="P833">
        <v>9999</v>
      </c>
      <c r="Q833">
        <v>58</v>
      </c>
      <c r="R833">
        <v>92</v>
      </c>
      <c r="S833">
        <v>92</v>
      </c>
      <c r="T833">
        <v>0.30977473989023202</v>
      </c>
      <c r="U833">
        <v>0.40238613266941714</v>
      </c>
      <c r="V833">
        <v>5</v>
      </c>
      <c r="W833">
        <v>42.34782608695653</v>
      </c>
      <c r="X833">
        <v>215.07371991144197</v>
      </c>
      <c r="Y833">
        <v>198.51304347826087</v>
      </c>
      <c r="Z833">
        <v>198.51304347826087</v>
      </c>
      <c r="AA833">
        <v>39.534289512510405</v>
      </c>
      <c r="AB833">
        <v>1.3305342389651047</v>
      </c>
      <c r="AC833">
        <v>9.0049659263527388</v>
      </c>
      <c r="AD833">
        <v>2</v>
      </c>
      <c r="AE833">
        <v>0</v>
      </c>
      <c r="AF833">
        <v>0</v>
      </c>
      <c r="AG833">
        <v>0</v>
      </c>
      <c r="AH833">
        <v>5</v>
      </c>
      <c r="AI833">
        <v>3</v>
      </c>
      <c r="AJ833">
        <v>2</v>
      </c>
      <c r="AK833">
        <v>0</v>
      </c>
      <c r="AL833">
        <v>2</v>
      </c>
      <c r="AM833">
        <v>0</v>
      </c>
    </row>
    <row r="834" spans="1:39">
      <c r="A834">
        <v>9</v>
      </c>
      <c r="B834">
        <v>4</v>
      </c>
      <c r="C834">
        <v>2024</v>
      </c>
      <c r="D834">
        <v>99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8</v>
      </c>
      <c r="M834">
        <v>99</v>
      </c>
      <c r="N834">
        <v>99</v>
      </c>
      <c r="O834">
        <v>99</v>
      </c>
      <c r="P834">
        <v>9999</v>
      </c>
      <c r="Q834">
        <v>335</v>
      </c>
      <c r="R834">
        <v>1334</v>
      </c>
      <c r="S834">
        <v>1334</v>
      </c>
      <c r="T834">
        <v>4.4917337284083629</v>
      </c>
      <c r="U834">
        <v>5.436132394009328</v>
      </c>
      <c r="V834">
        <v>8</v>
      </c>
      <c r="W834">
        <v>48.091454272863587</v>
      </c>
      <c r="X834">
        <v>200.38553312726077</v>
      </c>
      <c r="Y834">
        <v>184.95584707646165</v>
      </c>
      <c r="Z834">
        <v>184.95584707646165</v>
      </c>
      <c r="AA834">
        <v>35.772582842213495</v>
      </c>
      <c r="AB834">
        <v>1.3393039485120584</v>
      </c>
      <c r="AC834">
        <v>-0.35378622126145953</v>
      </c>
      <c r="AD834">
        <v>36</v>
      </c>
      <c r="AE834">
        <v>0</v>
      </c>
      <c r="AF834">
        <v>0</v>
      </c>
      <c r="AG834">
        <v>6</v>
      </c>
      <c r="AH834">
        <v>70</v>
      </c>
      <c r="AI834">
        <v>20</v>
      </c>
      <c r="AJ834">
        <v>34</v>
      </c>
      <c r="AK834">
        <v>2</v>
      </c>
      <c r="AL834">
        <v>16</v>
      </c>
      <c r="AM834">
        <v>7</v>
      </c>
    </row>
    <row r="835" spans="1:39">
      <c r="A835">
        <v>9</v>
      </c>
      <c r="B835">
        <v>5</v>
      </c>
      <c r="C835">
        <v>2024</v>
      </c>
      <c r="D835">
        <v>99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11</v>
      </c>
      <c r="M835">
        <v>99</v>
      </c>
      <c r="N835">
        <v>99</v>
      </c>
      <c r="O835">
        <v>99</v>
      </c>
      <c r="P835">
        <v>9999</v>
      </c>
      <c r="Q835">
        <v>496</v>
      </c>
      <c r="R835">
        <v>3640</v>
      </c>
      <c r="S835">
        <v>3640</v>
      </c>
      <c r="T835">
        <v>12.256304926091788</v>
      </c>
      <c r="U835">
        <v>13.503754909142952</v>
      </c>
      <c r="V835">
        <v>11</v>
      </c>
      <c r="W835">
        <v>52.454120879120879</v>
      </c>
      <c r="X835">
        <v>182.42541045087097</v>
      </c>
      <c r="Y835">
        <v>168.37865384615338</v>
      </c>
      <c r="Z835">
        <v>168.37865384615338</v>
      </c>
      <c r="AA835">
        <v>31.292233489467801</v>
      </c>
      <c r="AB835">
        <v>1.3919251222058924</v>
      </c>
      <c r="AC835">
        <v>-11.074687636783572</v>
      </c>
      <c r="AD835">
        <v>72</v>
      </c>
      <c r="AE835">
        <v>0</v>
      </c>
      <c r="AF835">
        <v>0</v>
      </c>
      <c r="AG835">
        <v>8</v>
      </c>
      <c r="AH835">
        <v>213</v>
      </c>
      <c r="AI835">
        <v>73</v>
      </c>
      <c r="AJ835">
        <v>92</v>
      </c>
      <c r="AK835">
        <v>8</v>
      </c>
      <c r="AL835">
        <v>51</v>
      </c>
      <c r="AM835">
        <v>13</v>
      </c>
    </row>
    <row r="836" spans="1:39">
      <c r="A836">
        <v>9</v>
      </c>
      <c r="B836">
        <v>6</v>
      </c>
      <c r="C836">
        <v>2024</v>
      </c>
      <c r="D836">
        <v>99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14</v>
      </c>
      <c r="M836">
        <v>99</v>
      </c>
      <c r="N836">
        <v>99</v>
      </c>
      <c r="O836">
        <v>99</v>
      </c>
      <c r="P836">
        <v>9999</v>
      </c>
      <c r="Q836">
        <v>587</v>
      </c>
      <c r="R836">
        <v>9267</v>
      </c>
      <c r="S836">
        <v>9267</v>
      </c>
      <c r="T836">
        <v>31.203070810465</v>
      </c>
      <c r="U836">
        <v>31.829742934414369</v>
      </c>
      <c r="V836">
        <v>14</v>
      </c>
      <c r="W836">
        <v>57.313801661810736</v>
      </c>
      <c r="X836">
        <v>168.89863389482639</v>
      </c>
      <c r="Y836">
        <v>155.89343908492481</v>
      </c>
      <c r="Z836">
        <v>155.89343908492481</v>
      </c>
      <c r="AA836">
        <v>28.539708377217945</v>
      </c>
      <c r="AB836">
        <v>1.3939031083303477</v>
      </c>
      <c r="AC836">
        <v>-13.038964163164684</v>
      </c>
      <c r="AD836">
        <v>232</v>
      </c>
      <c r="AE836">
        <v>0</v>
      </c>
      <c r="AF836">
        <v>0</v>
      </c>
      <c r="AG836">
        <v>24</v>
      </c>
      <c r="AH836">
        <v>571</v>
      </c>
      <c r="AI836">
        <v>164</v>
      </c>
      <c r="AJ836">
        <v>213</v>
      </c>
      <c r="AK836">
        <v>29</v>
      </c>
      <c r="AL836">
        <v>94</v>
      </c>
      <c r="AM836">
        <v>32</v>
      </c>
    </row>
    <row r="837" spans="1:39">
      <c r="A837">
        <v>9</v>
      </c>
      <c r="B837">
        <v>7</v>
      </c>
      <c r="C837">
        <v>2024</v>
      </c>
      <c r="D837">
        <v>99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17</v>
      </c>
      <c r="M837">
        <v>99</v>
      </c>
      <c r="N837">
        <v>99</v>
      </c>
      <c r="O837">
        <v>99</v>
      </c>
      <c r="P837">
        <v>9999</v>
      </c>
      <c r="Q837">
        <v>527</v>
      </c>
      <c r="R837">
        <v>15056</v>
      </c>
      <c r="S837">
        <v>15056</v>
      </c>
      <c r="T837">
        <v>50.69530960638405</v>
      </c>
      <c r="U837">
        <v>47.927142534522432</v>
      </c>
      <c r="V837">
        <v>0</v>
      </c>
      <c r="W837">
        <v>62.418105738575981</v>
      </c>
      <c r="X837">
        <v>156.53234785151727</v>
      </c>
      <c r="Y837">
        <v>144.4793570669502</v>
      </c>
      <c r="Z837">
        <v>144.4793570669502</v>
      </c>
      <c r="AA837">
        <v>26.94973371288491</v>
      </c>
      <c r="AB837">
        <v>1.8596658549055376</v>
      </c>
      <c r="AC837">
        <v>-12.073441107829632</v>
      </c>
      <c r="AD837">
        <v>502</v>
      </c>
      <c r="AE837">
        <v>0</v>
      </c>
      <c r="AF837">
        <v>0</v>
      </c>
      <c r="AG837">
        <v>68</v>
      </c>
      <c r="AH837">
        <v>1060</v>
      </c>
      <c r="AI837">
        <v>206</v>
      </c>
      <c r="AJ837">
        <v>292</v>
      </c>
      <c r="AK837">
        <v>145</v>
      </c>
      <c r="AL837">
        <v>130.93</v>
      </c>
      <c r="AM837">
        <v>32</v>
      </c>
    </row>
    <row r="838" spans="1:39" s="298" customFormat="1">
      <c r="A838" s="298">
        <v>9</v>
      </c>
      <c r="B838" s="298">
        <v>8</v>
      </c>
      <c r="C838" s="298">
        <v>2024</v>
      </c>
      <c r="D838" s="298">
        <v>99</v>
      </c>
      <c r="E838" s="298">
        <v>99</v>
      </c>
      <c r="F838" s="298">
        <v>99</v>
      </c>
      <c r="G838" s="298">
        <v>99</v>
      </c>
      <c r="H838" s="298">
        <v>99</v>
      </c>
      <c r="I838" s="298">
        <v>99</v>
      </c>
      <c r="J838" s="298">
        <v>999</v>
      </c>
      <c r="K838" s="298">
        <v>99</v>
      </c>
      <c r="L838" s="298">
        <v>75</v>
      </c>
      <c r="M838" s="298">
        <v>99</v>
      </c>
      <c r="N838" s="298">
        <v>99</v>
      </c>
      <c r="O838" s="298">
        <v>99</v>
      </c>
      <c r="P838" s="298">
        <v>9999</v>
      </c>
    </row>
    <row r="839" spans="1:39" s="298" customFormat="1">
      <c r="A839" s="298">
        <v>9</v>
      </c>
      <c r="B839" s="298">
        <v>9</v>
      </c>
      <c r="C839" s="298">
        <v>2024</v>
      </c>
      <c r="D839" s="298">
        <v>99</v>
      </c>
      <c r="E839" s="298">
        <v>99</v>
      </c>
      <c r="F839" s="298">
        <v>99</v>
      </c>
      <c r="G839" s="298">
        <v>99</v>
      </c>
      <c r="H839" s="298">
        <v>99</v>
      </c>
      <c r="I839" s="298">
        <v>99</v>
      </c>
      <c r="J839" s="298">
        <v>999</v>
      </c>
      <c r="K839" s="298">
        <v>99</v>
      </c>
      <c r="L839" s="298">
        <v>76</v>
      </c>
      <c r="M839" s="298">
        <v>99</v>
      </c>
      <c r="N839" s="298">
        <v>99</v>
      </c>
      <c r="O839" s="298">
        <v>99</v>
      </c>
      <c r="P839" s="298">
        <v>9999</v>
      </c>
    </row>
    <row r="840" spans="1:39" s="297" customFormat="1">
      <c r="A840" s="297">
        <v>9</v>
      </c>
      <c r="B840" s="297">
        <v>10</v>
      </c>
      <c r="C840" s="297">
        <v>2024</v>
      </c>
      <c r="D840" s="297">
        <v>99</v>
      </c>
      <c r="E840" s="297">
        <v>99</v>
      </c>
      <c r="F840" s="297">
        <v>99</v>
      </c>
      <c r="G840" s="297">
        <v>99</v>
      </c>
      <c r="H840" s="297">
        <v>99</v>
      </c>
      <c r="I840" s="297">
        <v>99</v>
      </c>
      <c r="J840" s="297">
        <v>999</v>
      </c>
      <c r="K840" s="297">
        <v>99</v>
      </c>
      <c r="L840" s="297">
        <v>99</v>
      </c>
      <c r="M840" s="297">
        <v>99</v>
      </c>
      <c r="N840" s="297">
        <v>99</v>
      </c>
      <c r="O840" s="297">
        <v>99</v>
      </c>
      <c r="P840" s="297">
        <v>9999</v>
      </c>
      <c r="Q840" s="297">
        <v>146</v>
      </c>
      <c r="R840" s="297">
        <v>276</v>
      </c>
      <c r="S840" s="297">
        <v>230</v>
      </c>
      <c r="T840" s="297">
        <v>0.92932421967069612</v>
      </c>
      <c r="U840" s="297">
        <v>0.74582619568270814</v>
      </c>
      <c r="V840" s="297">
        <v>0</v>
      </c>
      <c r="W840" s="297">
        <v>61.62173913043479</v>
      </c>
      <c r="X840" s="297">
        <v>159.54205724873205</v>
      </c>
      <c r="Y840" s="297">
        <v>122.6485507246377</v>
      </c>
      <c r="Z840" s="297">
        <v>147.17826086956518</v>
      </c>
      <c r="AA840" s="297">
        <v>36.123093378561869</v>
      </c>
      <c r="AD840" s="297">
        <v>18</v>
      </c>
      <c r="AE840" s="297">
        <v>0</v>
      </c>
      <c r="AF840" s="297">
        <v>0</v>
      </c>
      <c r="AG840" s="297">
        <v>2</v>
      </c>
      <c r="AH840" s="297">
        <v>6</v>
      </c>
      <c r="AI840" s="297">
        <v>2</v>
      </c>
      <c r="AJ840" s="297">
        <v>1</v>
      </c>
      <c r="AK840" s="297">
        <v>1</v>
      </c>
      <c r="AL840" s="297">
        <v>3</v>
      </c>
      <c r="AM840" s="297">
        <v>0</v>
      </c>
    </row>
    <row r="841" spans="1:39" s="295" customFormat="1">
      <c r="A841" s="295">
        <v>9</v>
      </c>
      <c r="B841" s="295">
        <v>11</v>
      </c>
      <c r="C841" s="295">
        <v>2023</v>
      </c>
      <c r="D841" s="295">
        <v>99</v>
      </c>
      <c r="E841" s="295">
        <v>99</v>
      </c>
      <c r="F841" s="295">
        <v>99</v>
      </c>
      <c r="G841" s="295">
        <v>99</v>
      </c>
      <c r="H841" s="295">
        <v>99</v>
      </c>
      <c r="I841" s="295">
        <v>99</v>
      </c>
      <c r="J841" s="295">
        <v>999</v>
      </c>
      <c r="K841" s="295">
        <v>99</v>
      </c>
      <c r="L841" s="295">
        <v>1</v>
      </c>
      <c r="M841" s="295">
        <v>99</v>
      </c>
      <c r="N841" s="295">
        <v>99</v>
      </c>
      <c r="O841" s="295">
        <v>99</v>
      </c>
      <c r="P841" s="295">
        <v>9999</v>
      </c>
    </row>
    <row r="842" spans="1:39">
      <c r="A842">
        <v>9</v>
      </c>
      <c r="B842">
        <v>12</v>
      </c>
      <c r="C842">
        <v>2023</v>
      </c>
      <c r="D842">
        <v>99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2</v>
      </c>
      <c r="M842">
        <v>99</v>
      </c>
      <c r="N842">
        <v>99</v>
      </c>
      <c r="O842">
        <v>99</v>
      </c>
      <c r="P842">
        <v>9999</v>
      </c>
      <c r="Q842">
        <v>28</v>
      </c>
      <c r="R842">
        <v>53</v>
      </c>
      <c r="S842">
        <v>52</v>
      </c>
      <c r="T842">
        <v>0.17505036826634079</v>
      </c>
      <c r="U842">
        <v>0.23085387162601073</v>
      </c>
      <c r="V842">
        <v>2</v>
      </c>
      <c r="W842">
        <v>36.576923076923087</v>
      </c>
      <c r="X842">
        <v>224.04382755166705</v>
      </c>
      <c r="Y842">
        <v>203.78301886792451</v>
      </c>
      <c r="Z842">
        <v>207.70192307692312</v>
      </c>
      <c r="AA842">
        <v>58.049516298205297</v>
      </c>
      <c r="AB842">
        <v>1.5731662566320581</v>
      </c>
      <c r="AC842">
        <v>-4.1265370133662991</v>
      </c>
      <c r="AD842">
        <v>1</v>
      </c>
      <c r="AE842">
        <v>0</v>
      </c>
      <c r="AF842">
        <v>0</v>
      </c>
      <c r="AG842">
        <v>0</v>
      </c>
      <c r="AH842">
        <v>6</v>
      </c>
      <c r="AI842">
        <v>0</v>
      </c>
      <c r="AJ842">
        <v>0</v>
      </c>
      <c r="AK842">
        <v>0</v>
      </c>
      <c r="AL842">
        <v>1</v>
      </c>
      <c r="AM842">
        <v>0</v>
      </c>
    </row>
    <row r="843" spans="1:39">
      <c r="A843">
        <v>9</v>
      </c>
      <c r="B843">
        <v>13</v>
      </c>
      <c r="C843">
        <v>2023</v>
      </c>
      <c r="D843">
        <v>99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5</v>
      </c>
      <c r="M843">
        <v>99</v>
      </c>
      <c r="N843">
        <v>99</v>
      </c>
      <c r="O843">
        <v>99</v>
      </c>
      <c r="P843">
        <v>9999</v>
      </c>
      <c r="Q843">
        <v>63</v>
      </c>
      <c r="R843">
        <v>103</v>
      </c>
      <c r="S843">
        <v>101</v>
      </c>
      <c r="T843">
        <v>0.34019222512137942</v>
      </c>
      <c r="U843">
        <v>0.4600811537764653</v>
      </c>
      <c r="V843">
        <v>5</v>
      </c>
      <c r="W843">
        <v>42.504950495049506</v>
      </c>
      <c r="X843">
        <v>229.889869463232</v>
      </c>
      <c r="Y843">
        <v>208.97961165048537</v>
      </c>
      <c r="Z843">
        <v>213.1178217821782</v>
      </c>
      <c r="AA843">
        <v>36.275787402770654</v>
      </c>
      <c r="AB843">
        <v>1.418573836718533</v>
      </c>
      <c r="AC843">
        <v>6.976329093330575</v>
      </c>
      <c r="AD843">
        <v>4</v>
      </c>
      <c r="AE843">
        <v>0</v>
      </c>
      <c r="AF843">
        <v>0</v>
      </c>
      <c r="AG843">
        <v>0</v>
      </c>
      <c r="AH843">
        <v>6</v>
      </c>
      <c r="AI843">
        <v>0</v>
      </c>
      <c r="AJ843">
        <v>3</v>
      </c>
      <c r="AK843">
        <v>0</v>
      </c>
      <c r="AL843">
        <v>3</v>
      </c>
      <c r="AM843">
        <v>0</v>
      </c>
    </row>
    <row r="844" spans="1:39">
      <c r="A844">
        <v>9</v>
      </c>
      <c r="B844">
        <v>14</v>
      </c>
      <c r="C844">
        <v>2023</v>
      </c>
      <c r="D844">
        <v>99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8</v>
      </c>
      <c r="M844">
        <v>99</v>
      </c>
      <c r="N844">
        <v>99</v>
      </c>
      <c r="O844">
        <v>99</v>
      </c>
      <c r="P844">
        <v>9999</v>
      </c>
      <c r="Q844">
        <v>321</v>
      </c>
      <c r="R844">
        <v>1284</v>
      </c>
      <c r="S844">
        <v>1284</v>
      </c>
      <c r="T844">
        <v>4.2408428840373888</v>
      </c>
      <c r="U844">
        <v>5.1377207232222926</v>
      </c>
      <c r="V844">
        <v>8</v>
      </c>
      <c r="W844">
        <v>48.116822429906549</v>
      </c>
      <c r="X844">
        <v>202.8198546659782</v>
      </c>
      <c r="Y844">
        <v>187.20272585669767</v>
      </c>
      <c r="Z844">
        <v>187.20272585669767</v>
      </c>
      <c r="AA844">
        <v>37.104986192665663</v>
      </c>
      <c r="AB844">
        <v>1.2268023918528981</v>
      </c>
      <c r="AC844">
        <v>-2.9643441578266119</v>
      </c>
      <c r="AD844">
        <v>25</v>
      </c>
      <c r="AE844">
        <v>0</v>
      </c>
      <c r="AF844">
        <v>0</v>
      </c>
      <c r="AG844">
        <v>5</v>
      </c>
      <c r="AH844">
        <v>73</v>
      </c>
      <c r="AI844">
        <v>4</v>
      </c>
      <c r="AJ844">
        <v>22</v>
      </c>
      <c r="AK844">
        <v>4</v>
      </c>
      <c r="AL844">
        <v>11</v>
      </c>
      <c r="AM844">
        <v>1</v>
      </c>
    </row>
    <row r="845" spans="1:39">
      <c r="A845">
        <v>9</v>
      </c>
      <c r="B845">
        <v>15</v>
      </c>
      <c r="C845">
        <v>2023</v>
      </c>
      <c r="D845">
        <v>99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11</v>
      </c>
      <c r="M845">
        <v>99</v>
      </c>
      <c r="N845">
        <v>99</v>
      </c>
      <c r="O845">
        <v>99</v>
      </c>
      <c r="P845">
        <v>9999</v>
      </c>
      <c r="Q845">
        <v>520</v>
      </c>
      <c r="R845">
        <v>3524</v>
      </c>
      <c r="S845">
        <v>3524</v>
      </c>
      <c r="T845">
        <v>11.63919807114311</v>
      </c>
      <c r="U845">
        <v>12.964965464256531</v>
      </c>
      <c r="V845">
        <v>11</v>
      </c>
      <c r="W845">
        <v>52.40493757094211</v>
      </c>
      <c r="X845">
        <v>186.48352175394129</v>
      </c>
      <c r="Y845">
        <v>172.12429057888761</v>
      </c>
      <c r="Z845">
        <v>172.12429057888761</v>
      </c>
      <c r="AA845">
        <v>33.057842372384023</v>
      </c>
      <c r="AB845">
        <v>1.453317673660798</v>
      </c>
      <c r="AC845">
        <v>-12.340336151990138</v>
      </c>
      <c r="AD845">
        <v>100</v>
      </c>
      <c r="AE845">
        <v>0</v>
      </c>
      <c r="AF845">
        <v>0</v>
      </c>
      <c r="AG845">
        <v>23</v>
      </c>
      <c r="AH845">
        <v>213</v>
      </c>
      <c r="AI845">
        <v>35</v>
      </c>
      <c r="AJ845">
        <v>90</v>
      </c>
      <c r="AK845">
        <v>10</v>
      </c>
      <c r="AL845">
        <v>46</v>
      </c>
      <c r="AM845">
        <v>13</v>
      </c>
    </row>
    <row r="846" spans="1:39">
      <c r="A846">
        <v>9</v>
      </c>
      <c r="B846">
        <v>16</v>
      </c>
      <c r="C846">
        <v>2023</v>
      </c>
      <c r="D846">
        <v>99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14</v>
      </c>
      <c r="M846">
        <v>99</v>
      </c>
      <c r="N846">
        <v>99</v>
      </c>
      <c r="O846">
        <v>99</v>
      </c>
      <c r="P846">
        <v>9999</v>
      </c>
      <c r="Q846">
        <v>632</v>
      </c>
      <c r="R846">
        <v>9251</v>
      </c>
      <c r="S846">
        <v>9251</v>
      </c>
      <c r="T846">
        <v>30.554546355319207</v>
      </c>
      <c r="U846">
        <v>31.200125715488319</v>
      </c>
      <c r="V846">
        <v>14</v>
      </c>
      <c r="W846">
        <v>57.33131553345585</v>
      </c>
      <c r="X846">
        <v>170.95139959101317</v>
      </c>
      <c r="Y846">
        <v>157.78814182250576</v>
      </c>
      <c r="Z846">
        <v>157.78814182250576</v>
      </c>
      <c r="AA846">
        <v>29.565364503134433</v>
      </c>
      <c r="AB846">
        <v>1.3752887252984249</v>
      </c>
      <c r="AC846">
        <v>-13.373735532778584</v>
      </c>
      <c r="AD846">
        <v>250</v>
      </c>
      <c r="AE846">
        <v>1</v>
      </c>
      <c r="AF846">
        <v>0</v>
      </c>
      <c r="AG846">
        <v>35</v>
      </c>
      <c r="AH846">
        <v>577</v>
      </c>
      <c r="AI846">
        <v>85</v>
      </c>
      <c r="AJ846">
        <v>197</v>
      </c>
      <c r="AK846">
        <v>53</v>
      </c>
      <c r="AL846">
        <v>127</v>
      </c>
      <c r="AM846">
        <v>27</v>
      </c>
    </row>
    <row r="847" spans="1:39">
      <c r="A847">
        <v>9</v>
      </c>
      <c r="B847">
        <v>17</v>
      </c>
      <c r="C847">
        <v>2023</v>
      </c>
      <c r="D847">
        <v>99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17</v>
      </c>
      <c r="M847">
        <v>99</v>
      </c>
      <c r="N847">
        <v>99</v>
      </c>
      <c r="O847">
        <v>99</v>
      </c>
      <c r="P847">
        <v>9999</v>
      </c>
      <c r="Q847">
        <v>558</v>
      </c>
      <c r="R847">
        <v>15815</v>
      </c>
      <c r="S847">
        <v>15815</v>
      </c>
      <c r="T847">
        <v>52.234369323248679</v>
      </c>
      <c r="U847">
        <v>49.370408344707506</v>
      </c>
      <c r="V847">
        <v>0</v>
      </c>
      <c r="W847">
        <v>62.550616503319617</v>
      </c>
      <c r="X847">
        <v>158.23498886262522</v>
      </c>
      <c r="Y847">
        <v>146.05089472020217</v>
      </c>
      <c r="Z847">
        <v>146.05089472020217</v>
      </c>
      <c r="AA847">
        <v>26.175158240919121</v>
      </c>
      <c r="AB847">
        <v>1.8946190921160624</v>
      </c>
      <c r="AC847">
        <v>-12.891955729043097</v>
      </c>
      <c r="AD847">
        <v>531</v>
      </c>
      <c r="AE847">
        <v>0</v>
      </c>
      <c r="AF847">
        <v>0</v>
      </c>
      <c r="AG847">
        <v>80</v>
      </c>
      <c r="AH847">
        <v>1300</v>
      </c>
      <c r="AI847">
        <v>197</v>
      </c>
      <c r="AJ847">
        <v>287</v>
      </c>
      <c r="AK847">
        <v>174</v>
      </c>
      <c r="AL847">
        <v>154</v>
      </c>
      <c r="AM847">
        <v>27</v>
      </c>
    </row>
    <row r="848" spans="1:39" s="298" customFormat="1">
      <c r="A848" s="298">
        <v>9</v>
      </c>
      <c r="B848" s="298">
        <v>18</v>
      </c>
      <c r="C848" s="298">
        <v>2023</v>
      </c>
      <c r="D848" s="298">
        <v>99</v>
      </c>
      <c r="E848" s="298">
        <v>99</v>
      </c>
      <c r="F848" s="298">
        <v>99</v>
      </c>
      <c r="G848" s="298">
        <v>99</v>
      </c>
      <c r="H848" s="298">
        <v>99</v>
      </c>
      <c r="I848" s="298">
        <v>99</v>
      </c>
      <c r="J848" s="298">
        <v>999</v>
      </c>
      <c r="K848" s="298">
        <v>99</v>
      </c>
      <c r="L848" s="298">
        <v>75</v>
      </c>
      <c r="M848" s="298">
        <v>99</v>
      </c>
      <c r="N848" s="298">
        <v>99</v>
      </c>
      <c r="O848" s="298">
        <v>99</v>
      </c>
      <c r="P848" s="298">
        <v>9999</v>
      </c>
    </row>
    <row r="849" spans="1:39" s="298" customFormat="1">
      <c r="A849" s="298">
        <v>9</v>
      </c>
      <c r="B849" s="298">
        <v>19</v>
      </c>
      <c r="C849" s="298">
        <v>2023</v>
      </c>
      <c r="D849" s="298">
        <v>99</v>
      </c>
      <c r="E849" s="298">
        <v>99</v>
      </c>
      <c r="F849" s="298">
        <v>99</v>
      </c>
      <c r="G849" s="298">
        <v>99</v>
      </c>
      <c r="H849" s="298">
        <v>99</v>
      </c>
      <c r="I849" s="298">
        <v>99</v>
      </c>
      <c r="J849" s="298">
        <v>999</v>
      </c>
      <c r="K849" s="298">
        <v>99</v>
      </c>
      <c r="L849" s="298">
        <v>76</v>
      </c>
      <c r="M849" s="298">
        <v>99</v>
      </c>
      <c r="N849" s="298">
        <v>99</v>
      </c>
      <c r="O849" s="298">
        <v>99</v>
      </c>
      <c r="P849" s="298">
        <v>9999</v>
      </c>
      <c r="Q849" s="298">
        <v>2</v>
      </c>
      <c r="R849" s="298">
        <v>2</v>
      </c>
      <c r="S849" s="298">
        <v>2</v>
      </c>
      <c r="T849" s="298">
        <v>6.6056742742015388E-3</v>
      </c>
      <c r="U849" s="298">
        <v>7.2907972419454818E-3</v>
      </c>
      <c r="V849" s="298">
        <v>0</v>
      </c>
      <c r="W849" s="298">
        <v>61</v>
      </c>
      <c r="X849" s="298">
        <v>184.77789815817988</v>
      </c>
      <c r="Y849" s="298">
        <v>170.55</v>
      </c>
      <c r="Z849" s="298">
        <v>170.55</v>
      </c>
      <c r="AA849" s="298">
        <v>13.25</v>
      </c>
      <c r="AB849" s="298">
        <v>1</v>
      </c>
      <c r="AC849" s="298">
        <v>-100.00000000001374</v>
      </c>
      <c r="AD849" s="298">
        <v>0</v>
      </c>
      <c r="AE849" s="298">
        <v>0</v>
      </c>
      <c r="AF849" s="298">
        <v>0</v>
      </c>
      <c r="AG849" s="298">
        <v>0</v>
      </c>
      <c r="AH849" s="298">
        <v>0</v>
      </c>
      <c r="AI849" s="298">
        <v>0</v>
      </c>
      <c r="AJ849" s="298">
        <v>0</v>
      </c>
      <c r="AK849" s="298">
        <v>0</v>
      </c>
      <c r="AL849" s="298">
        <v>0</v>
      </c>
      <c r="AM849" s="298">
        <v>0</v>
      </c>
    </row>
    <row r="850" spans="1:39" s="298" customFormat="1">
      <c r="A850" s="298">
        <v>9</v>
      </c>
      <c r="B850" s="298">
        <v>20</v>
      </c>
      <c r="C850" s="298">
        <v>2023</v>
      </c>
      <c r="D850" s="298">
        <v>99</v>
      </c>
      <c r="E850" s="298">
        <v>99</v>
      </c>
      <c r="F850" s="298">
        <v>99</v>
      </c>
      <c r="G850" s="298">
        <v>99</v>
      </c>
      <c r="H850" s="298">
        <v>99</v>
      </c>
      <c r="I850" s="298">
        <v>99</v>
      </c>
      <c r="J850" s="298">
        <v>999</v>
      </c>
      <c r="K850" s="298">
        <v>99</v>
      </c>
      <c r="L850" s="298">
        <v>99</v>
      </c>
      <c r="M850" s="298">
        <v>99</v>
      </c>
      <c r="N850" s="298">
        <v>99</v>
      </c>
      <c r="O850" s="298">
        <v>99</v>
      </c>
      <c r="P850" s="298">
        <v>9999</v>
      </c>
      <c r="Q850" s="298">
        <v>141</v>
      </c>
      <c r="R850" s="298">
        <v>245</v>
      </c>
      <c r="S850" s="298">
        <v>193</v>
      </c>
      <c r="T850" s="298">
        <v>0.80919509858968852</v>
      </c>
      <c r="U850" s="298">
        <v>0.62855392968093404</v>
      </c>
      <c r="V850" s="298">
        <v>0</v>
      </c>
      <c r="W850" s="298">
        <v>61.264248704663217</v>
      </c>
      <c r="X850" s="298">
        <v>163.88528976054118</v>
      </c>
      <c r="Y850" s="298">
        <v>120.02816326530611</v>
      </c>
      <c r="Z850" s="298">
        <v>152.36735751295328</v>
      </c>
      <c r="AA850" s="298">
        <v>39.97641949718863</v>
      </c>
      <c r="AB850" s="298">
        <v>3.4831372584128659</v>
      </c>
      <c r="AC850" s="298">
        <v>-34.452803247703862</v>
      </c>
      <c r="AD850" s="298">
        <v>17</v>
      </c>
      <c r="AE850" s="298">
        <v>0</v>
      </c>
      <c r="AF850" s="298">
        <v>0</v>
      </c>
      <c r="AG850" s="298">
        <v>0</v>
      </c>
      <c r="AH850" s="298">
        <v>16</v>
      </c>
      <c r="AI850" s="298">
        <v>3</v>
      </c>
      <c r="AJ850" s="298">
        <v>3</v>
      </c>
      <c r="AK850" s="298">
        <v>1</v>
      </c>
      <c r="AL850" s="298">
        <v>0</v>
      </c>
      <c r="AM850" s="298">
        <v>0</v>
      </c>
    </row>
    <row r="851" spans="1:39">
      <c r="A851">
        <v>9</v>
      </c>
      <c r="B851">
        <v>21</v>
      </c>
      <c r="C851">
        <v>2022</v>
      </c>
      <c r="D851">
        <v>99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1</v>
      </c>
      <c r="M851">
        <v>99</v>
      </c>
      <c r="N851">
        <v>99</v>
      </c>
      <c r="O851">
        <v>99</v>
      </c>
      <c r="P851">
        <v>9999</v>
      </c>
    </row>
    <row r="852" spans="1:39">
      <c r="A852">
        <v>9</v>
      </c>
      <c r="B852">
        <v>22</v>
      </c>
      <c r="C852">
        <v>2022</v>
      </c>
      <c r="D852">
        <v>99</v>
      </c>
      <c r="E852">
        <v>99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2</v>
      </c>
      <c r="M852">
        <v>99</v>
      </c>
      <c r="N852">
        <v>99</v>
      </c>
      <c r="O852">
        <v>99</v>
      </c>
      <c r="P852">
        <v>9999</v>
      </c>
      <c r="Q852">
        <v>60</v>
      </c>
      <c r="R852">
        <v>103</v>
      </c>
      <c r="S852">
        <v>102</v>
      </c>
      <c r="T852">
        <v>0.32314739285938382</v>
      </c>
      <c r="U852">
        <v>0.45649359469116446</v>
      </c>
      <c r="V852">
        <v>2</v>
      </c>
      <c r="W852">
        <v>36.735294117647058</v>
      </c>
      <c r="X852">
        <v>237.42502813745796</v>
      </c>
      <c r="Y852">
        <v>217.66951456310673</v>
      </c>
      <c r="Z852">
        <v>219.80352941176471</v>
      </c>
      <c r="AA852">
        <v>44.768351974622192</v>
      </c>
      <c r="AB852">
        <v>1.6973247149572372</v>
      </c>
      <c r="AC852">
        <v>11.710879592978664</v>
      </c>
      <c r="AD852">
        <v>3</v>
      </c>
      <c r="AE852">
        <v>0</v>
      </c>
      <c r="AF852">
        <v>0</v>
      </c>
      <c r="AG852">
        <v>0</v>
      </c>
      <c r="AH852">
        <v>9</v>
      </c>
      <c r="AI852">
        <v>1</v>
      </c>
      <c r="AJ852">
        <v>2</v>
      </c>
      <c r="AK852">
        <v>0</v>
      </c>
      <c r="AL852">
        <v>1</v>
      </c>
      <c r="AM852">
        <v>0</v>
      </c>
    </row>
    <row r="853" spans="1:39">
      <c r="A853">
        <v>9</v>
      </c>
      <c r="B853">
        <v>23</v>
      </c>
      <c r="C853">
        <v>2022</v>
      </c>
      <c r="D853">
        <v>99</v>
      </c>
      <c r="E853">
        <v>99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5</v>
      </c>
      <c r="M853">
        <v>99</v>
      </c>
      <c r="N853">
        <v>99</v>
      </c>
      <c r="O853">
        <v>99</v>
      </c>
      <c r="P853">
        <v>9999</v>
      </c>
      <c r="Q853">
        <v>113</v>
      </c>
      <c r="R853">
        <v>196</v>
      </c>
      <c r="S853">
        <v>195</v>
      </c>
      <c r="T853">
        <v>0.61492125243144879</v>
      </c>
      <c r="U853">
        <v>0.80187579864633451</v>
      </c>
      <c r="V853">
        <v>5</v>
      </c>
      <c r="W853">
        <v>42.410256410256409</v>
      </c>
      <c r="X853">
        <v>218.80049527936845</v>
      </c>
      <c r="Y853">
        <v>200.9329591836734</v>
      </c>
      <c r="Z853">
        <v>201.96338461538451</v>
      </c>
      <c r="AA853">
        <v>39.827486074392944</v>
      </c>
      <c r="AB853">
        <v>1.3870823227736977</v>
      </c>
      <c r="AC853">
        <v>-22.446346987586953</v>
      </c>
      <c r="AD853">
        <v>4</v>
      </c>
      <c r="AE853">
        <v>0</v>
      </c>
      <c r="AF853">
        <v>0</v>
      </c>
      <c r="AG853">
        <v>0</v>
      </c>
      <c r="AH853">
        <v>15</v>
      </c>
      <c r="AI853">
        <v>0</v>
      </c>
      <c r="AJ853">
        <v>9</v>
      </c>
      <c r="AK853">
        <v>0</v>
      </c>
      <c r="AL853">
        <v>2</v>
      </c>
      <c r="AM853">
        <v>0</v>
      </c>
    </row>
    <row r="854" spans="1:39">
      <c r="A854">
        <v>9</v>
      </c>
      <c r="B854">
        <v>24</v>
      </c>
      <c r="C854">
        <v>2022</v>
      </c>
      <c r="D854">
        <v>99</v>
      </c>
      <c r="E854">
        <v>99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8</v>
      </c>
      <c r="M854">
        <v>99</v>
      </c>
      <c r="N854">
        <v>99</v>
      </c>
      <c r="O854">
        <v>99</v>
      </c>
      <c r="P854">
        <v>9999</v>
      </c>
      <c r="Q854">
        <v>341</v>
      </c>
      <c r="R854">
        <v>1199</v>
      </c>
      <c r="S854">
        <v>1199</v>
      </c>
      <c r="T854">
        <v>3.7616866411495264</v>
      </c>
      <c r="U854">
        <v>4.578929882792675</v>
      </c>
      <c r="V854">
        <v>8</v>
      </c>
      <c r="W854">
        <v>47.814011676397001</v>
      </c>
      <c r="X854">
        <v>203.20914774590955</v>
      </c>
      <c r="Y854">
        <v>187.56204336947457</v>
      </c>
      <c r="Z854">
        <v>187.56204336947457</v>
      </c>
      <c r="AA854">
        <v>38.209778183978365</v>
      </c>
      <c r="AB854">
        <v>1.2318827524540428</v>
      </c>
      <c r="AC854">
        <v>-16.741468766831911</v>
      </c>
      <c r="AD854">
        <v>27</v>
      </c>
      <c r="AE854">
        <v>0</v>
      </c>
      <c r="AF854">
        <v>0</v>
      </c>
      <c r="AG854">
        <v>7</v>
      </c>
      <c r="AH854">
        <v>70</v>
      </c>
      <c r="AI854">
        <v>8</v>
      </c>
      <c r="AJ854">
        <v>59</v>
      </c>
      <c r="AK854">
        <v>6</v>
      </c>
      <c r="AL854">
        <v>18</v>
      </c>
      <c r="AM854">
        <v>2</v>
      </c>
    </row>
    <row r="855" spans="1:39">
      <c r="A855">
        <v>9</v>
      </c>
      <c r="B855">
        <v>25</v>
      </c>
      <c r="C855">
        <v>2022</v>
      </c>
      <c r="D855">
        <v>99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11</v>
      </c>
      <c r="M855">
        <v>99</v>
      </c>
      <c r="N855">
        <v>99</v>
      </c>
      <c r="O855">
        <v>99</v>
      </c>
      <c r="P855">
        <v>9999</v>
      </c>
      <c r="Q855">
        <v>584</v>
      </c>
      <c r="R855">
        <v>3545</v>
      </c>
      <c r="S855">
        <v>3544</v>
      </c>
      <c r="T855">
        <v>11.121917550354523</v>
      </c>
      <c r="U855">
        <v>12.345981290766035</v>
      </c>
      <c r="V855">
        <v>11</v>
      </c>
      <c r="W855">
        <v>52.42832957110609</v>
      </c>
      <c r="X855">
        <v>185.37549873396779</v>
      </c>
      <c r="Y855">
        <v>171.04466008462677</v>
      </c>
      <c r="Z855">
        <v>171.09292325056481</v>
      </c>
      <c r="AA855">
        <v>32.401248670979221</v>
      </c>
      <c r="AB855">
        <v>1.3886223127619248</v>
      </c>
      <c r="AC855">
        <v>-11.048602020649556</v>
      </c>
      <c r="AD855">
        <v>98</v>
      </c>
      <c r="AE855">
        <v>0</v>
      </c>
      <c r="AF855">
        <v>0</v>
      </c>
      <c r="AG855">
        <v>13</v>
      </c>
      <c r="AH855">
        <v>217</v>
      </c>
      <c r="AI855">
        <v>21</v>
      </c>
      <c r="AJ855">
        <v>118</v>
      </c>
      <c r="AK855">
        <v>11</v>
      </c>
      <c r="AL855">
        <v>46</v>
      </c>
      <c r="AM855">
        <v>22</v>
      </c>
    </row>
    <row r="856" spans="1:39">
      <c r="A856">
        <v>9</v>
      </c>
      <c r="B856">
        <v>26</v>
      </c>
      <c r="C856">
        <v>2022</v>
      </c>
      <c r="D856">
        <v>99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14</v>
      </c>
      <c r="M856">
        <v>99</v>
      </c>
      <c r="N856">
        <v>99</v>
      </c>
      <c r="O856">
        <v>99</v>
      </c>
      <c r="P856">
        <v>9999</v>
      </c>
      <c r="Q856">
        <v>693</v>
      </c>
      <c r="R856">
        <v>9949</v>
      </c>
      <c r="S856">
        <v>9945</v>
      </c>
      <c r="T856">
        <v>31.213528267553496</v>
      </c>
      <c r="U856">
        <v>32.016684752559797</v>
      </c>
      <c r="V856">
        <v>14</v>
      </c>
      <c r="W856">
        <v>57.352036199095011</v>
      </c>
      <c r="X856">
        <v>171.30330013513088</v>
      </c>
      <c r="Y856">
        <v>158.05093677756565</v>
      </c>
      <c r="Z856">
        <v>158.11450678733036</v>
      </c>
      <c r="AA856">
        <v>28.754610167641076</v>
      </c>
      <c r="AB856">
        <v>1.3725939693963518</v>
      </c>
      <c r="AC856">
        <v>-13.302751918326416</v>
      </c>
      <c r="AD856">
        <v>240</v>
      </c>
      <c r="AE856">
        <v>0</v>
      </c>
      <c r="AF856">
        <v>0</v>
      </c>
      <c r="AG856">
        <v>30</v>
      </c>
      <c r="AH856">
        <v>636</v>
      </c>
      <c r="AI856">
        <v>75</v>
      </c>
      <c r="AJ856">
        <v>244</v>
      </c>
      <c r="AK856">
        <v>29</v>
      </c>
      <c r="AL856">
        <v>115</v>
      </c>
      <c r="AM856">
        <v>51</v>
      </c>
    </row>
    <row r="857" spans="1:39">
      <c r="A857">
        <v>9</v>
      </c>
      <c r="B857">
        <v>27</v>
      </c>
      <c r="C857">
        <v>2022</v>
      </c>
      <c r="D857">
        <v>99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17</v>
      </c>
      <c r="M857">
        <v>99</v>
      </c>
      <c r="N857">
        <v>99</v>
      </c>
      <c r="O857">
        <v>99</v>
      </c>
      <c r="P857">
        <v>9999</v>
      </c>
      <c r="Q857">
        <v>657</v>
      </c>
      <c r="R857">
        <v>16619</v>
      </c>
      <c r="S857">
        <v>16617</v>
      </c>
      <c r="T857">
        <v>52.139674970195138</v>
      </c>
      <c r="U857">
        <v>49.199945903172733</v>
      </c>
      <c r="V857">
        <v>0</v>
      </c>
      <c r="W857">
        <v>62.421917313594513</v>
      </c>
      <c r="X857">
        <v>157.54599628393223</v>
      </c>
      <c r="Y857">
        <v>145.39848546843956</v>
      </c>
      <c r="Z857">
        <v>145.41598543660095</v>
      </c>
      <c r="AA857">
        <v>26.103340158843999</v>
      </c>
      <c r="AB857">
        <v>1.7674062813211555</v>
      </c>
      <c r="AC857">
        <v>-16.109555686884161</v>
      </c>
      <c r="AD857">
        <v>561</v>
      </c>
      <c r="AE857">
        <v>0</v>
      </c>
      <c r="AF857">
        <v>0</v>
      </c>
      <c r="AG857">
        <v>67</v>
      </c>
      <c r="AH857">
        <v>1371</v>
      </c>
      <c r="AI857">
        <v>176</v>
      </c>
      <c r="AJ857">
        <v>337</v>
      </c>
      <c r="AK857">
        <v>155</v>
      </c>
      <c r="AL857">
        <v>145</v>
      </c>
      <c r="AM857">
        <v>43</v>
      </c>
    </row>
    <row r="858" spans="1:39" s="298" customFormat="1">
      <c r="A858" s="298">
        <v>9</v>
      </c>
      <c r="B858" s="298">
        <v>28</v>
      </c>
      <c r="C858" s="298">
        <v>2022</v>
      </c>
      <c r="D858" s="298">
        <v>99</v>
      </c>
      <c r="E858" s="298">
        <v>99</v>
      </c>
      <c r="F858" s="298">
        <v>99</v>
      </c>
      <c r="G858" s="298">
        <v>99</v>
      </c>
      <c r="H858" s="298">
        <v>99</v>
      </c>
      <c r="I858" s="298">
        <v>99</v>
      </c>
      <c r="J858" s="298">
        <v>999</v>
      </c>
      <c r="K858" s="298">
        <v>99</v>
      </c>
      <c r="L858" s="298">
        <v>75</v>
      </c>
      <c r="M858" s="298">
        <v>99</v>
      </c>
      <c r="N858" s="298">
        <v>99</v>
      </c>
      <c r="O858" s="298">
        <v>99</v>
      </c>
      <c r="P858" s="298">
        <v>9999</v>
      </c>
    </row>
    <row r="859" spans="1:39" s="298" customFormat="1">
      <c r="A859" s="298">
        <v>9</v>
      </c>
      <c r="B859" s="298">
        <v>29</v>
      </c>
      <c r="C859" s="298">
        <v>2022</v>
      </c>
      <c r="D859" s="298">
        <v>99</v>
      </c>
      <c r="E859" s="298">
        <v>99</v>
      </c>
      <c r="F859" s="298">
        <v>99</v>
      </c>
      <c r="G859" s="298">
        <v>99</v>
      </c>
      <c r="H859" s="298">
        <v>99</v>
      </c>
      <c r="I859" s="298">
        <v>99</v>
      </c>
      <c r="J859" s="298">
        <v>999</v>
      </c>
      <c r="K859" s="298">
        <v>99</v>
      </c>
      <c r="L859" s="298">
        <v>76</v>
      </c>
      <c r="M859" s="298">
        <v>99</v>
      </c>
      <c r="N859" s="298">
        <v>99</v>
      </c>
      <c r="O859" s="298">
        <v>99</v>
      </c>
      <c r="P859" s="298">
        <v>9999</v>
      </c>
    </row>
    <row r="860" spans="1:39" s="298" customFormat="1">
      <c r="A860" s="298">
        <v>9</v>
      </c>
      <c r="B860" s="298">
        <v>30</v>
      </c>
      <c r="C860" s="298">
        <v>2022</v>
      </c>
      <c r="D860" s="298">
        <v>99</v>
      </c>
      <c r="E860" s="298">
        <v>99</v>
      </c>
      <c r="F860" s="298">
        <v>99</v>
      </c>
      <c r="G860" s="298">
        <v>99</v>
      </c>
      <c r="H860" s="298">
        <v>99</v>
      </c>
      <c r="I860" s="298">
        <v>99</v>
      </c>
      <c r="J860" s="298">
        <v>999</v>
      </c>
      <c r="K860" s="298">
        <v>99</v>
      </c>
      <c r="L860" s="298">
        <v>99</v>
      </c>
      <c r="M860" s="298">
        <v>99</v>
      </c>
      <c r="N860" s="298">
        <v>99</v>
      </c>
      <c r="O860" s="298">
        <v>99</v>
      </c>
      <c r="P860" s="298">
        <v>9999</v>
      </c>
      <c r="Q860" s="298">
        <v>147</v>
      </c>
      <c r="R860" s="298">
        <v>263</v>
      </c>
      <c r="S860" s="298">
        <v>206</v>
      </c>
      <c r="T860" s="298">
        <v>0.82512392545648494</v>
      </c>
      <c r="U860" s="298">
        <v>0.60008877737122768</v>
      </c>
      <c r="V860" s="298">
        <v>0</v>
      </c>
      <c r="W860" s="298">
        <v>61.378640776699051</v>
      </c>
      <c r="X860" s="298">
        <v>154.94074125949027</v>
      </c>
      <c r="Y860" s="298">
        <v>112.06239543726235</v>
      </c>
      <c r="Z860" s="298">
        <v>143.06995145631069</v>
      </c>
      <c r="AA860" s="298">
        <v>35.219249377246392</v>
      </c>
      <c r="AB860" s="298">
        <v>3.1053242872864679</v>
      </c>
      <c r="AC860" s="298">
        <v>-36.203444732067595</v>
      </c>
      <c r="AD860" s="298">
        <v>21</v>
      </c>
      <c r="AE860" s="298">
        <v>0</v>
      </c>
      <c r="AF860" s="298">
        <v>0</v>
      </c>
      <c r="AG860" s="298">
        <v>3</v>
      </c>
      <c r="AH860" s="298">
        <v>15</v>
      </c>
      <c r="AI860" s="298">
        <v>6</v>
      </c>
      <c r="AJ860" s="298">
        <v>8</v>
      </c>
      <c r="AK860" s="298">
        <v>1</v>
      </c>
      <c r="AL860" s="298">
        <v>3</v>
      </c>
      <c r="AM860" s="298">
        <v>1</v>
      </c>
    </row>
    <row r="861" spans="1:39" s="293" customFormat="1">
      <c r="A861" s="293">
        <v>10</v>
      </c>
      <c r="B861" s="293">
        <v>1</v>
      </c>
      <c r="C861" s="293">
        <v>2024</v>
      </c>
      <c r="D861" s="293">
        <v>99</v>
      </c>
      <c r="E861" s="293">
        <v>99</v>
      </c>
      <c r="F861" s="293">
        <v>99</v>
      </c>
      <c r="G861" s="293">
        <v>99</v>
      </c>
      <c r="H861" s="293">
        <v>99</v>
      </c>
      <c r="I861" s="293">
        <v>99</v>
      </c>
      <c r="J861" s="293">
        <v>999</v>
      </c>
      <c r="K861" s="293">
        <v>99</v>
      </c>
      <c r="L861" s="293">
        <v>99</v>
      </c>
      <c r="M861" s="293">
        <v>0</v>
      </c>
      <c r="N861" s="293">
        <v>99</v>
      </c>
      <c r="O861" s="293">
        <v>99</v>
      </c>
      <c r="P861" s="293">
        <v>9999</v>
      </c>
      <c r="Q861" s="293">
        <v>30</v>
      </c>
      <c r="R861" s="293">
        <v>45</v>
      </c>
      <c r="S861" s="293">
        <v>0</v>
      </c>
      <c r="T861" s="293">
        <v>0.15152025320717868</v>
      </c>
      <c r="U861" s="293">
        <v>0</v>
      </c>
      <c r="V861" s="293">
        <v>0</v>
      </c>
      <c r="X861" s="293">
        <v>163.52521969423381</v>
      </c>
      <c r="Y861" s="293">
        <v>0</v>
      </c>
      <c r="AD861" s="293">
        <v>1</v>
      </c>
      <c r="AE861" s="293">
        <v>0</v>
      </c>
      <c r="AF861" s="293">
        <v>0</v>
      </c>
      <c r="AG861" s="293">
        <v>0</v>
      </c>
      <c r="AH861" s="293">
        <v>1</v>
      </c>
      <c r="AI861" s="293">
        <v>1</v>
      </c>
      <c r="AJ861" s="293">
        <v>0</v>
      </c>
      <c r="AK861" s="293">
        <v>0</v>
      </c>
      <c r="AL861" s="293">
        <v>1</v>
      </c>
      <c r="AM861" s="293">
        <v>0</v>
      </c>
    </row>
    <row r="862" spans="1:39">
      <c r="A862">
        <v>10</v>
      </c>
      <c r="B862">
        <v>2</v>
      </c>
      <c r="C862">
        <v>2024</v>
      </c>
      <c r="D862">
        <v>99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99</v>
      </c>
      <c r="M862">
        <v>35</v>
      </c>
      <c r="N862">
        <v>99</v>
      </c>
      <c r="O862">
        <v>99</v>
      </c>
      <c r="P862">
        <v>9999</v>
      </c>
      <c r="Q862">
        <v>11</v>
      </c>
      <c r="R862">
        <v>13</v>
      </c>
      <c r="S862">
        <v>13</v>
      </c>
      <c r="T862">
        <v>4.3772517593184963E-2</v>
      </c>
      <c r="U862">
        <v>6.0807825986372785E-2</v>
      </c>
      <c r="V862">
        <v>2</v>
      </c>
      <c r="W862">
        <v>35</v>
      </c>
      <c r="X862">
        <v>230.01083423618641</v>
      </c>
      <c r="Y862">
        <v>212.3</v>
      </c>
      <c r="Z862">
        <v>212.3</v>
      </c>
      <c r="AA862">
        <v>51.792633868890334</v>
      </c>
      <c r="AB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1</v>
      </c>
      <c r="AK862">
        <v>0</v>
      </c>
      <c r="AL862">
        <v>0</v>
      </c>
      <c r="AM862">
        <v>0</v>
      </c>
    </row>
    <row r="863" spans="1:39">
      <c r="A863">
        <v>10</v>
      </c>
      <c r="B863">
        <v>3</v>
      </c>
      <c r="C863">
        <v>2024</v>
      </c>
      <c r="D863">
        <v>99</v>
      </c>
      <c r="E863">
        <v>99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99</v>
      </c>
      <c r="M863">
        <v>36</v>
      </c>
      <c r="N863">
        <v>99</v>
      </c>
      <c r="O863">
        <v>99</v>
      </c>
      <c r="P863">
        <v>9999</v>
      </c>
      <c r="Q863">
        <v>5</v>
      </c>
      <c r="R863">
        <v>5</v>
      </c>
      <c r="S863">
        <v>5</v>
      </c>
      <c r="T863">
        <v>1.6835583689686521E-2</v>
      </c>
      <c r="U863">
        <v>2.0164253176828285E-2</v>
      </c>
      <c r="V863">
        <v>2</v>
      </c>
      <c r="W863">
        <v>36</v>
      </c>
      <c r="X863">
        <v>198.30985915492957</v>
      </c>
      <c r="Y863">
        <v>183.04</v>
      </c>
      <c r="Z863">
        <v>183.04</v>
      </c>
      <c r="AA863">
        <v>49.27951298460647</v>
      </c>
      <c r="AB863">
        <v>0</v>
      </c>
      <c r="AD863">
        <v>0</v>
      </c>
      <c r="AE863">
        <v>0</v>
      </c>
      <c r="AF863">
        <v>0</v>
      </c>
      <c r="AG863">
        <v>0</v>
      </c>
      <c r="AH863">
        <v>1</v>
      </c>
      <c r="AI863">
        <v>0</v>
      </c>
      <c r="AJ863">
        <v>0</v>
      </c>
      <c r="AK863">
        <v>0</v>
      </c>
      <c r="AL863">
        <v>0</v>
      </c>
      <c r="AM863">
        <v>0</v>
      </c>
    </row>
    <row r="864" spans="1:39">
      <c r="A864">
        <v>10</v>
      </c>
      <c r="B864">
        <v>4</v>
      </c>
      <c r="C864">
        <v>2024</v>
      </c>
      <c r="D864">
        <v>99</v>
      </c>
      <c r="E864">
        <v>99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99</v>
      </c>
      <c r="M864">
        <v>37</v>
      </c>
      <c r="N864">
        <v>99</v>
      </c>
      <c r="O864">
        <v>99</v>
      </c>
      <c r="P864">
        <v>9999</v>
      </c>
      <c r="Q864">
        <v>2</v>
      </c>
      <c r="R864">
        <v>2</v>
      </c>
      <c r="S864">
        <v>2</v>
      </c>
      <c r="T864">
        <v>6.7342334758746089E-3</v>
      </c>
      <c r="U864">
        <v>1.0408209353948516E-2</v>
      </c>
      <c r="V864">
        <v>2</v>
      </c>
      <c r="W864">
        <v>37</v>
      </c>
      <c r="X864">
        <v>255.90465872156008</v>
      </c>
      <c r="Y864">
        <v>236.2</v>
      </c>
      <c r="Z864">
        <v>236.2</v>
      </c>
      <c r="AA864">
        <v>2.9999999999987872</v>
      </c>
      <c r="AB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</row>
    <row r="865" spans="1:39">
      <c r="A865">
        <v>10</v>
      </c>
      <c r="B865">
        <v>5</v>
      </c>
      <c r="C865">
        <v>2024</v>
      </c>
      <c r="D865">
        <v>99</v>
      </c>
      <c r="E865">
        <v>99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99</v>
      </c>
      <c r="M865">
        <v>38</v>
      </c>
      <c r="N865">
        <v>99</v>
      </c>
      <c r="O865">
        <v>99</v>
      </c>
      <c r="P865">
        <v>9999</v>
      </c>
      <c r="Q865">
        <v>2</v>
      </c>
      <c r="R865">
        <v>2</v>
      </c>
      <c r="S865">
        <v>2</v>
      </c>
      <c r="T865">
        <v>6.7342334758746089E-3</v>
      </c>
      <c r="U865">
        <v>8.4869649516108574E-3</v>
      </c>
      <c r="V865">
        <v>2</v>
      </c>
      <c r="W865">
        <v>38</v>
      </c>
      <c r="X865">
        <v>208.66738894907903</v>
      </c>
      <c r="Y865">
        <v>192.6</v>
      </c>
      <c r="Z865">
        <v>192.6</v>
      </c>
      <c r="AA865">
        <v>67.300000000000011</v>
      </c>
      <c r="AB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</row>
    <row r="866" spans="1:39">
      <c r="A866">
        <v>10</v>
      </c>
      <c r="B866">
        <v>6</v>
      </c>
      <c r="C866">
        <v>2024</v>
      </c>
      <c r="D866">
        <v>99</v>
      </c>
      <c r="E866">
        <v>99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99</v>
      </c>
      <c r="M866">
        <v>39</v>
      </c>
      <c r="N866">
        <v>99</v>
      </c>
      <c r="O866">
        <v>99</v>
      </c>
      <c r="P866">
        <v>9999</v>
      </c>
      <c r="Q866">
        <v>11</v>
      </c>
      <c r="R866">
        <v>11</v>
      </c>
      <c r="S866">
        <v>11</v>
      </c>
      <c r="T866">
        <v>3.7038284117310354E-2</v>
      </c>
      <c r="U866">
        <v>5.146379214426957E-2</v>
      </c>
      <c r="V866">
        <v>2</v>
      </c>
      <c r="W866">
        <v>39</v>
      </c>
      <c r="X866">
        <v>230.06008076430621</v>
      </c>
      <c r="Y866">
        <v>212.34545454545443</v>
      </c>
      <c r="Z866">
        <v>212.34545454545443</v>
      </c>
      <c r="AA866">
        <v>25.478560100472738</v>
      </c>
      <c r="AB866">
        <v>0</v>
      </c>
      <c r="AD866">
        <v>0</v>
      </c>
      <c r="AE866">
        <v>0</v>
      </c>
      <c r="AF866">
        <v>0</v>
      </c>
      <c r="AG866">
        <v>0</v>
      </c>
      <c r="AH866">
        <v>1</v>
      </c>
      <c r="AI866">
        <v>0</v>
      </c>
      <c r="AJ866">
        <v>0</v>
      </c>
      <c r="AK866">
        <v>0</v>
      </c>
      <c r="AL866">
        <v>0</v>
      </c>
      <c r="AM866">
        <v>0</v>
      </c>
    </row>
    <row r="867" spans="1:39">
      <c r="A867">
        <v>10</v>
      </c>
      <c r="B867">
        <v>7</v>
      </c>
      <c r="C867">
        <v>2024</v>
      </c>
      <c r="D867">
        <v>99</v>
      </c>
      <c r="E867">
        <v>99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99</v>
      </c>
      <c r="M867">
        <v>40</v>
      </c>
      <c r="N867">
        <v>99</v>
      </c>
      <c r="O867">
        <v>99</v>
      </c>
      <c r="P867">
        <v>9999</v>
      </c>
      <c r="Q867">
        <v>11</v>
      </c>
      <c r="R867">
        <v>12</v>
      </c>
      <c r="S867">
        <v>12</v>
      </c>
      <c r="T867">
        <v>4.0405400855247645E-2</v>
      </c>
      <c r="U867">
        <v>5.056265801519147E-2</v>
      </c>
      <c r="V867">
        <v>5</v>
      </c>
      <c r="W867">
        <v>40</v>
      </c>
      <c r="X867">
        <v>207.19573853376673</v>
      </c>
      <c r="Y867">
        <v>191.24166666666673</v>
      </c>
      <c r="Z867">
        <v>191.24166666666673</v>
      </c>
      <c r="AA867">
        <v>47.449367019545761</v>
      </c>
      <c r="AB867">
        <v>0</v>
      </c>
      <c r="AD867">
        <v>0</v>
      </c>
      <c r="AE867">
        <v>0</v>
      </c>
      <c r="AF867">
        <v>0</v>
      </c>
      <c r="AG867">
        <v>0</v>
      </c>
      <c r="AH867">
        <v>1</v>
      </c>
      <c r="AI867">
        <v>0</v>
      </c>
      <c r="AJ867">
        <v>0</v>
      </c>
      <c r="AK867">
        <v>0</v>
      </c>
      <c r="AL867">
        <v>0</v>
      </c>
      <c r="AM867">
        <v>0</v>
      </c>
    </row>
    <row r="868" spans="1:39">
      <c r="A868">
        <v>10</v>
      </c>
      <c r="B868">
        <v>8</v>
      </c>
      <c r="C868">
        <v>2024</v>
      </c>
      <c r="D868">
        <v>99</v>
      </c>
      <c r="E868">
        <v>99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99</v>
      </c>
      <c r="M868">
        <v>41</v>
      </c>
      <c r="N868">
        <v>99</v>
      </c>
      <c r="O868">
        <v>99</v>
      </c>
      <c r="P868">
        <v>9999</v>
      </c>
      <c r="Q868">
        <v>12</v>
      </c>
      <c r="R868">
        <v>12</v>
      </c>
      <c r="S868">
        <v>12</v>
      </c>
      <c r="T868">
        <v>4.0405400855247645E-2</v>
      </c>
      <c r="U868">
        <v>5.1963932602217565E-2</v>
      </c>
      <c r="V868">
        <v>5</v>
      </c>
      <c r="W868">
        <v>41</v>
      </c>
      <c r="X868">
        <v>212.9378837125316</v>
      </c>
      <c r="Y868">
        <v>196.54166666666663</v>
      </c>
      <c r="Z868">
        <v>196.54166666666663</v>
      </c>
      <c r="AA868">
        <v>43.54554049753235</v>
      </c>
      <c r="AB868">
        <v>0</v>
      </c>
      <c r="AD868">
        <v>1</v>
      </c>
      <c r="AE868">
        <v>0</v>
      </c>
      <c r="AF868">
        <v>0</v>
      </c>
      <c r="AG868">
        <v>0</v>
      </c>
      <c r="AH868">
        <v>1</v>
      </c>
      <c r="AI868">
        <v>1</v>
      </c>
      <c r="AJ868">
        <v>0</v>
      </c>
      <c r="AK868">
        <v>0</v>
      </c>
      <c r="AL868">
        <v>0</v>
      </c>
      <c r="AM868">
        <v>0</v>
      </c>
    </row>
    <row r="869" spans="1:39">
      <c r="A869">
        <v>10</v>
      </c>
      <c r="B869">
        <v>9</v>
      </c>
      <c r="C869">
        <v>2024</v>
      </c>
      <c r="D869">
        <v>99</v>
      </c>
      <c r="E869">
        <v>99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99</v>
      </c>
      <c r="M869">
        <v>42</v>
      </c>
      <c r="N869">
        <v>99</v>
      </c>
      <c r="O869">
        <v>99</v>
      </c>
      <c r="P869">
        <v>9999</v>
      </c>
      <c r="Q869">
        <v>21</v>
      </c>
      <c r="R869">
        <v>23</v>
      </c>
      <c r="S869">
        <v>23</v>
      </c>
      <c r="T869">
        <v>7.7443684972558005E-2</v>
      </c>
      <c r="U869">
        <v>9.7172664129243275E-2</v>
      </c>
      <c r="V869">
        <v>5</v>
      </c>
      <c r="W869">
        <v>42</v>
      </c>
      <c r="X869">
        <v>207.75354467944797</v>
      </c>
      <c r="Y869">
        <v>191.75652173913045</v>
      </c>
      <c r="Z869">
        <v>191.75652173913045</v>
      </c>
      <c r="AA869">
        <v>39.171349624182881</v>
      </c>
      <c r="AB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1</v>
      </c>
      <c r="AJ869">
        <v>0</v>
      </c>
      <c r="AK869">
        <v>0</v>
      </c>
      <c r="AL869">
        <v>1</v>
      </c>
      <c r="AM869">
        <v>0</v>
      </c>
    </row>
    <row r="870" spans="1:39">
      <c r="A870">
        <v>10</v>
      </c>
      <c r="B870">
        <v>10</v>
      </c>
      <c r="C870">
        <v>2024</v>
      </c>
      <c r="D870">
        <v>99</v>
      </c>
      <c r="E870">
        <v>99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99</v>
      </c>
      <c r="M870">
        <v>43</v>
      </c>
      <c r="N870">
        <v>99</v>
      </c>
      <c r="O870">
        <v>99</v>
      </c>
      <c r="P870">
        <v>9999</v>
      </c>
      <c r="Q870">
        <v>18</v>
      </c>
      <c r="R870">
        <v>22</v>
      </c>
      <c r="S870">
        <v>22</v>
      </c>
      <c r="T870">
        <v>7.4076568234620707E-2</v>
      </c>
      <c r="U870">
        <v>0.10272268092911552</v>
      </c>
      <c r="V870">
        <v>5</v>
      </c>
      <c r="W870">
        <v>43</v>
      </c>
      <c r="X870">
        <v>229.60208805279223</v>
      </c>
      <c r="Y870">
        <v>211.92272727272729</v>
      </c>
      <c r="Z870">
        <v>211.92272727272729</v>
      </c>
      <c r="AA870">
        <v>34.001162170220226</v>
      </c>
      <c r="AB870">
        <v>0</v>
      </c>
      <c r="AD870">
        <v>1</v>
      </c>
      <c r="AE870">
        <v>0</v>
      </c>
      <c r="AF870">
        <v>0</v>
      </c>
      <c r="AG870">
        <v>0</v>
      </c>
      <c r="AH870">
        <v>3</v>
      </c>
      <c r="AI870">
        <v>0</v>
      </c>
      <c r="AJ870">
        <v>1</v>
      </c>
      <c r="AK870">
        <v>0</v>
      </c>
      <c r="AL870">
        <v>0</v>
      </c>
      <c r="AM870">
        <v>0</v>
      </c>
    </row>
    <row r="871" spans="1:39">
      <c r="A871">
        <v>10</v>
      </c>
      <c r="B871">
        <v>11</v>
      </c>
      <c r="C871">
        <v>2024</v>
      </c>
      <c r="D871">
        <v>99</v>
      </c>
      <c r="E871">
        <v>99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99</v>
      </c>
      <c r="M871">
        <v>44</v>
      </c>
      <c r="N871">
        <v>99</v>
      </c>
      <c r="O871">
        <v>99</v>
      </c>
      <c r="P871">
        <v>9999</v>
      </c>
      <c r="Q871">
        <v>22</v>
      </c>
      <c r="R871">
        <v>23</v>
      </c>
      <c r="S871">
        <v>23</v>
      </c>
      <c r="T871">
        <v>7.7443684972558005E-2</v>
      </c>
      <c r="U871">
        <v>9.9964196993649057E-2</v>
      </c>
      <c r="V871">
        <v>5</v>
      </c>
      <c r="W871">
        <v>44</v>
      </c>
      <c r="X871">
        <v>213.72179565688441</v>
      </c>
      <c r="Y871">
        <v>197.26521739130436</v>
      </c>
      <c r="Z871">
        <v>197.26521739130436</v>
      </c>
      <c r="AA871">
        <v>34.623887314668053</v>
      </c>
      <c r="AB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1</v>
      </c>
      <c r="AJ871">
        <v>1</v>
      </c>
      <c r="AK871">
        <v>0</v>
      </c>
      <c r="AL871">
        <v>1</v>
      </c>
      <c r="AM871">
        <v>0</v>
      </c>
    </row>
    <row r="872" spans="1:39">
      <c r="A872">
        <v>10</v>
      </c>
      <c r="B872">
        <v>12</v>
      </c>
      <c r="C872">
        <v>2024</v>
      </c>
      <c r="D872">
        <v>99</v>
      </c>
      <c r="E872">
        <v>99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99</v>
      </c>
      <c r="M872">
        <v>45</v>
      </c>
      <c r="N872">
        <v>99</v>
      </c>
      <c r="O872">
        <v>99</v>
      </c>
      <c r="P872">
        <v>9999</v>
      </c>
      <c r="Q872">
        <v>48</v>
      </c>
      <c r="R872">
        <v>55</v>
      </c>
      <c r="S872">
        <v>55</v>
      </c>
      <c r="T872">
        <v>0.18519142058655175</v>
      </c>
      <c r="U872">
        <v>0.23130945364612304</v>
      </c>
      <c r="V872">
        <v>8</v>
      </c>
      <c r="W872">
        <v>45</v>
      </c>
      <c r="X872">
        <v>206.80587018615188</v>
      </c>
      <c r="Y872">
        <v>190.8818181818182</v>
      </c>
      <c r="Z872">
        <v>190.8818181818182</v>
      </c>
      <c r="AA872">
        <v>34.17106213747681</v>
      </c>
      <c r="AB872">
        <v>0</v>
      </c>
      <c r="AD872">
        <v>1</v>
      </c>
      <c r="AE872">
        <v>0</v>
      </c>
      <c r="AF872">
        <v>0</v>
      </c>
      <c r="AG872">
        <v>0</v>
      </c>
      <c r="AH872">
        <v>9</v>
      </c>
      <c r="AI872">
        <v>1</v>
      </c>
      <c r="AJ872">
        <v>1</v>
      </c>
      <c r="AK872">
        <v>1</v>
      </c>
      <c r="AL872">
        <v>0</v>
      </c>
      <c r="AM872">
        <v>0</v>
      </c>
    </row>
    <row r="873" spans="1:39">
      <c r="A873">
        <v>10</v>
      </c>
      <c r="B873">
        <v>13</v>
      </c>
      <c r="C873">
        <v>2024</v>
      </c>
      <c r="D873">
        <v>99</v>
      </c>
      <c r="E873">
        <v>99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99</v>
      </c>
      <c r="M873">
        <v>46</v>
      </c>
      <c r="N873">
        <v>99</v>
      </c>
      <c r="O873">
        <v>99</v>
      </c>
      <c r="P873">
        <v>9999</v>
      </c>
      <c r="Q873">
        <v>37</v>
      </c>
      <c r="R873">
        <v>48</v>
      </c>
      <c r="S873">
        <v>48</v>
      </c>
      <c r="T873">
        <v>0.16162160342099061</v>
      </c>
      <c r="U873">
        <v>0.20076563352042687</v>
      </c>
      <c r="V873">
        <v>8</v>
      </c>
      <c r="W873">
        <v>46</v>
      </c>
      <c r="X873">
        <v>205.67443120260012</v>
      </c>
      <c r="Y873">
        <v>189.83750000000001</v>
      </c>
      <c r="Z873">
        <v>189.83750000000001</v>
      </c>
      <c r="AA873">
        <v>38.781200476734377</v>
      </c>
      <c r="AB873">
        <v>0</v>
      </c>
      <c r="AD873">
        <v>3</v>
      </c>
      <c r="AE873">
        <v>0</v>
      </c>
      <c r="AF873">
        <v>0</v>
      </c>
      <c r="AG873">
        <v>0</v>
      </c>
      <c r="AH873">
        <v>3</v>
      </c>
      <c r="AI873">
        <v>1</v>
      </c>
      <c r="AJ873">
        <v>2</v>
      </c>
      <c r="AK873">
        <v>0</v>
      </c>
      <c r="AL873">
        <v>0</v>
      </c>
      <c r="AM873">
        <v>0</v>
      </c>
    </row>
    <row r="874" spans="1:39">
      <c r="A874">
        <v>10</v>
      </c>
      <c r="B874">
        <v>14</v>
      </c>
      <c r="C874">
        <v>2024</v>
      </c>
      <c r="D874">
        <v>99</v>
      </c>
      <c r="E874">
        <v>99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99</v>
      </c>
      <c r="M874">
        <v>47</v>
      </c>
      <c r="N874">
        <v>99</v>
      </c>
      <c r="O874">
        <v>99</v>
      </c>
      <c r="P874">
        <v>9999</v>
      </c>
      <c r="Q874">
        <v>57</v>
      </c>
      <c r="R874">
        <v>81</v>
      </c>
      <c r="S874">
        <v>81</v>
      </c>
      <c r="T874">
        <v>0.27273645577292155</v>
      </c>
      <c r="U874">
        <v>0.34017703209601802</v>
      </c>
      <c r="V874">
        <v>8</v>
      </c>
      <c r="W874">
        <v>47</v>
      </c>
      <c r="X874">
        <v>206.51525487206223</v>
      </c>
      <c r="Y874">
        <v>190.61358024691347</v>
      </c>
      <c r="Z874">
        <v>190.61358024691347</v>
      </c>
      <c r="AA874">
        <v>40.633495132562928</v>
      </c>
      <c r="AB874">
        <v>0</v>
      </c>
      <c r="AD874">
        <v>0</v>
      </c>
      <c r="AE874">
        <v>0</v>
      </c>
      <c r="AF874">
        <v>0</v>
      </c>
      <c r="AG874">
        <v>0</v>
      </c>
      <c r="AH874">
        <v>7</v>
      </c>
      <c r="AI874">
        <v>3</v>
      </c>
      <c r="AJ874">
        <v>3</v>
      </c>
      <c r="AK874">
        <v>0</v>
      </c>
      <c r="AL874">
        <v>1</v>
      </c>
      <c r="AM874">
        <v>0</v>
      </c>
    </row>
    <row r="875" spans="1:39">
      <c r="A875">
        <v>10</v>
      </c>
      <c r="B875">
        <v>15</v>
      </c>
      <c r="C875">
        <v>2024</v>
      </c>
      <c r="D875">
        <v>99</v>
      </c>
      <c r="E875">
        <v>99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99</v>
      </c>
      <c r="M875">
        <v>48</v>
      </c>
      <c r="N875">
        <v>99</v>
      </c>
      <c r="O875">
        <v>99</v>
      </c>
      <c r="P875">
        <v>9999</v>
      </c>
      <c r="Q875">
        <v>211</v>
      </c>
      <c r="R875">
        <v>787</v>
      </c>
      <c r="S875">
        <v>787</v>
      </c>
      <c r="T875">
        <v>2.6499208727566579</v>
      </c>
      <c r="U875">
        <v>3.2121201438729994</v>
      </c>
      <c r="V875">
        <v>7.9885641677255395</v>
      </c>
      <c r="W875">
        <v>48</v>
      </c>
      <c r="X875">
        <v>200.70085255939924</v>
      </c>
      <c r="Y875">
        <v>185.24688691232504</v>
      </c>
      <c r="Z875">
        <v>185.24688691232504</v>
      </c>
      <c r="AA875">
        <v>35.094537415137054</v>
      </c>
      <c r="AB875">
        <v>0</v>
      </c>
      <c r="AD875">
        <v>27</v>
      </c>
      <c r="AE875">
        <v>0</v>
      </c>
      <c r="AF875">
        <v>0</v>
      </c>
      <c r="AG875">
        <v>5</v>
      </c>
      <c r="AH875">
        <v>30</v>
      </c>
      <c r="AI875">
        <v>10</v>
      </c>
      <c r="AJ875">
        <v>19</v>
      </c>
      <c r="AK875">
        <v>0</v>
      </c>
      <c r="AL875">
        <v>11</v>
      </c>
      <c r="AM875">
        <v>5</v>
      </c>
    </row>
    <row r="876" spans="1:39">
      <c r="A876">
        <v>10</v>
      </c>
      <c r="B876">
        <v>16</v>
      </c>
      <c r="C876">
        <v>2024</v>
      </c>
      <c r="D876">
        <v>99</v>
      </c>
      <c r="E876">
        <v>99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99</v>
      </c>
      <c r="M876">
        <v>49</v>
      </c>
      <c r="N876">
        <v>99</v>
      </c>
      <c r="O876">
        <v>99</v>
      </c>
      <c r="P876">
        <v>9999</v>
      </c>
      <c r="Q876">
        <v>180</v>
      </c>
      <c r="R876">
        <v>363</v>
      </c>
      <c r="S876">
        <v>363</v>
      </c>
      <c r="T876">
        <v>1.2222633758712416</v>
      </c>
      <c r="U876">
        <v>1.4445907165558602</v>
      </c>
      <c r="V876">
        <v>8.0385674931129465</v>
      </c>
      <c r="W876">
        <v>49</v>
      </c>
      <c r="X876">
        <v>195.69077955761705</v>
      </c>
      <c r="Y876">
        <v>180.62258953168055</v>
      </c>
      <c r="Z876">
        <v>180.62258953168055</v>
      </c>
      <c r="AA876">
        <v>35.326508310864597</v>
      </c>
      <c r="AB876">
        <v>0</v>
      </c>
      <c r="AD876">
        <v>7</v>
      </c>
      <c r="AE876">
        <v>0</v>
      </c>
      <c r="AF876">
        <v>0</v>
      </c>
      <c r="AG876">
        <v>1</v>
      </c>
      <c r="AH876">
        <v>22</v>
      </c>
      <c r="AI876">
        <v>5</v>
      </c>
      <c r="AJ876">
        <v>9</v>
      </c>
      <c r="AK876">
        <v>1</v>
      </c>
      <c r="AL876">
        <v>4</v>
      </c>
      <c r="AM876">
        <v>2</v>
      </c>
    </row>
    <row r="877" spans="1:39">
      <c r="A877">
        <v>10</v>
      </c>
      <c r="B877">
        <v>17</v>
      </c>
      <c r="C877">
        <v>2024</v>
      </c>
      <c r="D877">
        <v>99</v>
      </c>
      <c r="E877">
        <v>99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99</v>
      </c>
      <c r="M877">
        <v>50</v>
      </c>
      <c r="N877">
        <v>99</v>
      </c>
      <c r="O877">
        <v>99</v>
      </c>
      <c r="P877">
        <v>9999</v>
      </c>
      <c r="Q877">
        <v>190</v>
      </c>
      <c r="R877">
        <v>419</v>
      </c>
      <c r="S877">
        <v>419</v>
      </c>
      <c r="T877">
        <v>1.4108219131957302</v>
      </c>
      <c r="U877">
        <v>1.6164781959691308</v>
      </c>
      <c r="V877">
        <v>10.930787589498804</v>
      </c>
      <c r="W877">
        <v>50</v>
      </c>
      <c r="X877">
        <v>189.70902706490477</v>
      </c>
      <c r="Y877">
        <v>175.10143198090685</v>
      </c>
      <c r="Z877">
        <v>175.10143198090685</v>
      </c>
      <c r="AA877">
        <v>32.171638406499099</v>
      </c>
      <c r="AB877">
        <v>0</v>
      </c>
      <c r="AD877">
        <v>12</v>
      </c>
      <c r="AE877">
        <v>0</v>
      </c>
      <c r="AF877">
        <v>0</v>
      </c>
      <c r="AG877">
        <v>0</v>
      </c>
      <c r="AH877">
        <v>16</v>
      </c>
      <c r="AI877">
        <v>8</v>
      </c>
      <c r="AJ877">
        <v>7</v>
      </c>
      <c r="AK877">
        <v>1</v>
      </c>
      <c r="AL877">
        <v>6</v>
      </c>
      <c r="AM877">
        <v>1</v>
      </c>
    </row>
    <row r="878" spans="1:39">
      <c r="A878">
        <v>10</v>
      </c>
      <c r="B878">
        <v>18</v>
      </c>
      <c r="C878">
        <v>2024</v>
      </c>
      <c r="D878">
        <v>99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51</v>
      </c>
      <c r="N878">
        <v>99</v>
      </c>
      <c r="O878">
        <v>99</v>
      </c>
      <c r="P878">
        <v>9999</v>
      </c>
      <c r="Q878">
        <v>231</v>
      </c>
      <c r="R878">
        <v>547</v>
      </c>
      <c r="S878">
        <v>547</v>
      </c>
      <c r="T878">
        <v>1.8418128556517064</v>
      </c>
      <c r="U878">
        <v>2.0812761293094413</v>
      </c>
      <c r="V878">
        <v>10.948811700182816</v>
      </c>
      <c r="W878">
        <v>51</v>
      </c>
      <c r="X878">
        <v>187.10032661161736</v>
      </c>
      <c r="Y878">
        <v>172.69360146252285</v>
      </c>
      <c r="Z878">
        <v>172.69360146252285</v>
      </c>
      <c r="AA878">
        <v>32.601738034363059</v>
      </c>
      <c r="AB878">
        <v>0</v>
      </c>
      <c r="AD878">
        <v>12</v>
      </c>
      <c r="AE878">
        <v>0</v>
      </c>
      <c r="AF878">
        <v>0</v>
      </c>
      <c r="AG878">
        <v>1</v>
      </c>
      <c r="AH878">
        <v>39</v>
      </c>
      <c r="AI878">
        <v>9</v>
      </c>
      <c r="AJ878">
        <v>17</v>
      </c>
      <c r="AK878">
        <v>1</v>
      </c>
      <c r="AL878">
        <v>4</v>
      </c>
      <c r="AM878">
        <v>2</v>
      </c>
    </row>
    <row r="879" spans="1:39">
      <c r="A879">
        <v>10</v>
      </c>
      <c r="B879">
        <v>19</v>
      </c>
      <c r="C879">
        <v>2024</v>
      </c>
      <c r="D879">
        <v>99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52</v>
      </c>
      <c r="N879">
        <v>99</v>
      </c>
      <c r="O879">
        <v>99</v>
      </c>
      <c r="P879">
        <v>9999</v>
      </c>
      <c r="Q879">
        <v>281</v>
      </c>
      <c r="R879">
        <v>724</v>
      </c>
      <c r="S879">
        <v>724</v>
      </c>
      <c r="T879">
        <v>2.4377925182666078</v>
      </c>
      <c r="U879">
        <v>2.6917559446760935</v>
      </c>
      <c r="V879">
        <v>10.965469613259668</v>
      </c>
      <c r="W879">
        <v>52</v>
      </c>
      <c r="X879">
        <v>182.82234845537317</v>
      </c>
      <c r="Y879">
        <v>168.7450276243095</v>
      </c>
      <c r="Z879">
        <v>168.7450276243095</v>
      </c>
      <c r="AA879">
        <v>31.080814553137035</v>
      </c>
      <c r="AB879">
        <v>0</v>
      </c>
      <c r="AD879">
        <v>15</v>
      </c>
      <c r="AE879">
        <v>0</v>
      </c>
      <c r="AF879">
        <v>0</v>
      </c>
      <c r="AG879">
        <v>0</v>
      </c>
      <c r="AH879">
        <v>45</v>
      </c>
      <c r="AI879">
        <v>12</v>
      </c>
      <c r="AJ879">
        <v>18</v>
      </c>
      <c r="AK879">
        <v>1</v>
      </c>
      <c r="AL879">
        <v>13</v>
      </c>
      <c r="AM879">
        <v>1</v>
      </c>
    </row>
    <row r="880" spans="1:39">
      <c r="A880">
        <v>10</v>
      </c>
      <c r="B880">
        <v>20</v>
      </c>
      <c r="C880">
        <v>2024</v>
      </c>
      <c r="D880">
        <v>99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53</v>
      </c>
      <c r="N880">
        <v>99</v>
      </c>
      <c r="O880">
        <v>99</v>
      </c>
      <c r="P880">
        <v>9999</v>
      </c>
      <c r="Q880">
        <v>294</v>
      </c>
      <c r="R880">
        <v>881</v>
      </c>
      <c r="S880">
        <v>881</v>
      </c>
      <c r="T880">
        <v>2.9664298461227649</v>
      </c>
      <c r="U880">
        <v>3.2440806614192312</v>
      </c>
      <c r="V880">
        <v>10.959137343927356</v>
      </c>
      <c r="W880">
        <v>53</v>
      </c>
      <c r="X880">
        <v>181.07058486428912</v>
      </c>
      <c r="Y880">
        <v>167.12814982973899</v>
      </c>
      <c r="Z880">
        <v>167.12814982973899</v>
      </c>
      <c r="AA880">
        <v>30.295923422665656</v>
      </c>
      <c r="AB880">
        <v>0</v>
      </c>
      <c r="AD880">
        <v>11</v>
      </c>
      <c r="AE880">
        <v>0</v>
      </c>
      <c r="AF880">
        <v>0</v>
      </c>
      <c r="AG880">
        <v>3</v>
      </c>
      <c r="AH880">
        <v>53</v>
      </c>
      <c r="AI880">
        <v>16</v>
      </c>
      <c r="AJ880">
        <v>24</v>
      </c>
      <c r="AK880">
        <v>2</v>
      </c>
      <c r="AL880">
        <v>15</v>
      </c>
      <c r="AM880">
        <v>8</v>
      </c>
    </row>
    <row r="881" spans="1:39">
      <c r="A881">
        <v>10</v>
      </c>
      <c r="B881">
        <v>21</v>
      </c>
      <c r="C881">
        <v>2024</v>
      </c>
      <c r="D881">
        <v>99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54</v>
      </c>
      <c r="N881">
        <v>99</v>
      </c>
      <c r="O881">
        <v>99</v>
      </c>
      <c r="P881">
        <v>9999</v>
      </c>
      <c r="Q881">
        <v>319</v>
      </c>
      <c r="R881">
        <v>1082</v>
      </c>
      <c r="S881">
        <v>1082</v>
      </c>
      <c r="T881">
        <v>3.6432203104481631</v>
      </c>
      <c r="U881">
        <v>3.9270984692837776</v>
      </c>
      <c r="V881">
        <v>10.969500924214415</v>
      </c>
      <c r="W881">
        <v>54</v>
      </c>
      <c r="X881">
        <v>178.4747157765305</v>
      </c>
      <c r="Y881">
        <v>164.73216266173779</v>
      </c>
      <c r="Z881">
        <v>164.73216266173779</v>
      </c>
      <c r="AA881">
        <v>30.781060095005177</v>
      </c>
      <c r="AB881">
        <v>0</v>
      </c>
      <c r="AD881">
        <v>22</v>
      </c>
      <c r="AE881">
        <v>0</v>
      </c>
      <c r="AF881">
        <v>0</v>
      </c>
      <c r="AG881">
        <v>4</v>
      </c>
      <c r="AH881">
        <v>59</v>
      </c>
      <c r="AI881">
        <v>28</v>
      </c>
      <c r="AJ881">
        <v>26</v>
      </c>
      <c r="AK881">
        <v>3</v>
      </c>
      <c r="AL881">
        <v>13</v>
      </c>
      <c r="AM881">
        <v>1</v>
      </c>
    </row>
    <row r="882" spans="1:39">
      <c r="A882">
        <v>10</v>
      </c>
      <c r="B882">
        <v>22</v>
      </c>
      <c r="C882">
        <v>2024</v>
      </c>
      <c r="D882">
        <v>99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55</v>
      </c>
      <c r="N882">
        <v>99</v>
      </c>
      <c r="O882">
        <v>99</v>
      </c>
      <c r="P882">
        <v>9999</v>
      </c>
      <c r="Q882">
        <v>348</v>
      </c>
      <c r="R882">
        <v>1274</v>
      </c>
      <c r="S882">
        <v>1274</v>
      </c>
      <c r="T882">
        <v>4.2897067241321265</v>
      </c>
      <c r="U882">
        <v>4.5616687505852429</v>
      </c>
      <c r="V882">
        <v>13.961538461538456</v>
      </c>
      <c r="W882">
        <v>55</v>
      </c>
      <c r="X882">
        <v>176.07045485082972</v>
      </c>
      <c r="Y882">
        <v>162.51302982731573</v>
      </c>
      <c r="Z882">
        <v>162.51302982731573</v>
      </c>
      <c r="AA882">
        <v>29.037675193031625</v>
      </c>
      <c r="AB882">
        <v>0</v>
      </c>
      <c r="AD882">
        <v>29</v>
      </c>
      <c r="AE882">
        <v>0</v>
      </c>
      <c r="AF882">
        <v>0</v>
      </c>
      <c r="AG882">
        <v>3</v>
      </c>
      <c r="AH882">
        <v>66</v>
      </c>
      <c r="AI882">
        <v>19</v>
      </c>
      <c r="AJ882">
        <v>33</v>
      </c>
      <c r="AK882">
        <v>1</v>
      </c>
      <c r="AL882">
        <v>15</v>
      </c>
      <c r="AM882">
        <v>5</v>
      </c>
    </row>
    <row r="883" spans="1:39">
      <c r="A883">
        <v>10</v>
      </c>
      <c r="B883">
        <v>23</v>
      </c>
      <c r="C883">
        <v>2024</v>
      </c>
      <c r="D883">
        <v>99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56</v>
      </c>
      <c r="N883">
        <v>99</v>
      </c>
      <c r="O883">
        <v>99</v>
      </c>
      <c r="P883">
        <v>9999</v>
      </c>
      <c r="Q883">
        <v>369</v>
      </c>
      <c r="R883">
        <v>1587</v>
      </c>
      <c r="S883">
        <v>1587</v>
      </c>
      <c r="T883">
        <v>5.3436142631064998</v>
      </c>
      <c r="U883">
        <v>5.557582801337376</v>
      </c>
      <c r="V883">
        <v>13.938248267170763</v>
      </c>
      <c r="W883">
        <v>56</v>
      </c>
      <c r="X883">
        <v>172.2031866444656</v>
      </c>
      <c r="Y883">
        <v>158.9435412728418</v>
      </c>
      <c r="Z883">
        <v>158.9435412728418</v>
      </c>
      <c r="AA883">
        <v>29.472152987185918</v>
      </c>
      <c r="AB883">
        <v>0</v>
      </c>
      <c r="AD883">
        <v>31</v>
      </c>
      <c r="AE883">
        <v>0</v>
      </c>
      <c r="AF883">
        <v>0</v>
      </c>
      <c r="AG883">
        <v>2</v>
      </c>
      <c r="AH883">
        <v>97</v>
      </c>
      <c r="AI883">
        <v>27</v>
      </c>
      <c r="AJ883">
        <v>50</v>
      </c>
      <c r="AK883">
        <v>7</v>
      </c>
      <c r="AL883">
        <v>21</v>
      </c>
      <c r="AM883">
        <v>10</v>
      </c>
    </row>
    <row r="884" spans="1:39">
      <c r="A884">
        <v>10</v>
      </c>
      <c r="B884">
        <v>24</v>
      </c>
      <c r="C884">
        <v>2024</v>
      </c>
      <c r="D884">
        <v>99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57</v>
      </c>
      <c r="N884">
        <v>99</v>
      </c>
      <c r="O884">
        <v>99</v>
      </c>
      <c r="P884">
        <v>9999</v>
      </c>
      <c r="Q884">
        <v>377</v>
      </c>
      <c r="R884">
        <v>1839</v>
      </c>
      <c r="S884">
        <v>1839</v>
      </c>
      <c r="T884">
        <v>6.1921276810667027</v>
      </c>
      <c r="U884">
        <v>6.3469476560047218</v>
      </c>
      <c r="V884">
        <v>13.946710168569872</v>
      </c>
      <c r="W884">
        <v>57</v>
      </c>
      <c r="X884">
        <v>169.71309599345349</v>
      </c>
      <c r="Y884">
        <v>156.64518760195779</v>
      </c>
      <c r="Z884">
        <v>156.64518760195779</v>
      </c>
      <c r="AA884">
        <v>27.759545433026599</v>
      </c>
      <c r="AB884">
        <v>0</v>
      </c>
      <c r="AD884">
        <v>51</v>
      </c>
      <c r="AE884">
        <v>0</v>
      </c>
      <c r="AF884">
        <v>0</v>
      </c>
      <c r="AG884">
        <v>2</v>
      </c>
      <c r="AH884">
        <v>118</v>
      </c>
      <c r="AI884">
        <v>42</v>
      </c>
      <c r="AJ884">
        <v>44</v>
      </c>
      <c r="AK884">
        <v>7</v>
      </c>
      <c r="AL884">
        <v>17</v>
      </c>
      <c r="AM884">
        <v>6</v>
      </c>
    </row>
    <row r="885" spans="1:39">
      <c r="A885">
        <v>10</v>
      </c>
      <c r="B885">
        <v>25</v>
      </c>
      <c r="C885">
        <v>2024</v>
      </c>
      <c r="D885">
        <v>99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58</v>
      </c>
      <c r="N885">
        <v>99</v>
      </c>
      <c r="O885">
        <v>99</v>
      </c>
      <c r="P885">
        <v>9999</v>
      </c>
      <c r="Q885">
        <v>383</v>
      </c>
      <c r="R885">
        <v>2121</v>
      </c>
      <c r="S885">
        <v>2121</v>
      </c>
      <c r="T885">
        <v>7.1416546011650226</v>
      </c>
      <c r="U885">
        <v>7.1888448848520401</v>
      </c>
      <c r="V885">
        <v>13.96699669966997</v>
      </c>
      <c r="W885">
        <v>58</v>
      </c>
      <c r="X885">
        <v>166.66738179776803</v>
      </c>
      <c r="Y885">
        <v>153.83399339934044</v>
      </c>
      <c r="Z885">
        <v>153.83399339934044</v>
      </c>
      <c r="AA885">
        <v>27.838411784975563</v>
      </c>
      <c r="AB885">
        <v>0</v>
      </c>
      <c r="AD885">
        <v>69</v>
      </c>
      <c r="AE885">
        <v>0</v>
      </c>
      <c r="AF885">
        <v>0</v>
      </c>
      <c r="AG885">
        <v>6</v>
      </c>
      <c r="AH885">
        <v>137</v>
      </c>
      <c r="AI885">
        <v>39</v>
      </c>
      <c r="AJ885">
        <v>41</v>
      </c>
      <c r="AK885">
        <v>7</v>
      </c>
      <c r="AL885">
        <v>17</v>
      </c>
      <c r="AM885">
        <v>6</v>
      </c>
    </row>
    <row r="886" spans="1:39">
      <c r="A886">
        <v>10</v>
      </c>
      <c r="B886">
        <v>26</v>
      </c>
      <c r="C886">
        <v>2024</v>
      </c>
      <c r="D886">
        <v>99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59</v>
      </c>
      <c r="N886">
        <v>99</v>
      </c>
      <c r="O886">
        <v>99</v>
      </c>
      <c r="P886">
        <v>9999</v>
      </c>
      <c r="Q886">
        <v>386</v>
      </c>
      <c r="R886">
        <v>2479</v>
      </c>
      <c r="S886">
        <v>2479</v>
      </c>
      <c r="T886">
        <v>8.3470823933465752</v>
      </c>
      <c r="U886">
        <v>8.2944329079201644</v>
      </c>
      <c r="V886">
        <v>13.912868091972562</v>
      </c>
      <c r="W886">
        <v>59</v>
      </c>
      <c r="X886">
        <v>164.52895546862339</v>
      </c>
      <c r="Y886">
        <v>151.86022589753921</v>
      </c>
      <c r="Z886">
        <v>151.86022589753921</v>
      </c>
      <c r="AA886">
        <v>28.196803739697</v>
      </c>
      <c r="AB886">
        <v>0</v>
      </c>
      <c r="AD886">
        <v>55</v>
      </c>
      <c r="AE886">
        <v>0</v>
      </c>
      <c r="AF886">
        <v>0</v>
      </c>
      <c r="AG886">
        <v>11</v>
      </c>
      <c r="AH886">
        <v>154</v>
      </c>
      <c r="AI886">
        <v>37</v>
      </c>
      <c r="AJ886">
        <v>45</v>
      </c>
      <c r="AK886">
        <v>7</v>
      </c>
      <c r="AL886">
        <v>24</v>
      </c>
      <c r="AM886">
        <v>5</v>
      </c>
    </row>
    <row r="887" spans="1:39">
      <c r="A887">
        <v>10</v>
      </c>
      <c r="B887">
        <v>27</v>
      </c>
      <c r="C887">
        <v>2024</v>
      </c>
      <c r="D887">
        <v>99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60</v>
      </c>
      <c r="N887">
        <v>99</v>
      </c>
      <c r="O887">
        <v>99</v>
      </c>
      <c r="P887">
        <v>9999</v>
      </c>
      <c r="Q887">
        <v>381</v>
      </c>
      <c r="R887">
        <v>2783</v>
      </c>
      <c r="S887">
        <v>2783</v>
      </c>
      <c r="T887">
        <v>9.3706858816795187</v>
      </c>
      <c r="U887">
        <v>9.1713399688238368</v>
      </c>
      <c r="V887">
        <v>6.8271649299317264E-3</v>
      </c>
      <c r="W887">
        <v>60</v>
      </c>
      <c r="X887">
        <v>162.05101473152465</v>
      </c>
      <c r="Y887">
        <v>149.57308659719723</v>
      </c>
      <c r="Z887">
        <v>149.57308659719723</v>
      </c>
      <c r="AA887">
        <v>27.689671479498433</v>
      </c>
      <c r="AB887">
        <v>0</v>
      </c>
      <c r="AD887">
        <v>81</v>
      </c>
      <c r="AE887">
        <v>0</v>
      </c>
      <c r="AF887">
        <v>0</v>
      </c>
      <c r="AG887">
        <v>10</v>
      </c>
      <c r="AH887">
        <v>173</v>
      </c>
      <c r="AI887">
        <v>43</v>
      </c>
      <c r="AJ887">
        <v>62</v>
      </c>
      <c r="AK887">
        <v>17</v>
      </c>
      <c r="AL887">
        <v>23</v>
      </c>
      <c r="AM887">
        <v>6</v>
      </c>
    </row>
    <row r="888" spans="1:39">
      <c r="A888">
        <v>10</v>
      </c>
      <c r="B888">
        <v>28</v>
      </c>
      <c r="C888">
        <v>2024</v>
      </c>
      <c r="D888">
        <v>99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61</v>
      </c>
      <c r="N888">
        <v>99</v>
      </c>
      <c r="O888">
        <v>99</v>
      </c>
      <c r="P888">
        <v>9999</v>
      </c>
      <c r="Q888">
        <v>364</v>
      </c>
      <c r="R888">
        <v>2799</v>
      </c>
      <c r="S888">
        <v>2799</v>
      </c>
      <c r="T888">
        <v>9.4245597494865123</v>
      </c>
      <c r="U888">
        <v>9.0878627808470487</v>
      </c>
      <c r="V888">
        <v>0</v>
      </c>
      <c r="W888">
        <v>61</v>
      </c>
      <c r="X888">
        <v>159.65812739962439</v>
      </c>
      <c r="Y888">
        <v>147.36445158985373</v>
      </c>
      <c r="Z888">
        <v>147.36445158985373</v>
      </c>
      <c r="AA888">
        <v>27.52648530004446</v>
      </c>
      <c r="AB888">
        <v>0</v>
      </c>
      <c r="AD888">
        <v>88</v>
      </c>
      <c r="AE888">
        <v>0</v>
      </c>
      <c r="AF888">
        <v>0</v>
      </c>
      <c r="AG888">
        <v>10</v>
      </c>
      <c r="AH888">
        <v>219</v>
      </c>
      <c r="AI888">
        <v>34</v>
      </c>
      <c r="AJ888">
        <v>63</v>
      </c>
      <c r="AK888">
        <v>18</v>
      </c>
      <c r="AL888">
        <v>24</v>
      </c>
      <c r="AM888">
        <v>8</v>
      </c>
    </row>
    <row r="889" spans="1:39">
      <c r="A889">
        <v>10</v>
      </c>
      <c r="B889">
        <v>29</v>
      </c>
      <c r="C889">
        <v>2024</v>
      </c>
      <c r="D889">
        <v>99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62</v>
      </c>
      <c r="N889">
        <v>99</v>
      </c>
      <c r="O889">
        <v>99</v>
      </c>
      <c r="P889">
        <v>9999</v>
      </c>
      <c r="Q889">
        <v>351</v>
      </c>
      <c r="R889">
        <v>2821</v>
      </c>
      <c r="S889">
        <v>2820</v>
      </c>
      <c r="T889">
        <v>9.4986363177211377</v>
      </c>
      <c r="U889">
        <v>9.0185900225283593</v>
      </c>
      <c r="V889">
        <v>4.9627791563275452E-3</v>
      </c>
      <c r="W889">
        <v>62.021985815602818</v>
      </c>
      <c r="X889">
        <v>157.20549677142853</v>
      </c>
      <c r="Y889">
        <v>145.10067352002855</v>
      </c>
      <c r="Z889">
        <v>145.15212765957472</v>
      </c>
      <c r="AA889">
        <v>27.901719342748045</v>
      </c>
      <c r="AD889">
        <v>82</v>
      </c>
      <c r="AE889">
        <v>0</v>
      </c>
      <c r="AF889">
        <v>0</v>
      </c>
      <c r="AG889">
        <v>15</v>
      </c>
      <c r="AH889">
        <v>197</v>
      </c>
      <c r="AI889">
        <v>46</v>
      </c>
      <c r="AJ889">
        <v>62</v>
      </c>
      <c r="AK889">
        <v>23</v>
      </c>
      <c r="AL889">
        <v>26.93</v>
      </c>
      <c r="AM889">
        <v>9</v>
      </c>
    </row>
    <row r="890" spans="1:39">
      <c r="A890">
        <v>10</v>
      </c>
      <c r="B890">
        <v>30</v>
      </c>
      <c r="C890">
        <v>2024</v>
      </c>
      <c r="D890">
        <v>99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63</v>
      </c>
      <c r="N890">
        <v>99</v>
      </c>
      <c r="O890">
        <v>99</v>
      </c>
      <c r="P890">
        <v>9999</v>
      </c>
      <c r="Q890">
        <v>321</v>
      </c>
      <c r="R890">
        <v>2463</v>
      </c>
      <c r="S890">
        <v>2463</v>
      </c>
      <c r="T890">
        <v>8.2932085255395815</v>
      </c>
      <c r="U890">
        <v>7.7069044720708844</v>
      </c>
      <c r="V890">
        <v>0</v>
      </c>
      <c r="W890">
        <v>63</v>
      </c>
      <c r="X890">
        <v>153.86779592574669</v>
      </c>
      <c r="Y890">
        <v>142.01997563946378</v>
      </c>
      <c r="Z890">
        <v>142.01997563946378</v>
      </c>
      <c r="AA890">
        <v>26.300840619559757</v>
      </c>
      <c r="AB890">
        <v>0</v>
      </c>
      <c r="AD890">
        <v>86</v>
      </c>
      <c r="AE890">
        <v>0</v>
      </c>
      <c r="AF890">
        <v>0</v>
      </c>
      <c r="AG890">
        <v>9</v>
      </c>
      <c r="AH890">
        <v>185</v>
      </c>
      <c r="AI890">
        <v>29</v>
      </c>
      <c r="AJ890">
        <v>48</v>
      </c>
      <c r="AK890">
        <v>26</v>
      </c>
      <c r="AL890">
        <v>27</v>
      </c>
      <c r="AM890">
        <v>3</v>
      </c>
    </row>
    <row r="891" spans="1:39">
      <c r="A891">
        <v>10</v>
      </c>
      <c r="B891">
        <v>31</v>
      </c>
      <c r="C891">
        <v>2024</v>
      </c>
      <c r="D891">
        <v>99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64</v>
      </c>
      <c r="N891">
        <v>99</v>
      </c>
      <c r="O891">
        <v>99</v>
      </c>
      <c r="P891">
        <v>9999</v>
      </c>
      <c r="Q891">
        <v>273</v>
      </c>
      <c r="R891">
        <v>1848</v>
      </c>
      <c r="S891">
        <v>1848</v>
      </c>
      <c r="T891">
        <v>6.2224317317081361</v>
      </c>
      <c r="U891">
        <v>5.7168742323009152</v>
      </c>
      <c r="V891">
        <v>0</v>
      </c>
      <c r="W891">
        <v>64</v>
      </c>
      <c r="X891">
        <v>152.12088381102464</v>
      </c>
      <c r="Y891">
        <v>140.40757575757561</v>
      </c>
      <c r="Z891">
        <v>140.40757575757561</v>
      </c>
      <c r="AA891">
        <v>25.848431985604687</v>
      </c>
      <c r="AB891">
        <v>0</v>
      </c>
      <c r="AD891">
        <v>70</v>
      </c>
      <c r="AE891">
        <v>0</v>
      </c>
      <c r="AF891">
        <v>0</v>
      </c>
      <c r="AG891">
        <v>9</v>
      </c>
      <c r="AH891">
        <v>132</v>
      </c>
      <c r="AI891">
        <v>26</v>
      </c>
      <c r="AJ891">
        <v>29</v>
      </c>
      <c r="AK891">
        <v>24</v>
      </c>
      <c r="AL891">
        <v>14</v>
      </c>
      <c r="AM891">
        <v>2</v>
      </c>
    </row>
    <row r="892" spans="1:39">
      <c r="A892">
        <v>10</v>
      </c>
      <c r="B892">
        <v>32</v>
      </c>
      <c r="C892">
        <v>2024</v>
      </c>
      <c r="D892">
        <v>99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65</v>
      </c>
      <c r="N892">
        <v>99</v>
      </c>
      <c r="O892">
        <v>99</v>
      </c>
      <c r="P892">
        <v>9999</v>
      </c>
      <c r="Q892">
        <v>283</v>
      </c>
      <c r="R892">
        <v>1792</v>
      </c>
      <c r="S892">
        <v>1792</v>
      </c>
      <c r="T892">
        <v>6.0338731943836494</v>
      </c>
      <c r="U892">
        <v>5.4688420206115156</v>
      </c>
      <c r="V892">
        <v>7.8125E-3</v>
      </c>
      <c r="W892">
        <v>65</v>
      </c>
      <c r="X892">
        <v>150.0684999419594</v>
      </c>
      <c r="Y892">
        <v>138.51322544642869</v>
      </c>
      <c r="Z892">
        <v>138.51322544642869</v>
      </c>
      <c r="AA892">
        <v>24.508124297073152</v>
      </c>
      <c r="AB892">
        <v>0</v>
      </c>
      <c r="AD892">
        <v>67</v>
      </c>
      <c r="AE892">
        <v>0</v>
      </c>
      <c r="AF892">
        <v>0</v>
      </c>
      <c r="AG892">
        <v>9</v>
      </c>
      <c r="AH892">
        <v>120</v>
      </c>
      <c r="AI892">
        <v>20</v>
      </c>
      <c r="AJ892">
        <v>26</v>
      </c>
      <c r="AK892">
        <v>22</v>
      </c>
      <c r="AL892">
        <v>13</v>
      </c>
      <c r="AM892">
        <v>4</v>
      </c>
    </row>
    <row r="893" spans="1:39">
      <c r="A893">
        <v>10</v>
      </c>
      <c r="B893">
        <v>33</v>
      </c>
      <c r="C893">
        <v>2024</v>
      </c>
      <c r="D893">
        <v>99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66</v>
      </c>
      <c r="N893">
        <v>99</v>
      </c>
      <c r="O893">
        <v>99</v>
      </c>
      <c r="P893">
        <v>9999</v>
      </c>
      <c r="Q893">
        <v>73</v>
      </c>
      <c r="R893">
        <v>433</v>
      </c>
      <c r="S893">
        <v>433</v>
      </c>
      <c r="T893">
        <v>1.4579615475268528</v>
      </c>
      <c r="U893">
        <v>1.379790579953619</v>
      </c>
      <c r="V893">
        <v>0</v>
      </c>
      <c r="W893">
        <v>66</v>
      </c>
      <c r="X893">
        <v>156.69583319780111</v>
      </c>
      <c r="Y893">
        <v>144.63025404157028</v>
      </c>
      <c r="Z893">
        <v>144.63025404157028</v>
      </c>
      <c r="AA893">
        <v>25.781966130101122</v>
      </c>
      <c r="AB893">
        <v>0</v>
      </c>
      <c r="AD893">
        <v>20</v>
      </c>
      <c r="AE893">
        <v>0</v>
      </c>
      <c r="AF893">
        <v>0</v>
      </c>
      <c r="AG893">
        <v>6</v>
      </c>
      <c r="AH893">
        <v>18</v>
      </c>
      <c r="AI893">
        <v>7</v>
      </c>
      <c r="AJ893">
        <v>2</v>
      </c>
      <c r="AK893">
        <v>10</v>
      </c>
      <c r="AL893">
        <v>4</v>
      </c>
      <c r="AM893">
        <v>0</v>
      </c>
    </row>
    <row r="894" spans="1:39">
      <c r="A894">
        <v>10</v>
      </c>
      <c r="B894">
        <v>34</v>
      </c>
      <c r="C894">
        <v>2024</v>
      </c>
      <c r="D894">
        <v>99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67</v>
      </c>
      <c r="N894">
        <v>99</v>
      </c>
      <c r="O894">
        <v>99</v>
      </c>
      <c r="P894">
        <v>9999</v>
      </c>
      <c r="Q894">
        <v>61</v>
      </c>
      <c r="R894">
        <v>228</v>
      </c>
      <c r="S894">
        <v>228</v>
      </c>
      <c r="T894">
        <v>0.76770261624970559</v>
      </c>
      <c r="U894">
        <v>0.71577370296724308</v>
      </c>
      <c r="V894">
        <v>0</v>
      </c>
      <c r="W894">
        <v>67</v>
      </c>
      <c r="X894">
        <v>154.37361008154201</v>
      </c>
      <c r="Y894">
        <v>142.48684210526321</v>
      </c>
      <c r="Z894">
        <v>142.48684210526321</v>
      </c>
      <c r="AA894">
        <v>23.69163007565588</v>
      </c>
      <c r="AB894">
        <v>0</v>
      </c>
      <c r="AD894">
        <v>15</v>
      </c>
      <c r="AE894">
        <v>0</v>
      </c>
      <c r="AF894">
        <v>0</v>
      </c>
      <c r="AG894">
        <v>1</v>
      </c>
      <c r="AH894">
        <v>11</v>
      </c>
      <c r="AI894">
        <v>1</v>
      </c>
      <c r="AJ894">
        <v>1</v>
      </c>
      <c r="AK894">
        <v>3</v>
      </c>
      <c r="AL894">
        <v>1</v>
      </c>
      <c r="AM894">
        <v>0</v>
      </c>
    </row>
    <row r="895" spans="1:39">
      <c r="A895">
        <v>10</v>
      </c>
      <c r="B895">
        <v>35</v>
      </c>
      <c r="C895">
        <v>2024</v>
      </c>
      <c r="D895">
        <v>99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99</v>
      </c>
      <c r="M895">
        <v>68</v>
      </c>
      <c r="N895">
        <v>99</v>
      </c>
      <c r="O895">
        <v>99</v>
      </c>
      <c r="P895">
        <v>9999</v>
      </c>
      <c r="Q895">
        <v>45</v>
      </c>
      <c r="R895">
        <v>75</v>
      </c>
      <c r="S895">
        <v>75</v>
      </c>
      <c r="T895">
        <v>0.25253375534529782</v>
      </c>
      <c r="U895">
        <v>0.24117566056546713</v>
      </c>
      <c r="V895">
        <v>0.36</v>
      </c>
      <c r="W895">
        <v>68</v>
      </c>
      <c r="X895">
        <v>158.12639942217402</v>
      </c>
      <c r="Y895">
        <v>145.95066666666662</v>
      </c>
      <c r="Z895">
        <v>145.95066666666662</v>
      </c>
      <c r="AA895">
        <v>26.944591904292832</v>
      </c>
      <c r="AB895">
        <v>0</v>
      </c>
      <c r="AD895">
        <v>5</v>
      </c>
      <c r="AE895">
        <v>0</v>
      </c>
      <c r="AF895">
        <v>0</v>
      </c>
      <c r="AG895">
        <v>1</v>
      </c>
      <c r="AH895">
        <v>9</v>
      </c>
      <c r="AI895">
        <v>1</v>
      </c>
      <c r="AJ895">
        <v>0</v>
      </c>
      <c r="AK895">
        <v>3</v>
      </c>
      <c r="AL895">
        <v>0</v>
      </c>
      <c r="AM895">
        <v>0</v>
      </c>
    </row>
    <row r="896" spans="1:39">
      <c r="A896">
        <v>10</v>
      </c>
      <c r="B896">
        <v>36</v>
      </c>
      <c r="C896">
        <v>2023</v>
      </c>
      <c r="D896">
        <v>99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99</v>
      </c>
      <c r="M896">
        <v>0</v>
      </c>
      <c r="N896">
        <v>99</v>
      </c>
      <c r="O896">
        <v>99</v>
      </c>
      <c r="P896">
        <v>9999</v>
      </c>
      <c r="Q896">
        <v>40</v>
      </c>
      <c r="R896">
        <v>55</v>
      </c>
      <c r="S896">
        <v>0</v>
      </c>
      <c r="T896">
        <v>0.18165604254054235</v>
      </c>
      <c r="U896">
        <v>0</v>
      </c>
      <c r="V896">
        <v>0.21818181818181817</v>
      </c>
      <c r="X896">
        <v>160.41170097508123</v>
      </c>
      <c r="Y896">
        <v>0</v>
      </c>
      <c r="AD896">
        <v>3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</row>
    <row r="897" spans="1:39">
      <c r="A897">
        <v>10</v>
      </c>
      <c r="B897">
        <v>37</v>
      </c>
      <c r="C897">
        <v>2023</v>
      </c>
      <c r="D897">
        <v>99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99</v>
      </c>
      <c r="M897">
        <v>35</v>
      </c>
      <c r="N897">
        <v>99</v>
      </c>
      <c r="O897">
        <v>99</v>
      </c>
      <c r="P897">
        <v>9999</v>
      </c>
      <c r="Q897">
        <v>10</v>
      </c>
      <c r="R897">
        <v>22</v>
      </c>
      <c r="S897">
        <v>22</v>
      </c>
      <c r="T897">
        <v>7.2662417016216896E-2</v>
      </c>
      <c r="U897">
        <v>9.8200263174054864E-2</v>
      </c>
      <c r="V897">
        <v>2</v>
      </c>
      <c r="W897">
        <v>35</v>
      </c>
      <c r="X897">
        <v>226.25332414064809</v>
      </c>
      <c r="Y897">
        <v>208.83181818181816</v>
      </c>
      <c r="Z897">
        <v>208.83181818181816</v>
      </c>
      <c r="AA897">
        <v>65.809065321674481</v>
      </c>
      <c r="AB897">
        <v>0</v>
      </c>
      <c r="AD897">
        <v>0</v>
      </c>
      <c r="AE897">
        <v>0</v>
      </c>
      <c r="AF897">
        <v>0</v>
      </c>
      <c r="AG897">
        <v>0</v>
      </c>
      <c r="AH897">
        <v>6</v>
      </c>
      <c r="AI897">
        <v>0</v>
      </c>
      <c r="AJ897">
        <v>0</v>
      </c>
      <c r="AK897">
        <v>0</v>
      </c>
      <c r="AL897">
        <v>1</v>
      </c>
      <c r="AM897">
        <v>0</v>
      </c>
    </row>
    <row r="898" spans="1:39">
      <c r="A898">
        <v>10</v>
      </c>
      <c r="B898">
        <v>38</v>
      </c>
      <c r="C898">
        <v>2023</v>
      </c>
      <c r="D898">
        <v>99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99</v>
      </c>
      <c r="M898">
        <v>36</v>
      </c>
      <c r="N898">
        <v>99</v>
      </c>
      <c r="O898">
        <v>99</v>
      </c>
      <c r="P898">
        <v>9999</v>
      </c>
      <c r="Q898">
        <v>4</v>
      </c>
      <c r="R898">
        <v>5</v>
      </c>
      <c r="S898">
        <v>5</v>
      </c>
      <c r="T898">
        <v>1.6514185685503845E-2</v>
      </c>
      <c r="U898">
        <v>2.4946025977937755E-2</v>
      </c>
      <c r="V898">
        <v>2</v>
      </c>
      <c r="W898">
        <v>36</v>
      </c>
      <c r="X898">
        <v>252.89274106175515</v>
      </c>
      <c r="Y898">
        <v>233.42</v>
      </c>
      <c r="Z898">
        <v>233.42</v>
      </c>
      <c r="AA898">
        <v>22.560265955879327</v>
      </c>
      <c r="AB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</row>
    <row r="899" spans="1:39">
      <c r="A899">
        <v>10</v>
      </c>
      <c r="B899">
        <v>39</v>
      </c>
      <c r="C899">
        <v>2023</v>
      </c>
      <c r="D899">
        <v>99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99</v>
      </c>
      <c r="M899">
        <v>37</v>
      </c>
      <c r="N899">
        <v>99</v>
      </c>
      <c r="O899">
        <v>99</v>
      </c>
      <c r="P899">
        <v>9999</v>
      </c>
      <c r="Q899">
        <v>6</v>
      </c>
      <c r="R899">
        <v>7</v>
      </c>
      <c r="S899">
        <v>7</v>
      </c>
      <c r="T899">
        <v>2.3119859959705391E-2</v>
      </c>
      <c r="U899">
        <v>2.866089129793226E-2</v>
      </c>
      <c r="V899">
        <v>2</v>
      </c>
      <c r="W899">
        <v>37</v>
      </c>
      <c r="X899">
        <v>207.53753288964555</v>
      </c>
      <c r="Y899">
        <v>191.55714285714296</v>
      </c>
      <c r="Z899">
        <v>191.55714285714296</v>
      </c>
      <c r="AA899">
        <v>44.96839706609375</v>
      </c>
      <c r="AB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</row>
    <row r="900" spans="1:39">
      <c r="A900">
        <v>10</v>
      </c>
      <c r="B900">
        <v>40</v>
      </c>
      <c r="C900">
        <v>2023</v>
      </c>
      <c r="D900">
        <v>99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99</v>
      </c>
      <c r="M900">
        <v>38</v>
      </c>
      <c r="N900">
        <v>99</v>
      </c>
      <c r="O900">
        <v>99</v>
      </c>
      <c r="P900">
        <v>9999</v>
      </c>
      <c r="Q900">
        <v>6</v>
      </c>
      <c r="R900">
        <v>9</v>
      </c>
      <c r="S900">
        <v>9</v>
      </c>
      <c r="T900">
        <v>2.9725534233906933E-2</v>
      </c>
      <c r="U900">
        <v>3.8604247724062526E-2</v>
      </c>
      <c r="V900">
        <v>2</v>
      </c>
      <c r="W900">
        <v>38</v>
      </c>
      <c r="X900">
        <v>217.41904417960757</v>
      </c>
      <c r="Y900">
        <v>200.67777777777775</v>
      </c>
      <c r="Z900">
        <v>200.67777777777775</v>
      </c>
      <c r="AA900">
        <v>58.442617208445157</v>
      </c>
      <c r="AB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</row>
    <row r="901" spans="1:39">
      <c r="A901">
        <v>10</v>
      </c>
      <c r="B901">
        <v>41</v>
      </c>
      <c r="C901">
        <v>2023</v>
      </c>
      <c r="D901">
        <v>99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99</v>
      </c>
      <c r="M901">
        <v>39</v>
      </c>
      <c r="N901">
        <v>99</v>
      </c>
      <c r="O901">
        <v>99</v>
      </c>
      <c r="P901">
        <v>9999</v>
      </c>
      <c r="Q901">
        <v>9</v>
      </c>
      <c r="R901">
        <v>9</v>
      </c>
      <c r="S901">
        <v>9</v>
      </c>
      <c r="T901">
        <v>2.9725534233906933E-2</v>
      </c>
      <c r="U901">
        <v>4.0442443452022997E-2</v>
      </c>
      <c r="V901">
        <v>2</v>
      </c>
      <c r="W901">
        <v>39</v>
      </c>
      <c r="X901">
        <v>227.77175875767423</v>
      </c>
      <c r="Y901">
        <v>210.23333333333329</v>
      </c>
      <c r="Z901">
        <v>210.23333333333329</v>
      </c>
      <c r="AA901">
        <v>54.617070998401779</v>
      </c>
      <c r="AB901">
        <v>0</v>
      </c>
      <c r="AD901">
        <v>1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</row>
    <row r="902" spans="1:39">
      <c r="A902">
        <v>10</v>
      </c>
      <c r="B902">
        <v>42</v>
      </c>
      <c r="C902">
        <v>2023</v>
      </c>
      <c r="D902">
        <v>99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99</v>
      </c>
      <c r="M902">
        <v>40</v>
      </c>
      <c r="N902">
        <v>99</v>
      </c>
      <c r="O902">
        <v>99</v>
      </c>
      <c r="P902">
        <v>9999</v>
      </c>
      <c r="Q902">
        <v>14</v>
      </c>
      <c r="R902">
        <v>15</v>
      </c>
      <c r="S902">
        <v>15</v>
      </c>
      <c r="T902">
        <v>4.9542557056511567E-2</v>
      </c>
      <c r="U902">
        <v>6.5997638944459258E-2</v>
      </c>
      <c r="V902">
        <v>5</v>
      </c>
      <c r="W902">
        <v>40</v>
      </c>
      <c r="X902">
        <v>223.01914048392925</v>
      </c>
      <c r="Y902">
        <v>205.84666666666672</v>
      </c>
      <c r="Z902">
        <v>205.84666666666672</v>
      </c>
      <c r="AA902">
        <v>34.675329686809079</v>
      </c>
      <c r="AB902">
        <v>0</v>
      </c>
      <c r="AD902">
        <v>1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1</v>
      </c>
      <c r="AK902">
        <v>0</v>
      </c>
      <c r="AL902">
        <v>0</v>
      </c>
      <c r="AM902">
        <v>0</v>
      </c>
    </row>
    <row r="903" spans="1:39">
      <c r="A903">
        <v>10</v>
      </c>
      <c r="B903">
        <v>43</v>
      </c>
      <c r="C903">
        <v>2023</v>
      </c>
      <c r="D903">
        <v>99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99</v>
      </c>
      <c r="M903">
        <v>41</v>
      </c>
      <c r="N903">
        <v>99</v>
      </c>
      <c r="O903">
        <v>99</v>
      </c>
      <c r="P903">
        <v>9999</v>
      </c>
      <c r="Q903">
        <v>10</v>
      </c>
      <c r="R903">
        <v>11</v>
      </c>
      <c r="S903">
        <v>11</v>
      </c>
      <c r="T903">
        <v>3.6331208508108448E-2</v>
      </c>
      <c r="U903">
        <v>4.783583766483139E-2</v>
      </c>
      <c r="V903">
        <v>5</v>
      </c>
      <c r="W903">
        <v>41</v>
      </c>
      <c r="X903">
        <v>220.42745986407965</v>
      </c>
      <c r="Y903">
        <v>203.45454545454547</v>
      </c>
      <c r="Z903">
        <v>203.45454545454547</v>
      </c>
      <c r="AA903">
        <v>30.405094179530391</v>
      </c>
      <c r="AB903">
        <v>0</v>
      </c>
      <c r="AD903">
        <v>0</v>
      </c>
      <c r="AE903">
        <v>0</v>
      </c>
      <c r="AF903">
        <v>0</v>
      </c>
      <c r="AG903">
        <v>0</v>
      </c>
      <c r="AH903">
        <v>2</v>
      </c>
      <c r="AI903">
        <v>0</v>
      </c>
      <c r="AJ903">
        <v>0</v>
      </c>
      <c r="AK903">
        <v>0</v>
      </c>
      <c r="AL903">
        <v>1</v>
      </c>
      <c r="AM903">
        <v>0</v>
      </c>
    </row>
    <row r="904" spans="1:39">
      <c r="A904">
        <v>10</v>
      </c>
      <c r="B904">
        <v>44</v>
      </c>
      <c r="C904">
        <v>2023</v>
      </c>
      <c r="D904">
        <v>99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99</v>
      </c>
      <c r="M904">
        <v>42</v>
      </c>
      <c r="N904">
        <v>99</v>
      </c>
      <c r="O904">
        <v>99</v>
      </c>
      <c r="P904">
        <v>9999</v>
      </c>
      <c r="Q904">
        <v>11</v>
      </c>
      <c r="R904">
        <v>16</v>
      </c>
      <c r="S904">
        <v>16</v>
      </c>
      <c r="T904">
        <v>5.2845394193612311E-2</v>
      </c>
      <c r="U904">
        <v>7.5669540885181436E-2</v>
      </c>
      <c r="V904">
        <v>5</v>
      </c>
      <c r="W904">
        <v>42</v>
      </c>
      <c r="X904">
        <v>239.72101841820151</v>
      </c>
      <c r="Y904">
        <v>221.26250000000005</v>
      </c>
      <c r="Z904">
        <v>221.26250000000005</v>
      </c>
      <c r="AA904">
        <v>28.003546092414528</v>
      </c>
      <c r="AB904">
        <v>0</v>
      </c>
      <c r="AD904">
        <v>1</v>
      </c>
      <c r="AE904">
        <v>0</v>
      </c>
      <c r="AF904">
        <v>0</v>
      </c>
      <c r="AG904">
        <v>0</v>
      </c>
      <c r="AH904">
        <v>3</v>
      </c>
      <c r="AI904">
        <v>0</v>
      </c>
      <c r="AJ904">
        <v>1</v>
      </c>
      <c r="AK904">
        <v>0</v>
      </c>
      <c r="AL904">
        <v>0</v>
      </c>
      <c r="AM904">
        <v>0</v>
      </c>
    </row>
    <row r="905" spans="1:39">
      <c r="A905">
        <v>10</v>
      </c>
      <c r="B905">
        <v>45</v>
      </c>
      <c r="C905">
        <v>2023</v>
      </c>
      <c r="D905">
        <v>99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99</v>
      </c>
      <c r="M905">
        <v>43</v>
      </c>
      <c r="N905">
        <v>99</v>
      </c>
      <c r="O905">
        <v>99</v>
      </c>
      <c r="P905">
        <v>9999</v>
      </c>
      <c r="Q905">
        <v>18</v>
      </c>
      <c r="R905">
        <v>26</v>
      </c>
      <c r="S905">
        <v>26</v>
      </c>
      <c r="T905">
        <v>8.5873765564620022E-2</v>
      </c>
      <c r="U905">
        <v>0.12125679493860075</v>
      </c>
      <c r="V905">
        <v>5</v>
      </c>
      <c r="W905">
        <v>43</v>
      </c>
      <c r="X905">
        <v>236.39469955829648</v>
      </c>
      <c r="Y905">
        <v>218.19230769230765</v>
      </c>
      <c r="Z905">
        <v>218.19230769230765</v>
      </c>
      <c r="AA905">
        <v>39.865725813969227</v>
      </c>
      <c r="AB905">
        <v>0</v>
      </c>
      <c r="AD905">
        <v>1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1</v>
      </c>
      <c r="AM905">
        <v>0</v>
      </c>
    </row>
    <row r="906" spans="1:39">
      <c r="A906">
        <v>10</v>
      </c>
      <c r="B906">
        <v>46</v>
      </c>
      <c r="C906">
        <v>2023</v>
      </c>
      <c r="D906">
        <v>99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99</v>
      </c>
      <c r="M906">
        <v>44</v>
      </c>
      <c r="N906">
        <v>99</v>
      </c>
      <c r="O906">
        <v>99</v>
      </c>
      <c r="P906">
        <v>9999</v>
      </c>
      <c r="Q906">
        <v>30</v>
      </c>
      <c r="R906">
        <v>33</v>
      </c>
      <c r="S906">
        <v>33</v>
      </c>
      <c r="T906">
        <v>0.10899362552432539</v>
      </c>
      <c r="U906">
        <v>0.14932134134339228</v>
      </c>
      <c r="V906">
        <v>5</v>
      </c>
      <c r="W906">
        <v>44</v>
      </c>
      <c r="X906">
        <v>229.35749696313081</v>
      </c>
      <c r="Y906">
        <v>211.69696969696963</v>
      </c>
      <c r="Z906">
        <v>211.69696969696963</v>
      </c>
      <c r="AA906">
        <v>37.826673968835458</v>
      </c>
      <c r="AB906">
        <v>0</v>
      </c>
      <c r="AD906">
        <v>1</v>
      </c>
      <c r="AE906">
        <v>0</v>
      </c>
      <c r="AF906">
        <v>0</v>
      </c>
      <c r="AG906">
        <v>0</v>
      </c>
      <c r="AH906">
        <v>1</v>
      </c>
      <c r="AI906">
        <v>0</v>
      </c>
      <c r="AJ906">
        <v>1</v>
      </c>
      <c r="AK906">
        <v>0</v>
      </c>
      <c r="AL906">
        <v>1</v>
      </c>
      <c r="AM906">
        <v>0</v>
      </c>
    </row>
    <row r="907" spans="1:39">
      <c r="A907">
        <v>10</v>
      </c>
      <c r="B907">
        <v>47</v>
      </c>
      <c r="C907">
        <v>2023</v>
      </c>
      <c r="D907">
        <v>99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99</v>
      </c>
      <c r="M907">
        <v>45</v>
      </c>
      <c r="N907">
        <v>99</v>
      </c>
      <c r="O907">
        <v>99</v>
      </c>
      <c r="P907">
        <v>9999</v>
      </c>
      <c r="Q907">
        <v>35</v>
      </c>
      <c r="R907">
        <v>44</v>
      </c>
      <c r="S907">
        <v>44</v>
      </c>
      <c r="T907">
        <v>0.14532483403243379</v>
      </c>
      <c r="U907">
        <v>0.18318902891261724</v>
      </c>
      <c r="V907">
        <v>8</v>
      </c>
      <c r="W907">
        <v>45</v>
      </c>
      <c r="X907">
        <v>211.03368462523392</v>
      </c>
      <c r="Y907">
        <v>194.78409090909088</v>
      </c>
      <c r="Z907">
        <v>194.78409090909088</v>
      </c>
      <c r="AA907">
        <v>38.504001817885779</v>
      </c>
      <c r="AB907">
        <v>0</v>
      </c>
      <c r="AD907">
        <v>0</v>
      </c>
      <c r="AE907">
        <v>0</v>
      </c>
      <c r="AF907">
        <v>0</v>
      </c>
      <c r="AG907">
        <v>0</v>
      </c>
      <c r="AH907">
        <v>3</v>
      </c>
      <c r="AI907">
        <v>0</v>
      </c>
      <c r="AJ907">
        <v>0</v>
      </c>
      <c r="AK907">
        <v>0</v>
      </c>
      <c r="AL907">
        <v>0</v>
      </c>
      <c r="AM907">
        <v>0</v>
      </c>
    </row>
    <row r="908" spans="1:39">
      <c r="A908">
        <v>10</v>
      </c>
      <c r="B908">
        <v>48</v>
      </c>
      <c r="C908">
        <v>2023</v>
      </c>
      <c r="D908">
        <v>99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99</v>
      </c>
      <c r="M908">
        <v>46</v>
      </c>
      <c r="N908">
        <v>99</v>
      </c>
      <c r="O908">
        <v>99</v>
      </c>
      <c r="P908">
        <v>9999</v>
      </c>
      <c r="Q908">
        <v>35</v>
      </c>
      <c r="R908">
        <v>44</v>
      </c>
      <c r="S908">
        <v>44</v>
      </c>
      <c r="T908">
        <v>0.14532483403243379</v>
      </c>
      <c r="U908">
        <v>0.18230840491271064</v>
      </c>
      <c r="V908">
        <v>8</v>
      </c>
      <c r="W908">
        <v>46</v>
      </c>
      <c r="X908">
        <v>210.01920614596676</v>
      </c>
      <c r="Y908">
        <v>193.84772727272727</v>
      </c>
      <c r="Z908">
        <v>193.84772727272727</v>
      </c>
      <c r="AA908">
        <v>37.064473854452849</v>
      </c>
      <c r="AB908">
        <v>0</v>
      </c>
      <c r="AD908">
        <v>0</v>
      </c>
      <c r="AE908">
        <v>0</v>
      </c>
      <c r="AF908">
        <v>0</v>
      </c>
      <c r="AG908">
        <v>0</v>
      </c>
      <c r="AH908">
        <v>4</v>
      </c>
      <c r="AI908">
        <v>0</v>
      </c>
      <c r="AJ908">
        <v>0</v>
      </c>
      <c r="AK908">
        <v>0</v>
      </c>
      <c r="AL908">
        <v>0</v>
      </c>
      <c r="AM908">
        <v>0</v>
      </c>
    </row>
    <row r="909" spans="1:39">
      <c r="A909">
        <v>10</v>
      </c>
      <c r="B909">
        <v>49</v>
      </c>
      <c r="C909">
        <v>2023</v>
      </c>
      <c r="D909">
        <v>99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99</v>
      </c>
      <c r="M909">
        <v>47</v>
      </c>
      <c r="N909">
        <v>99</v>
      </c>
      <c r="O909">
        <v>99</v>
      </c>
      <c r="P909">
        <v>9999</v>
      </c>
      <c r="Q909">
        <v>49</v>
      </c>
      <c r="R909">
        <v>69</v>
      </c>
      <c r="S909">
        <v>69</v>
      </c>
      <c r="T909">
        <v>0.22789576245995313</v>
      </c>
      <c r="U909">
        <v>0.28802603363936657</v>
      </c>
      <c r="V909">
        <v>8</v>
      </c>
      <c r="W909">
        <v>47</v>
      </c>
      <c r="X909">
        <v>211.58635200276345</v>
      </c>
      <c r="Y909">
        <v>195.29420289855076</v>
      </c>
      <c r="Z909">
        <v>195.29420289855076</v>
      </c>
      <c r="AA909">
        <v>38.893633785007751</v>
      </c>
      <c r="AB909">
        <v>0</v>
      </c>
      <c r="AD909">
        <v>0</v>
      </c>
      <c r="AE909">
        <v>0</v>
      </c>
      <c r="AF909">
        <v>0</v>
      </c>
      <c r="AG909">
        <v>0</v>
      </c>
      <c r="AH909">
        <v>7</v>
      </c>
      <c r="AI909">
        <v>0</v>
      </c>
      <c r="AJ909">
        <v>0</v>
      </c>
      <c r="AK909">
        <v>0</v>
      </c>
      <c r="AL909">
        <v>0</v>
      </c>
      <c r="AM909">
        <v>0</v>
      </c>
    </row>
    <row r="910" spans="1:39">
      <c r="A910">
        <v>10</v>
      </c>
      <c r="B910">
        <v>50</v>
      </c>
      <c r="C910">
        <v>2023</v>
      </c>
      <c r="D910">
        <v>99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99</v>
      </c>
      <c r="M910">
        <v>48</v>
      </c>
      <c r="N910">
        <v>99</v>
      </c>
      <c r="O910">
        <v>99</v>
      </c>
      <c r="P910">
        <v>9999</v>
      </c>
      <c r="Q910">
        <v>209</v>
      </c>
      <c r="R910">
        <v>775</v>
      </c>
      <c r="S910">
        <v>775</v>
      </c>
      <c r="T910">
        <v>2.5596987812530969</v>
      </c>
      <c r="U910">
        <v>3.1234514937659426</v>
      </c>
      <c r="V910">
        <v>7.9522580645161263</v>
      </c>
      <c r="W910">
        <v>48</v>
      </c>
      <c r="X910">
        <v>204.28574424212752</v>
      </c>
      <c r="Y910">
        <v>188.55574193548401</v>
      </c>
      <c r="Z910">
        <v>188.55574193548401</v>
      </c>
      <c r="AA910">
        <v>37.738281615465411</v>
      </c>
      <c r="AB910">
        <v>0</v>
      </c>
      <c r="AD910">
        <v>18</v>
      </c>
      <c r="AE910">
        <v>0</v>
      </c>
      <c r="AF910">
        <v>0</v>
      </c>
      <c r="AG910">
        <v>5</v>
      </c>
      <c r="AH910">
        <v>39</v>
      </c>
      <c r="AI910">
        <v>3</v>
      </c>
      <c r="AJ910">
        <v>20</v>
      </c>
      <c r="AK910">
        <v>1</v>
      </c>
      <c r="AL910">
        <v>5</v>
      </c>
      <c r="AM910">
        <v>1</v>
      </c>
    </row>
    <row r="911" spans="1:39">
      <c r="A911">
        <v>10</v>
      </c>
      <c r="B911">
        <v>51</v>
      </c>
      <c r="C911">
        <v>2023</v>
      </c>
      <c r="D911">
        <v>99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99</v>
      </c>
      <c r="M911">
        <v>49</v>
      </c>
      <c r="N911">
        <v>99</v>
      </c>
      <c r="O911">
        <v>99</v>
      </c>
      <c r="P911">
        <v>9999</v>
      </c>
      <c r="Q911">
        <v>179</v>
      </c>
      <c r="R911">
        <v>349</v>
      </c>
      <c r="S911">
        <v>349</v>
      </c>
      <c r="T911">
        <v>1.1526901608481683</v>
      </c>
      <c r="U911">
        <v>1.3494152090219844</v>
      </c>
      <c r="V911">
        <v>8.0085959885386817</v>
      </c>
      <c r="W911">
        <v>49</v>
      </c>
      <c r="X911">
        <v>195.98605518941284</v>
      </c>
      <c r="Y911">
        <v>180.89512893982817</v>
      </c>
      <c r="Z911">
        <v>180.89512893982817</v>
      </c>
      <c r="AA911">
        <v>34.882782089469522</v>
      </c>
      <c r="AB911">
        <v>0</v>
      </c>
      <c r="AD911">
        <v>7</v>
      </c>
      <c r="AE911">
        <v>0</v>
      </c>
      <c r="AF911">
        <v>0</v>
      </c>
      <c r="AG911">
        <v>0</v>
      </c>
      <c r="AH911">
        <v>21</v>
      </c>
      <c r="AI911">
        <v>1</v>
      </c>
      <c r="AJ911">
        <v>2</v>
      </c>
      <c r="AK911">
        <v>3</v>
      </c>
      <c r="AL911">
        <v>5</v>
      </c>
      <c r="AM911">
        <v>0</v>
      </c>
    </row>
    <row r="912" spans="1:39">
      <c r="A912">
        <v>10</v>
      </c>
      <c r="B912">
        <v>52</v>
      </c>
      <c r="C912">
        <v>2023</v>
      </c>
      <c r="D912">
        <v>99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99</v>
      </c>
      <c r="M912">
        <v>50</v>
      </c>
      <c r="N912">
        <v>99</v>
      </c>
      <c r="O912">
        <v>99</v>
      </c>
      <c r="P912">
        <v>9999</v>
      </c>
      <c r="Q912">
        <v>234</v>
      </c>
      <c r="R912">
        <v>489</v>
      </c>
      <c r="S912">
        <v>489</v>
      </c>
      <c r="T912">
        <v>1.6150873600422757</v>
      </c>
      <c r="U912">
        <v>1.88439642640216</v>
      </c>
      <c r="V912">
        <v>10.983640081799589</v>
      </c>
      <c r="W912">
        <v>50</v>
      </c>
      <c r="X912">
        <v>195.32975737071473</v>
      </c>
      <c r="Y912">
        <v>180.28936605316983</v>
      </c>
      <c r="Z912">
        <v>180.28936605316983</v>
      </c>
      <c r="AA912">
        <v>35.748128347861524</v>
      </c>
      <c r="AB912">
        <v>0</v>
      </c>
      <c r="AD912">
        <v>15</v>
      </c>
      <c r="AE912">
        <v>0</v>
      </c>
      <c r="AF912">
        <v>0</v>
      </c>
      <c r="AG912">
        <v>2</v>
      </c>
      <c r="AH912">
        <v>29</v>
      </c>
      <c r="AI912">
        <v>6</v>
      </c>
      <c r="AJ912">
        <v>10</v>
      </c>
      <c r="AK912">
        <v>2</v>
      </c>
      <c r="AL912">
        <v>4</v>
      </c>
      <c r="AM912">
        <v>0</v>
      </c>
    </row>
    <row r="913" spans="1:39">
      <c r="A913">
        <v>10</v>
      </c>
      <c r="B913">
        <v>53</v>
      </c>
      <c r="C913">
        <v>2023</v>
      </c>
      <c r="D913">
        <v>99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99</v>
      </c>
      <c r="M913">
        <v>51</v>
      </c>
      <c r="N913">
        <v>99</v>
      </c>
      <c r="O913">
        <v>99</v>
      </c>
      <c r="P913">
        <v>9999</v>
      </c>
      <c r="Q913">
        <v>232</v>
      </c>
      <c r="R913">
        <v>541</v>
      </c>
      <c r="S913">
        <v>541</v>
      </c>
      <c r="T913">
        <v>1.7868348911715162</v>
      </c>
      <c r="U913">
        <v>2.0332945552407424</v>
      </c>
      <c r="V913">
        <v>10.97412199630314</v>
      </c>
      <c r="W913">
        <v>51</v>
      </c>
      <c r="X913">
        <v>190.50572452202204</v>
      </c>
      <c r="Y913">
        <v>175.83678373382628</v>
      </c>
      <c r="Z913">
        <v>175.83678373382628</v>
      </c>
      <c r="AA913">
        <v>33.784026949158324</v>
      </c>
      <c r="AB913">
        <v>0</v>
      </c>
      <c r="AD913">
        <v>14</v>
      </c>
      <c r="AE913">
        <v>0</v>
      </c>
      <c r="AF913">
        <v>0</v>
      </c>
      <c r="AG913">
        <v>7</v>
      </c>
      <c r="AH913">
        <v>37</v>
      </c>
      <c r="AI913">
        <v>11</v>
      </c>
      <c r="AJ913">
        <v>18</v>
      </c>
      <c r="AK913">
        <v>1</v>
      </c>
      <c r="AL913">
        <v>11</v>
      </c>
      <c r="AM913">
        <v>2</v>
      </c>
    </row>
    <row r="914" spans="1:39">
      <c r="A914">
        <v>10</v>
      </c>
      <c r="B914">
        <v>54</v>
      </c>
      <c r="C914">
        <v>2023</v>
      </c>
      <c r="D914">
        <v>99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99</v>
      </c>
      <c r="M914">
        <v>52</v>
      </c>
      <c r="N914">
        <v>99</v>
      </c>
      <c r="O914">
        <v>99</v>
      </c>
      <c r="P914">
        <v>9999</v>
      </c>
      <c r="Q914">
        <v>241</v>
      </c>
      <c r="R914">
        <v>631</v>
      </c>
      <c r="S914">
        <v>631</v>
      </c>
      <c r="T914">
        <v>2.0840902335105862</v>
      </c>
      <c r="U914">
        <v>2.3402198058878145</v>
      </c>
      <c r="V914">
        <v>10.960380348652931</v>
      </c>
      <c r="W914">
        <v>52</v>
      </c>
      <c r="X914">
        <v>187.98893568653139</v>
      </c>
      <c r="Y914">
        <v>173.51378763866884</v>
      </c>
      <c r="Z914">
        <v>173.51378763866884</v>
      </c>
      <c r="AA914">
        <v>33.744318064825372</v>
      </c>
      <c r="AB914">
        <v>0</v>
      </c>
      <c r="AD914">
        <v>13</v>
      </c>
      <c r="AE914">
        <v>0</v>
      </c>
      <c r="AF914">
        <v>0</v>
      </c>
      <c r="AG914">
        <v>2</v>
      </c>
      <c r="AH914">
        <v>39</v>
      </c>
      <c r="AI914">
        <v>5</v>
      </c>
      <c r="AJ914">
        <v>16</v>
      </c>
      <c r="AK914">
        <v>2</v>
      </c>
      <c r="AL914">
        <v>7</v>
      </c>
      <c r="AM914">
        <v>1</v>
      </c>
    </row>
    <row r="915" spans="1:39">
      <c r="A915">
        <v>10</v>
      </c>
      <c r="B915">
        <v>55</v>
      </c>
      <c r="C915">
        <v>2023</v>
      </c>
      <c r="D915">
        <v>99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99</v>
      </c>
      <c r="M915">
        <v>53</v>
      </c>
      <c r="N915">
        <v>99</v>
      </c>
      <c r="O915">
        <v>99</v>
      </c>
      <c r="P915">
        <v>9999</v>
      </c>
      <c r="Q915">
        <v>288</v>
      </c>
      <c r="R915">
        <v>844</v>
      </c>
      <c r="S915">
        <v>844</v>
      </c>
      <c r="T915">
        <v>2.78759454371305</v>
      </c>
      <c r="U915">
        <v>3.0612435304327339</v>
      </c>
      <c r="V915">
        <v>10.960900473933648</v>
      </c>
      <c r="W915">
        <v>53</v>
      </c>
      <c r="X915">
        <v>183.84864418006424</v>
      </c>
      <c r="Y915">
        <v>169.6922985781992</v>
      </c>
      <c r="Z915">
        <v>169.6922985781992</v>
      </c>
      <c r="AA915">
        <v>31.583163745217558</v>
      </c>
      <c r="AB915">
        <v>0</v>
      </c>
      <c r="AD915">
        <v>23</v>
      </c>
      <c r="AE915">
        <v>0</v>
      </c>
      <c r="AF915">
        <v>0</v>
      </c>
      <c r="AG915">
        <v>7</v>
      </c>
      <c r="AH915">
        <v>51</v>
      </c>
      <c r="AI915">
        <v>7</v>
      </c>
      <c r="AJ915">
        <v>22</v>
      </c>
      <c r="AK915">
        <v>0</v>
      </c>
      <c r="AL915">
        <v>11</v>
      </c>
      <c r="AM915">
        <v>4</v>
      </c>
    </row>
    <row r="916" spans="1:39">
      <c r="A916">
        <v>10</v>
      </c>
      <c r="B916">
        <v>56</v>
      </c>
      <c r="C916">
        <v>2023</v>
      </c>
      <c r="D916">
        <v>99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99</v>
      </c>
      <c r="M916">
        <v>54</v>
      </c>
      <c r="N916">
        <v>99</v>
      </c>
      <c r="O916">
        <v>99</v>
      </c>
      <c r="P916">
        <v>9999</v>
      </c>
      <c r="Q916">
        <v>317</v>
      </c>
      <c r="R916">
        <v>1026</v>
      </c>
      <c r="S916">
        <v>1026</v>
      </c>
      <c r="T916">
        <v>3.3887109026653901</v>
      </c>
      <c r="U916">
        <v>3.6724884961543367</v>
      </c>
      <c r="V916">
        <v>10.967836257309944</v>
      </c>
      <c r="W916">
        <v>54</v>
      </c>
      <c r="X916">
        <v>181.43375170802889</v>
      </c>
      <c r="Y916">
        <v>167.46335282651077</v>
      </c>
      <c r="Z916">
        <v>167.46335282651077</v>
      </c>
      <c r="AA916">
        <v>31.02820137820304</v>
      </c>
      <c r="AB916">
        <v>0</v>
      </c>
      <c r="AD916">
        <v>35</v>
      </c>
      <c r="AE916">
        <v>0</v>
      </c>
      <c r="AF916">
        <v>0</v>
      </c>
      <c r="AG916">
        <v>4</v>
      </c>
      <c r="AH916">
        <v>57</v>
      </c>
      <c r="AI916">
        <v>7</v>
      </c>
      <c r="AJ916">
        <v>24</v>
      </c>
      <c r="AK916">
        <v>5</v>
      </c>
      <c r="AL916">
        <v>13</v>
      </c>
      <c r="AM916">
        <v>6</v>
      </c>
    </row>
    <row r="917" spans="1:39">
      <c r="A917">
        <v>10</v>
      </c>
      <c r="B917">
        <v>57</v>
      </c>
      <c r="C917">
        <v>2023</v>
      </c>
      <c r="D917">
        <v>99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99</v>
      </c>
      <c r="M917">
        <v>55</v>
      </c>
      <c r="N917">
        <v>99</v>
      </c>
      <c r="O917">
        <v>99</v>
      </c>
      <c r="P917">
        <v>9999</v>
      </c>
      <c r="Q917">
        <v>353</v>
      </c>
      <c r="R917">
        <v>1257</v>
      </c>
      <c r="S917">
        <v>1257</v>
      </c>
      <c r="T917">
        <v>4.1516662813356655</v>
      </c>
      <c r="U917">
        <v>4.4167611217841642</v>
      </c>
      <c r="V917">
        <v>13.955449482895784</v>
      </c>
      <c r="W917">
        <v>55</v>
      </c>
      <c r="X917">
        <v>178.10398281002347</v>
      </c>
      <c r="Y917">
        <v>164.38997613365157</v>
      </c>
      <c r="Z917">
        <v>164.38997613365157</v>
      </c>
      <c r="AA917">
        <v>30.270972383667097</v>
      </c>
      <c r="AB917">
        <v>0</v>
      </c>
      <c r="AD917">
        <v>38</v>
      </c>
      <c r="AE917">
        <v>0</v>
      </c>
      <c r="AF917">
        <v>0</v>
      </c>
      <c r="AG917">
        <v>2</v>
      </c>
      <c r="AH917">
        <v>67</v>
      </c>
      <c r="AI917">
        <v>5</v>
      </c>
      <c r="AJ917">
        <v>19</v>
      </c>
      <c r="AK917">
        <v>11</v>
      </c>
      <c r="AL917">
        <v>18</v>
      </c>
      <c r="AM917">
        <v>4</v>
      </c>
    </row>
    <row r="918" spans="1:39">
      <c r="A918">
        <v>10</v>
      </c>
      <c r="B918">
        <v>58</v>
      </c>
      <c r="C918">
        <v>2023</v>
      </c>
      <c r="D918">
        <v>99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99</v>
      </c>
      <c r="M918">
        <v>56</v>
      </c>
      <c r="N918">
        <v>99</v>
      </c>
      <c r="O918">
        <v>99</v>
      </c>
      <c r="P918">
        <v>9999</v>
      </c>
      <c r="Q918">
        <v>380</v>
      </c>
      <c r="R918">
        <v>1486</v>
      </c>
      <c r="S918">
        <v>1486</v>
      </c>
      <c r="T918">
        <v>4.9080159857317431</v>
      </c>
      <c r="U918">
        <v>5.1525417106381992</v>
      </c>
      <c r="V918">
        <v>13.971736204576043</v>
      </c>
      <c r="W918">
        <v>56</v>
      </c>
      <c r="X918">
        <v>175.75500627744103</v>
      </c>
      <c r="Y918">
        <v>162.22187079407823</v>
      </c>
      <c r="Z918">
        <v>162.22187079407823</v>
      </c>
      <c r="AA918">
        <v>30.744458617215425</v>
      </c>
      <c r="AB918">
        <v>0</v>
      </c>
      <c r="AD918">
        <v>39</v>
      </c>
      <c r="AE918">
        <v>0</v>
      </c>
      <c r="AF918">
        <v>0</v>
      </c>
      <c r="AG918">
        <v>4</v>
      </c>
      <c r="AH918">
        <v>82</v>
      </c>
      <c r="AI918">
        <v>11</v>
      </c>
      <c r="AJ918">
        <v>42</v>
      </c>
      <c r="AK918">
        <v>10</v>
      </c>
      <c r="AL918">
        <v>18</v>
      </c>
      <c r="AM918">
        <v>5</v>
      </c>
    </row>
    <row r="919" spans="1:39">
      <c r="A919">
        <v>10</v>
      </c>
      <c r="B919">
        <v>59</v>
      </c>
      <c r="C919">
        <v>2023</v>
      </c>
      <c r="D919">
        <v>99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99</v>
      </c>
      <c r="M919">
        <v>57</v>
      </c>
      <c r="N919">
        <v>99</v>
      </c>
      <c r="O919">
        <v>99</v>
      </c>
      <c r="P919">
        <v>9999</v>
      </c>
      <c r="Q919">
        <v>399</v>
      </c>
      <c r="R919">
        <v>1890</v>
      </c>
      <c r="S919">
        <v>1890</v>
      </c>
      <c r="T919">
        <v>6.2423621891204544</v>
      </c>
      <c r="U919">
        <v>6.3897671320215892</v>
      </c>
      <c r="V919">
        <v>13.977777777777778</v>
      </c>
      <c r="W919">
        <v>57</v>
      </c>
      <c r="X919">
        <v>171.36740671951961</v>
      </c>
      <c r="Y919">
        <v>158.17211640211639</v>
      </c>
      <c r="Z919">
        <v>158.17211640211639</v>
      </c>
      <c r="AA919">
        <v>28.741152772925577</v>
      </c>
      <c r="AB919">
        <v>0</v>
      </c>
      <c r="AD919">
        <v>56</v>
      </c>
      <c r="AE919">
        <v>0</v>
      </c>
      <c r="AF919">
        <v>0</v>
      </c>
      <c r="AG919">
        <v>8</v>
      </c>
      <c r="AH919">
        <v>111</v>
      </c>
      <c r="AI919">
        <v>16</v>
      </c>
      <c r="AJ919">
        <v>37</v>
      </c>
      <c r="AK919">
        <v>10</v>
      </c>
      <c r="AL919">
        <v>27</v>
      </c>
      <c r="AM919">
        <v>7</v>
      </c>
    </row>
    <row r="920" spans="1:39">
      <c r="A920">
        <v>10</v>
      </c>
      <c r="B920">
        <v>60</v>
      </c>
      <c r="C920">
        <v>2023</v>
      </c>
      <c r="D920">
        <v>99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99</v>
      </c>
      <c r="M920">
        <v>58</v>
      </c>
      <c r="N920">
        <v>99</v>
      </c>
      <c r="O920">
        <v>99</v>
      </c>
      <c r="P920">
        <v>9999</v>
      </c>
      <c r="Q920">
        <v>395</v>
      </c>
      <c r="R920">
        <v>2198</v>
      </c>
      <c r="S920">
        <v>2198</v>
      </c>
      <c r="T920">
        <v>7.25963602734749</v>
      </c>
      <c r="U920">
        <v>7.3207149461364738</v>
      </c>
      <c r="V920">
        <v>13.904458598726118</v>
      </c>
      <c r="W920">
        <v>58</v>
      </c>
      <c r="X920">
        <v>168.82268623992843</v>
      </c>
      <c r="Y920">
        <v>155.8233393994538</v>
      </c>
      <c r="Z920">
        <v>155.8233393994538</v>
      </c>
      <c r="AA920">
        <v>29.282707017106581</v>
      </c>
      <c r="AB920">
        <v>0</v>
      </c>
      <c r="AD920">
        <v>59</v>
      </c>
      <c r="AE920">
        <v>1</v>
      </c>
      <c r="AF920">
        <v>0</v>
      </c>
      <c r="AG920">
        <v>10</v>
      </c>
      <c r="AH920">
        <v>157</v>
      </c>
      <c r="AI920">
        <v>24</v>
      </c>
      <c r="AJ920">
        <v>59</v>
      </c>
      <c r="AK920">
        <v>9</v>
      </c>
      <c r="AL920">
        <v>26</v>
      </c>
      <c r="AM920">
        <v>7</v>
      </c>
    </row>
    <row r="921" spans="1:39">
      <c r="A921">
        <v>10</v>
      </c>
      <c r="B921">
        <v>61</v>
      </c>
      <c r="C921">
        <v>2023</v>
      </c>
      <c r="D921">
        <v>99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99</v>
      </c>
      <c r="M921">
        <v>59</v>
      </c>
      <c r="N921">
        <v>99</v>
      </c>
      <c r="O921">
        <v>99</v>
      </c>
      <c r="P921">
        <v>9999</v>
      </c>
      <c r="Q921">
        <v>396</v>
      </c>
      <c r="R921">
        <v>2458</v>
      </c>
      <c r="S921">
        <v>2458</v>
      </c>
      <c r="T921">
        <v>8.1183736829936901</v>
      </c>
      <c r="U921">
        <v>8.0529153281947856</v>
      </c>
      <c r="V921">
        <v>13.908868999186328</v>
      </c>
      <c r="W921">
        <v>59</v>
      </c>
      <c r="X921">
        <v>166.06428959939805</v>
      </c>
      <c r="Y921">
        <v>153.27733930024436</v>
      </c>
      <c r="Z921">
        <v>153.27733930024436</v>
      </c>
      <c r="AA921">
        <v>28.594756668835679</v>
      </c>
      <c r="AB921">
        <v>0</v>
      </c>
      <c r="AD921">
        <v>60</v>
      </c>
      <c r="AE921">
        <v>0</v>
      </c>
      <c r="AF921">
        <v>0</v>
      </c>
      <c r="AG921">
        <v>11</v>
      </c>
      <c r="AH921">
        <v>164</v>
      </c>
      <c r="AI921">
        <v>29</v>
      </c>
      <c r="AJ921">
        <v>41</v>
      </c>
      <c r="AK921">
        <v>13</v>
      </c>
      <c r="AL921">
        <v>38</v>
      </c>
      <c r="AM921">
        <v>4</v>
      </c>
    </row>
    <row r="922" spans="1:39">
      <c r="A922">
        <v>10</v>
      </c>
      <c r="B922">
        <v>62</v>
      </c>
      <c r="C922">
        <v>2023</v>
      </c>
      <c r="D922">
        <v>99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99</v>
      </c>
      <c r="M922">
        <v>60</v>
      </c>
      <c r="N922">
        <v>99</v>
      </c>
      <c r="O922">
        <v>99</v>
      </c>
      <c r="P922">
        <v>9999</v>
      </c>
      <c r="Q922">
        <v>398</v>
      </c>
      <c r="R922">
        <v>2632</v>
      </c>
      <c r="S922">
        <v>2632</v>
      </c>
      <c r="T922">
        <v>8.6930673448492257</v>
      </c>
      <c r="U922">
        <v>8.5214457700091781</v>
      </c>
      <c r="V922">
        <v>4.7492401215805481E-2</v>
      </c>
      <c r="W922">
        <v>60</v>
      </c>
      <c r="X922">
        <v>164.10899933150463</v>
      </c>
      <c r="Y922">
        <v>151.47260638297868</v>
      </c>
      <c r="Z922">
        <v>151.47260638297868</v>
      </c>
      <c r="AA922">
        <v>28.139409614452809</v>
      </c>
      <c r="AB922">
        <v>0</v>
      </c>
      <c r="AD922">
        <v>76</v>
      </c>
      <c r="AE922">
        <v>0</v>
      </c>
      <c r="AF922">
        <v>0</v>
      </c>
      <c r="AG922">
        <v>15</v>
      </c>
      <c r="AH922">
        <v>197</v>
      </c>
      <c r="AI922">
        <v>24</v>
      </c>
      <c r="AJ922">
        <v>59</v>
      </c>
      <c r="AK922">
        <v>23</v>
      </c>
      <c r="AL922">
        <v>33</v>
      </c>
      <c r="AM922">
        <v>10</v>
      </c>
    </row>
    <row r="923" spans="1:39">
      <c r="A923">
        <v>10</v>
      </c>
      <c r="B923">
        <v>63</v>
      </c>
      <c r="C923">
        <v>2023</v>
      </c>
      <c r="D923">
        <v>99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99</v>
      </c>
      <c r="M923">
        <v>61</v>
      </c>
      <c r="N923">
        <v>99</v>
      </c>
      <c r="O923">
        <v>99</v>
      </c>
      <c r="P923">
        <v>9999</v>
      </c>
      <c r="Q923">
        <v>376</v>
      </c>
      <c r="R923">
        <v>2883</v>
      </c>
      <c r="S923">
        <v>2883</v>
      </c>
      <c r="T923">
        <v>9.522079466261518</v>
      </c>
      <c r="U923">
        <v>9.1925966795302489</v>
      </c>
      <c r="V923">
        <v>0</v>
      </c>
      <c r="W923">
        <v>61</v>
      </c>
      <c r="X923">
        <v>161.62128726359043</v>
      </c>
      <c r="Y923">
        <v>149.17644814429389</v>
      </c>
      <c r="Z923">
        <v>149.17644814429389</v>
      </c>
      <c r="AA923">
        <v>26.655223638489339</v>
      </c>
      <c r="AB923">
        <v>0</v>
      </c>
      <c r="AD923">
        <v>82</v>
      </c>
      <c r="AE923">
        <v>0</v>
      </c>
      <c r="AF923">
        <v>0</v>
      </c>
      <c r="AG923">
        <v>13</v>
      </c>
      <c r="AH923">
        <v>223</v>
      </c>
      <c r="AI923">
        <v>38</v>
      </c>
      <c r="AJ923">
        <v>69</v>
      </c>
      <c r="AK923">
        <v>22</v>
      </c>
      <c r="AL923">
        <v>31</v>
      </c>
      <c r="AM923">
        <v>2</v>
      </c>
    </row>
    <row r="924" spans="1:39">
      <c r="A924">
        <v>10</v>
      </c>
      <c r="B924">
        <v>64</v>
      </c>
      <c r="C924">
        <v>2023</v>
      </c>
      <c r="D924">
        <v>99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99</v>
      </c>
      <c r="M924">
        <v>62</v>
      </c>
      <c r="N924">
        <v>99</v>
      </c>
      <c r="O924">
        <v>99</v>
      </c>
      <c r="P924">
        <v>9999</v>
      </c>
      <c r="Q924">
        <v>369</v>
      </c>
      <c r="R924">
        <v>2809</v>
      </c>
      <c r="S924">
        <v>2809</v>
      </c>
      <c r="T924">
        <v>9.2776695181160616</v>
      </c>
      <c r="U924">
        <v>8.8372862699368486</v>
      </c>
      <c r="V924">
        <v>0</v>
      </c>
      <c r="W924">
        <v>62</v>
      </c>
      <c r="X924">
        <v>159.46749864138127</v>
      </c>
      <c r="Y924">
        <v>147.18850124599484</v>
      </c>
      <c r="Z924">
        <v>147.18850124599484</v>
      </c>
      <c r="AA924">
        <v>26.118309149596833</v>
      </c>
      <c r="AB924">
        <v>0</v>
      </c>
      <c r="AD924">
        <v>93</v>
      </c>
      <c r="AE924">
        <v>0</v>
      </c>
      <c r="AF924">
        <v>0</v>
      </c>
      <c r="AG924">
        <v>13</v>
      </c>
      <c r="AH924">
        <v>233</v>
      </c>
      <c r="AI924">
        <v>34</v>
      </c>
      <c r="AJ924">
        <v>48</v>
      </c>
      <c r="AK924">
        <v>16</v>
      </c>
      <c r="AL924">
        <v>29</v>
      </c>
      <c r="AM924">
        <v>4</v>
      </c>
    </row>
    <row r="925" spans="1:39">
      <c r="A925">
        <v>10</v>
      </c>
      <c r="B925">
        <v>65</v>
      </c>
      <c r="C925">
        <v>2023</v>
      </c>
      <c r="D925">
        <v>99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99</v>
      </c>
      <c r="M925">
        <v>63</v>
      </c>
      <c r="N925">
        <v>99</v>
      </c>
      <c r="O925">
        <v>99</v>
      </c>
      <c r="P925">
        <v>9999</v>
      </c>
      <c r="Q925">
        <v>329</v>
      </c>
      <c r="R925">
        <v>2536</v>
      </c>
      <c r="S925">
        <v>2536</v>
      </c>
      <c r="T925">
        <v>8.3759949796875492</v>
      </c>
      <c r="U925">
        <v>7.8318616047230813</v>
      </c>
      <c r="V925">
        <v>0</v>
      </c>
      <c r="W925">
        <v>63</v>
      </c>
      <c r="X925">
        <v>156.53835046190781</v>
      </c>
      <c r="Y925">
        <v>144.4848974763409</v>
      </c>
      <c r="Z925">
        <v>144.4848974763409</v>
      </c>
      <c r="AA925">
        <v>26.222726191547743</v>
      </c>
      <c r="AB925">
        <v>0</v>
      </c>
      <c r="AD925">
        <v>83</v>
      </c>
      <c r="AE925">
        <v>0</v>
      </c>
      <c r="AF925">
        <v>0</v>
      </c>
      <c r="AG925">
        <v>10</v>
      </c>
      <c r="AH925">
        <v>230</v>
      </c>
      <c r="AI925">
        <v>43</v>
      </c>
      <c r="AJ925">
        <v>41</v>
      </c>
      <c r="AK925">
        <v>25</v>
      </c>
      <c r="AL925">
        <v>21</v>
      </c>
      <c r="AM925">
        <v>4</v>
      </c>
    </row>
    <row r="926" spans="1:39">
      <c r="A926">
        <v>10</v>
      </c>
      <c r="B926">
        <v>66</v>
      </c>
      <c r="C926">
        <v>2023</v>
      </c>
      <c r="D926">
        <v>99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99</v>
      </c>
      <c r="M926">
        <v>64</v>
      </c>
      <c r="N926">
        <v>99</v>
      </c>
      <c r="O926">
        <v>99</v>
      </c>
      <c r="P926">
        <v>9999</v>
      </c>
      <c r="Q926">
        <v>321</v>
      </c>
      <c r="R926">
        <v>2121</v>
      </c>
      <c r="S926">
        <v>2121</v>
      </c>
      <c r="T926">
        <v>7.0053175677907342</v>
      </c>
      <c r="U926">
        <v>6.4462660014136679</v>
      </c>
      <c r="V926">
        <v>5.1862329090051869E-3</v>
      </c>
      <c r="W926">
        <v>64</v>
      </c>
      <c r="X926">
        <v>154.05384835031987</v>
      </c>
      <c r="Y926">
        <v>142.19170202734588</v>
      </c>
      <c r="Z926">
        <v>142.19170202734588</v>
      </c>
      <c r="AA926">
        <v>25.125270999314782</v>
      </c>
      <c r="AB926">
        <v>0</v>
      </c>
      <c r="AD926">
        <v>86</v>
      </c>
      <c r="AE926">
        <v>0</v>
      </c>
      <c r="AF926">
        <v>0</v>
      </c>
      <c r="AG926">
        <v>15</v>
      </c>
      <c r="AH926">
        <v>167</v>
      </c>
      <c r="AI926">
        <v>27</v>
      </c>
      <c r="AJ926">
        <v>38</v>
      </c>
      <c r="AK926">
        <v>31</v>
      </c>
      <c r="AL926">
        <v>13</v>
      </c>
      <c r="AM926">
        <v>2</v>
      </c>
    </row>
    <row r="927" spans="1:39">
      <c r="A927">
        <v>10</v>
      </c>
      <c r="B927">
        <v>67</v>
      </c>
      <c r="C927">
        <v>2023</v>
      </c>
      <c r="D927">
        <v>99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99</v>
      </c>
      <c r="M927">
        <v>65</v>
      </c>
      <c r="N927">
        <v>99</v>
      </c>
      <c r="O927">
        <v>99</v>
      </c>
      <c r="P927">
        <v>9999</v>
      </c>
      <c r="Q927">
        <v>296</v>
      </c>
      <c r="R927">
        <v>2176</v>
      </c>
      <c r="S927">
        <v>2176</v>
      </c>
      <c r="T927">
        <v>7.1869736103312754</v>
      </c>
      <c r="U927">
        <v>6.5107375104165275</v>
      </c>
      <c r="V927">
        <v>0</v>
      </c>
      <c r="W927">
        <v>65</v>
      </c>
      <c r="X927">
        <v>151.66183042827078</v>
      </c>
      <c r="Y927">
        <v>139.98386948529404</v>
      </c>
      <c r="Z927">
        <v>139.98386948529404</v>
      </c>
      <c r="AA927">
        <v>23.903156170615297</v>
      </c>
      <c r="AB927">
        <v>0</v>
      </c>
      <c r="AD927">
        <v>91</v>
      </c>
      <c r="AE927">
        <v>0</v>
      </c>
      <c r="AF927">
        <v>0</v>
      </c>
      <c r="AG927">
        <v>8</v>
      </c>
      <c r="AH927">
        <v>206</v>
      </c>
      <c r="AI927">
        <v>29</v>
      </c>
      <c r="AJ927">
        <v>29</v>
      </c>
      <c r="AK927">
        <v>30</v>
      </c>
      <c r="AL927">
        <v>17</v>
      </c>
      <c r="AM927">
        <v>4</v>
      </c>
    </row>
    <row r="928" spans="1:39">
      <c r="A928">
        <v>10</v>
      </c>
      <c r="B928">
        <v>68</v>
      </c>
      <c r="C928">
        <v>2023</v>
      </c>
      <c r="D928">
        <v>99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99</v>
      </c>
      <c r="M928">
        <v>66</v>
      </c>
      <c r="N928">
        <v>99</v>
      </c>
      <c r="O928">
        <v>99</v>
      </c>
      <c r="P928">
        <v>9999</v>
      </c>
      <c r="Q928">
        <v>80</v>
      </c>
      <c r="R928">
        <v>444</v>
      </c>
      <c r="S928">
        <v>444</v>
      </c>
      <c r="T928">
        <v>1.4664596888727419</v>
      </c>
      <c r="U928">
        <v>1.3790058853683622</v>
      </c>
      <c r="V928">
        <v>0</v>
      </c>
      <c r="W928">
        <v>66</v>
      </c>
      <c r="X928">
        <v>157.43023630347562</v>
      </c>
      <c r="Y928">
        <v>145.30810810810817</v>
      </c>
      <c r="Z928">
        <v>145.30810810810817</v>
      </c>
      <c r="AA928">
        <v>24.053937645228519</v>
      </c>
      <c r="AB928">
        <v>0</v>
      </c>
      <c r="AD928">
        <v>16</v>
      </c>
      <c r="AE928">
        <v>0</v>
      </c>
      <c r="AF928">
        <v>0</v>
      </c>
      <c r="AG928">
        <v>4</v>
      </c>
      <c r="AH928">
        <v>33</v>
      </c>
      <c r="AI928">
        <v>1</v>
      </c>
      <c r="AJ928">
        <v>2</v>
      </c>
      <c r="AK928">
        <v>14</v>
      </c>
      <c r="AL928">
        <v>7</v>
      </c>
      <c r="AM928">
        <v>0</v>
      </c>
    </row>
    <row r="929" spans="1:39">
      <c r="A929">
        <v>10</v>
      </c>
      <c r="B929">
        <v>69</v>
      </c>
      <c r="C929">
        <v>2023</v>
      </c>
      <c r="D929">
        <v>99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99</v>
      </c>
      <c r="M929">
        <v>67</v>
      </c>
      <c r="N929">
        <v>99</v>
      </c>
      <c r="O929">
        <v>99</v>
      </c>
      <c r="P929">
        <v>9999</v>
      </c>
      <c r="Q929">
        <v>71</v>
      </c>
      <c r="R929">
        <v>264</v>
      </c>
      <c r="S929">
        <v>264</v>
      </c>
      <c r="T929">
        <v>0.87194900419460308</v>
      </c>
      <c r="U929">
        <v>0.80955208577824944</v>
      </c>
      <c r="V929">
        <v>0</v>
      </c>
      <c r="W929">
        <v>67</v>
      </c>
      <c r="X929">
        <v>155.43394399028202</v>
      </c>
      <c r="Y929">
        <v>143.46553030303028</v>
      </c>
      <c r="Z929">
        <v>143.46553030303028</v>
      </c>
      <c r="AA929">
        <v>22.728011045457283</v>
      </c>
      <c r="AB929">
        <v>0</v>
      </c>
      <c r="AD929">
        <v>9</v>
      </c>
      <c r="AE929">
        <v>0</v>
      </c>
      <c r="AF929">
        <v>0</v>
      </c>
      <c r="AG929">
        <v>3</v>
      </c>
      <c r="AH929">
        <v>12</v>
      </c>
      <c r="AI929">
        <v>3</v>
      </c>
      <c r="AJ929">
        <v>3</v>
      </c>
      <c r="AK929">
        <v>9</v>
      </c>
      <c r="AL929">
        <v>3</v>
      </c>
      <c r="AM929">
        <v>0</v>
      </c>
    </row>
    <row r="930" spans="1:39">
      <c r="A930">
        <v>10</v>
      </c>
      <c r="B930">
        <v>70</v>
      </c>
      <c r="C930">
        <v>2023</v>
      </c>
      <c r="D930">
        <v>99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99</v>
      </c>
      <c r="M930">
        <v>68</v>
      </c>
      <c r="N930">
        <v>99</v>
      </c>
      <c r="O930">
        <v>99</v>
      </c>
      <c r="P930">
        <v>9999</v>
      </c>
      <c r="Q930">
        <v>37</v>
      </c>
      <c r="R930">
        <v>103</v>
      </c>
      <c r="S930">
        <v>103</v>
      </c>
      <c r="T930">
        <v>0.34019222512137942</v>
      </c>
      <c r="U930">
        <v>0.32957994427573778</v>
      </c>
      <c r="V930">
        <v>0</v>
      </c>
      <c r="W930">
        <v>68</v>
      </c>
      <c r="X930">
        <v>162.19167131241525</v>
      </c>
      <c r="Y930">
        <v>149.70291262135925</v>
      </c>
      <c r="Z930">
        <v>149.70291262135925</v>
      </c>
      <c r="AA930">
        <v>21.707510472970245</v>
      </c>
      <c r="AB930">
        <v>0</v>
      </c>
      <c r="AD930">
        <v>7</v>
      </c>
      <c r="AE930">
        <v>0</v>
      </c>
      <c r="AF930">
        <v>0</v>
      </c>
      <c r="AG930">
        <v>0</v>
      </c>
      <c r="AH930">
        <v>10</v>
      </c>
      <c r="AI930">
        <v>0</v>
      </c>
      <c r="AJ930">
        <v>0</v>
      </c>
      <c r="AK930">
        <v>5</v>
      </c>
      <c r="AL930">
        <v>1</v>
      </c>
      <c r="AM930">
        <v>1</v>
      </c>
    </row>
    <row r="931" spans="1:39">
      <c r="A931">
        <v>10</v>
      </c>
      <c r="B931">
        <v>71</v>
      </c>
      <c r="C931">
        <v>2022</v>
      </c>
      <c r="D931">
        <v>99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99</v>
      </c>
      <c r="M931">
        <v>0</v>
      </c>
      <c r="N931">
        <v>99</v>
      </c>
      <c r="O931">
        <v>99</v>
      </c>
      <c r="P931">
        <v>9999</v>
      </c>
      <c r="Q931">
        <v>51</v>
      </c>
      <c r="R931">
        <v>66</v>
      </c>
      <c r="S931">
        <v>0</v>
      </c>
      <c r="T931">
        <v>0.20706531969630421</v>
      </c>
      <c r="U931">
        <v>0</v>
      </c>
      <c r="V931">
        <v>1.1212121212121211</v>
      </c>
      <c r="X931">
        <v>157.31688499294128</v>
      </c>
      <c r="Y931">
        <v>0</v>
      </c>
      <c r="AD931">
        <v>6</v>
      </c>
      <c r="AE931">
        <v>0</v>
      </c>
      <c r="AF931">
        <v>0</v>
      </c>
      <c r="AG931">
        <v>1</v>
      </c>
      <c r="AH931">
        <v>1</v>
      </c>
      <c r="AI931">
        <v>0</v>
      </c>
      <c r="AJ931">
        <v>2</v>
      </c>
      <c r="AK931">
        <v>1</v>
      </c>
      <c r="AL931">
        <v>1</v>
      </c>
      <c r="AM931">
        <v>1</v>
      </c>
    </row>
    <row r="932" spans="1:39">
      <c r="A932">
        <v>10</v>
      </c>
      <c r="B932">
        <v>72</v>
      </c>
      <c r="C932">
        <v>2022</v>
      </c>
      <c r="D932">
        <v>99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99</v>
      </c>
      <c r="M932">
        <v>35</v>
      </c>
      <c r="N932">
        <v>99</v>
      </c>
      <c r="O932">
        <v>99</v>
      </c>
      <c r="P932">
        <v>9999</v>
      </c>
      <c r="Q932">
        <v>29</v>
      </c>
      <c r="R932">
        <v>44</v>
      </c>
      <c r="S932">
        <v>44</v>
      </c>
      <c r="T932">
        <v>0.13804354646420283</v>
      </c>
      <c r="U932">
        <v>0.19303096169868575</v>
      </c>
      <c r="V932">
        <v>2</v>
      </c>
      <c r="W932">
        <v>35</v>
      </c>
      <c r="X932">
        <v>233.43863882596281</v>
      </c>
      <c r="Y932">
        <v>215.46386363636367</v>
      </c>
      <c r="Z932">
        <v>215.46386363636367</v>
      </c>
      <c r="AA932">
        <v>53.12208979048804</v>
      </c>
      <c r="AB932">
        <v>0</v>
      </c>
      <c r="AD932">
        <v>0</v>
      </c>
      <c r="AE932">
        <v>0</v>
      </c>
      <c r="AF932">
        <v>0</v>
      </c>
      <c r="AG932">
        <v>0</v>
      </c>
      <c r="AH932">
        <v>4</v>
      </c>
      <c r="AI932">
        <v>0</v>
      </c>
      <c r="AJ932">
        <v>0</v>
      </c>
      <c r="AK932">
        <v>0</v>
      </c>
      <c r="AL932">
        <v>0</v>
      </c>
      <c r="AM932">
        <v>0</v>
      </c>
    </row>
    <row r="933" spans="1:39">
      <c r="A933">
        <v>10</v>
      </c>
      <c r="B933">
        <v>73</v>
      </c>
      <c r="C933">
        <v>2022</v>
      </c>
      <c r="D933">
        <v>99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99</v>
      </c>
      <c r="M933">
        <v>36</v>
      </c>
      <c r="N933">
        <v>99</v>
      </c>
      <c r="O933">
        <v>99</v>
      </c>
      <c r="P933">
        <v>9999</v>
      </c>
      <c r="Q933">
        <v>7</v>
      </c>
      <c r="R933">
        <v>7</v>
      </c>
      <c r="S933">
        <v>7</v>
      </c>
      <c r="T933">
        <v>2.1961473301123167E-2</v>
      </c>
      <c r="U933">
        <v>3.0089537815170202E-2</v>
      </c>
      <c r="V933">
        <v>2</v>
      </c>
      <c r="W933">
        <v>36</v>
      </c>
      <c r="X933">
        <v>228.72620337409072</v>
      </c>
      <c r="Y933">
        <v>211.11428571428564</v>
      </c>
      <c r="Z933">
        <v>211.11428571428564</v>
      </c>
      <c r="AA933">
        <v>35.059558654684025</v>
      </c>
      <c r="AB933">
        <v>0</v>
      </c>
      <c r="AD933">
        <v>1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</row>
    <row r="934" spans="1:39">
      <c r="A934">
        <v>10</v>
      </c>
      <c r="B934">
        <v>74</v>
      </c>
      <c r="C934">
        <v>2022</v>
      </c>
      <c r="D934">
        <v>99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37</v>
      </c>
      <c r="N934">
        <v>99</v>
      </c>
      <c r="O934">
        <v>99</v>
      </c>
      <c r="P934">
        <v>9999</v>
      </c>
      <c r="Q934">
        <v>8</v>
      </c>
      <c r="R934">
        <v>8</v>
      </c>
      <c r="S934">
        <v>8</v>
      </c>
      <c r="T934">
        <v>2.5098826629855062E-2</v>
      </c>
      <c r="U934">
        <v>3.7368607898350149E-2</v>
      </c>
      <c r="V934">
        <v>2</v>
      </c>
      <c r="W934">
        <v>37</v>
      </c>
      <c r="X934">
        <v>248.5509209100758</v>
      </c>
      <c r="Y934">
        <v>229.41249999999999</v>
      </c>
      <c r="Z934">
        <v>229.41249999999999</v>
      </c>
      <c r="AA934">
        <v>33.423810281743847</v>
      </c>
      <c r="AB934">
        <v>0</v>
      </c>
      <c r="AD934">
        <v>1</v>
      </c>
      <c r="AE934">
        <v>0</v>
      </c>
      <c r="AF934">
        <v>0</v>
      </c>
      <c r="AG934">
        <v>0</v>
      </c>
      <c r="AH934">
        <v>1</v>
      </c>
      <c r="AI934">
        <v>0</v>
      </c>
      <c r="AJ934">
        <v>0</v>
      </c>
      <c r="AK934">
        <v>0</v>
      </c>
      <c r="AL934">
        <v>0</v>
      </c>
      <c r="AM934">
        <v>0</v>
      </c>
    </row>
    <row r="935" spans="1:39">
      <c r="A935">
        <v>10</v>
      </c>
      <c r="B935">
        <v>75</v>
      </c>
      <c r="C935">
        <v>2022</v>
      </c>
      <c r="D935">
        <v>99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38</v>
      </c>
      <c r="N935">
        <v>99</v>
      </c>
      <c r="O935">
        <v>99</v>
      </c>
      <c r="P935">
        <v>9999</v>
      </c>
      <c r="Q935">
        <v>16</v>
      </c>
      <c r="R935">
        <v>18</v>
      </c>
      <c r="S935">
        <v>18</v>
      </c>
      <c r="T935">
        <v>5.6472359917173878E-2</v>
      </c>
      <c r="U935">
        <v>7.8213048115300762E-2</v>
      </c>
      <c r="V935">
        <v>2</v>
      </c>
      <c r="W935">
        <v>38</v>
      </c>
      <c r="X935">
        <v>231.2092211387986</v>
      </c>
      <c r="Y935">
        <v>213.40611111111113</v>
      </c>
      <c r="Z935">
        <v>213.40611111111113</v>
      </c>
      <c r="AA935">
        <v>42.660357233865042</v>
      </c>
      <c r="AB935">
        <v>0</v>
      </c>
      <c r="AD935">
        <v>0</v>
      </c>
      <c r="AE935">
        <v>0</v>
      </c>
      <c r="AF935">
        <v>0</v>
      </c>
      <c r="AG935">
        <v>0</v>
      </c>
      <c r="AH935">
        <v>2</v>
      </c>
      <c r="AI935">
        <v>0</v>
      </c>
      <c r="AJ935">
        <v>2</v>
      </c>
      <c r="AK935">
        <v>0</v>
      </c>
      <c r="AL935">
        <v>0</v>
      </c>
      <c r="AM935">
        <v>0</v>
      </c>
    </row>
    <row r="936" spans="1:39">
      <c r="A936">
        <v>10</v>
      </c>
      <c r="B936">
        <v>76</v>
      </c>
      <c r="C936">
        <v>2022</v>
      </c>
      <c r="D936">
        <v>99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39</v>
      </c>
      <c r="N936">
        <v>99</v>
      </c>
      <c r="O936">
        <v>99</v>
      </c>
      <c r="P936">
        <v>9999</v>
      </c>
      <c r="Q936">
        <v>19</v>
      </c>
      <c r="R936">
        <v>25</v>
      </c>
      <c r="S936">
        <v>25</v>
      </c>
      <c r="T936">
        <v>7.8433833218297055E-2</v>
      </c>
      <c r="U936">
        <v>0.11779143916365797</v>
      </c>
      <c r="V936">
        <v>2</v>
      </c>
      <c r="W936">
        <v>39</v>
      </c>
      <c r="X936">
        <v>250.710292524377</v>
      </c>
      <c r="Y936">
        <v>231.40559999999999</v>
      </c>
      <c r="Z936">
        <v>231.40559999999999</v>
      </c>
      <c r="AA936">
        <v>30.832081224594976</v>
      </c>
      <c r="AB936">
        <v>0</v>
      </c>
      <c r="AD936">
        <v>1</v>
      </c>
      <c r="AE936">
        <v>0</v>
      </c>
      <c r="AF936">
        <v>0</v>
      </c>
      <c r="AG936">
        <v>0</v>
      </c>
      <c r="AH936">
        <v>2</v>
      </c>
      <c r="AI936">
        <v>1</v>
      </c>
      <c r="AJ936">
        <v>0</v>
      </c>
      <c r="AK936">
        <v>0</v>
      </c>
      <c r="AL936">
        <v>0</v>
      </c>
      <c r="AM936">
        <v>0</v>
      </c>
    </row>
    <row r="937" spans="1:39">
      <c r="A937">
        <v>10</v>
      </c>
      <c r="B937">
        <v>77</v>
      </c>
      <c r="C937">
        <v>2022</v>
      </c>
      <c r="D937">
        <v>99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40</v>
      </c>
      <c r="N937">
        <v>99</v>
      </c>
      <c r="O937">
        <v>99</v>
      </c>
      <c r="P937">
        <v>9999</v>
      </c>
      <c r="Q937">
        <v>21</v>
      </c>
      <c r="R937">
        <v>25</v>
      </c>
      <c r="S937">
        <v>25</v>
      </c>
      <c r="T937">
        <v>7.8433833218297055E-2</v>
      </c>
      <c r="U937">
        <v>0.10913861003568882</v>
      </c>
      <c r="V937">
        <v>5</v>
      </c>
      <c r="W937">
        <v>40</v>
      </c>
      <c r="X937">
        <v>232.2933911159264</v>
      </c>
      <c r="Y937">
        <v>214.40680000000003</v>
      </c>
      <c r="Z937">
        <v>214.40680000000003</v>
      </c>
      <c r="AA937">
        <v>40.880774818488625</v>
      </c>
      <c r="AB937">
        <v>0</v>
      </c>
      <c r="AD937">
        <v>0</v>
      </c>
      <c r="AE937">
        <v>0</v>
      </c>
      <c r="AF937">
        <v>0</v>
      </c>
      <c r="AG937">
        <v>0</v>
      </c>
      <c r="AH937">
        <v>1</v>
      </c>
      <c r="AI937">
        <v>0</v>
      </c>
      <c r="AJ937">
        <v>0</v>
      </c>
      <c r="AK937">
        <v>0</v>
      </c>
      <c r="AL937">
        <v>0</v>
      </c>
      <c r="AM937">
        <v>0</v>
      </c>
    </row>
    <row r="938" spans="1:39">
      <c r="A938">
        <v>10</v>
      </c>
      <c r="B938">
        <v>78</v>
      </c>
      <c r="C938">
        <v>2022</v>
      </c>
      <c r="D938">
        <v>99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41</v>
      </c>
      <c r="N938">
        <v>99</v>
      </c>
      <c r="O938">
        <v>99</v>
      </c>
      <c r="P938">
        <v>9999</v>
      </c>
      <c r="Q938">
        <v>24</v>
      </c>
      <c r="R938">
        <v>29</v>
      </c>
      <c r="S938">
        <v>29</v>
      </c>
      <c r="T938">
        <v>9.0983246533224565E-2</v>
      </c>
      <c r="U938">
        <v>0.12832440628178338</v>
      </c>
      <c r="V938">
        <v>5</v>
      </c>
      <c r="W938">
        <v>41</v>
      </c>
      <c r="X938">
        <v>235.45597190570476</v>
      </c>
      <c r="Y938">
        <v>217.32586206896548</v>
      </c>
      <c r="Z938">
        <v>217.32586206896548</v>
      </c>
      <c r="AA938">
        <v>38.343819491834338</v>
      </c>
      <c r="AB938">
        <v>0</v>
      </c>
      <c r="AD938">
        <v>1</v>
      </c>
      <c r="AE938">
        <v>0</v>
      </c>
      <c r="AF938">
        <v>0</v>
      </c>
      <c r="AG938">
        <v>0</v>
      </c>
      <c r="AH938">
        <v>6</v>
      </c>
      <c r="AI938">
        <v>0</v>
      </c>
      <c r="AJ938">
        <v>3</v>
      </c>
      <c r="AK938">
        <v>0</v>
      </c>
      <c r="AL938">
        <v>0</v>
      </c>
      <c r="AM938">
        <v>0</v>
      </c>
    </row>
    <row r="939" spans="1:39">
      <c r="A939">
        <v>10</v>
      </c>
      <c r="B939">
        <v>79</v>
      </c>
      <c r="C939">
        <v>2022</v>
      </c>
      <c r="D939">
        <v>99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42</v>
      </c>
      <c r="N939">
        <v>99</v>
      </c>
      <c r="O939">
        <v>99</v>
      </c>
      <c r="P939">
        <v>9999</v>
      </c>
      <c r="Q939">
        <v>36</v>
      </c>
      <c r="R939">
        <v>42</v>
      </c>
      <c r="S939">
        <v>42</v>
      </c>
      <c r="T939">
        <v>0.13176883980673904</v>
      </c>
      <c r="U939">
        <v>0.17025347884371581</v>
      </c>
      <c r="V939">
        <v>5</v>
      </c>
      <c r="W939">
        <v>42</v>
      </c>
      <c r="X939">
        <v>215.69751844399724</v>
      </c>
      <c r="Y939">
        <v>199.08880952380952</v>
      </c>
      <c r="Z939">
        <v>199.08880952380952</v>
      </c>
      <c r="AA939">
        <v>33.755927747679756</v>
      </c>
      <c r="AB939">
        <v>0</v>
      </c>
      <c r="AD939">
        <v>1</v>
      </c>
      <c r="AE939">
        <v>0</v>
      </c>
      <c r="AF939">
        <v>0</v>
      </c>
      <c r="AG939">
        <v>0</v>
      </c>
      <c r="AH939">
        <v>1</v>
      </c>
      <c r="AI939">
        <v>0</v>
      </c>
      <c r="AJ939">
        <v>4</v>
      </c>
      <c r="AK939">
        <v>0</v>
      </c>
      <c r="AL939">
        <v>1</v>
      </c>
      <c r="AM939">
        <v>0</v>
      </c>
    </row>
    <row r="940" spans="1:39">
      <c r="A940">
        <v>10</v>
      </c>
      <c r="B940">
        <v>80</v>
      </c>
      <c r="C940">
        <v>2022</v>
      </c>
      <c r="D940">
        <v>99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43</v>
      </c>
      <c r="N940">
        <v>99</v>
      </c>
      <c r="O940">
        <v>99</v>
      </c>
      <c r="P940">
        <v>9999</v>
      </c>
      <c r="Q940">
        <v>34</v>
      </c>
      <c r="R940">
        <v>39</v>
      </c>
      <c r="S940">
        <v>39</v>
      </c>
      <c r="T940">
        <v>0.12235677982054338</v>
      </c>
      <c r="U940">
        <v>0.16197631081514427</v>
      </c>
      <c r="V940">
        <v>5</v>
      </c>
      <c r="W940">
        <v>43</v>
      </c>
      <c r="X940">
        <v>220.99647192821624</v>
      </c>
      <c r="Y940">
        <v>203.97974358974361</v>
      </c>
      <c r="Z940">
        <v>203.97974358974361</v>
      </c>
      <c r="AA940">
        <v>42.826505121944237</v>
      </c>
      <c r="AB940">
        <v>0</v>
      </c>
      <c r="AD940">
        <v>1</v>
      </c>
      <c r="AE940">
        <v>0</v>
      </c>
      <c r="AF940">
        <v>0</v>
      </c>
      <c r="AG940">
        <v>0</v>
      </c>
      <c r="AH940">
        <v>3</v>
      </c>
      <c r="AI940">
        <v>0</v>
      </c>
      <c r="AJ940">
        <v>2</v>
      </c>
      <c r="AK940">
        <v>0</v>
      </c>
      <c r="AL940">
        <v>1</v>
      </c>
      <c r="AM940">
        <v>0</v>
      </c>
    </row>
    <row r="941" spans="1:39">
      <c r="A941">
        <v>10</v>
      </c>
      <c r="B941">
        <v>81</v>
      </c>
      <c r="C941">
        <v>2022</v>
      </c>
      <c r="D941">
        <v>99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44</v>
      </c>
      <c r="N941">
        <v>99</v>
      </c>
      <c r="O941">
        <v>99</v>
      </c>
      <c r="P941">
        <v>9999</v>
      </c>
      <c r="Q941">
        <v>46</v>
      </c>
      <c r="R941">
        <v>60</v>
      </c>
      <c r="S941">
        <v>60</v>
      </c>
      <c r="T941">
        <v>0.18824119972391284</v>
      </c>
      <c r="U941">
        <v>0.23218299267000289</v>
      </c>
      <c r="V941">
        <v>5</v>
      </c>
      <c r="W941">
        <v>44</v>
      </c>
      <c r="X941">
        <v>205.91007583965336</v>
      </c>
      <c r="Y941">
        <v>190.05499999999995</v>
      </c>
      <c r="Z941">
        <v>190.05499999999995</v>
      </c>
      <c r="AA941">
        <v>37.810802799376823</v>
      </c>
      <c r="AB941">
        <v>0</v>
      </c>
      <c r="AD941">
        <v>1</v>
      </c>
      <c r="AE941">
        <v>0</v>
      </c>
      <c r="AF941">
        <v>0</v>
      </c>
      <c r="AG941">
        <v>0</v>
      </c>
      <c r="AH941">
        <v>4</v>
      </c>
      <c r="AI941">
        <v>0</v>
      </c>
      <c r="AJ941">
        <v>0</v>
      </c>
      <c r="AK941">
        <v>0</v>
      </c>
      <c r="AL941">
        <v>0</v>
      </c>
      <c r="AM941">
        <v>0</v>
      </c>
    </row>
    <row r="942" spans="1:39">
      <c r="A942">
        <v>10</v>
      </c>
      <c r="B942">
        <v>82</v>
      </c>
      <c r="C942">
        <v>2022</v>
      </c>
      <c r="D942">
        <v>99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45</v>
      </c>
      <c r="N942">
        <v>99</v>
      </c>
      <c r="O942">
        <v>99</v>
      </c>
      <c r="P942">
        <v>9999</v>
      </c>
      <c r="Q942">
        <v>58</v>
      </c>
      <c r="R942">
        <v>75</v>
      </c>
      <c r="S942">
        <v>75</v>
      </c>
      <c r="T942">
        <v>0.23530149965489111</v>
      </c>
      <c r="U942">
        <v>0.32252490584222526</v>
      </c>
      <c r="V942">
        <v>8</v>
      </c>
      <c r="W942">
        <v>45</v>
      </c>
      <c r="X942">
        <v>228.82340195016243</v>
      </c>
      <c r="Y942">
        <v>211.20400000000004</v>
      </c>
      <c r="Z942">
        <v>211.20400000000004</v>
      </c>
      <c r="AA942">
        <v>35.23378272813369</v>
      </c>
      <c r="AB942">
        <v>0</v>
      </c>
      <c r="AD942">
        <v>2</v>
      </c>
      <c r="AE942">
        <v>0</v>
      </c>
      <c r="AF942">
        <v>0</v>
      </c>
      <c r="AG942">
        <v>0</v>
      </c>
      <c r="AH942">
        <v>10</v>
      </c>
      <c r="AI942">
        <v>2</v>
      </c>
      <c r="AJ942">
        <v>4</v>
      </c>
      <c r="AK942">
        <v>0</v>
      </c>
      <c r="AL942">
        <v>2</v>
      </c>
      <c r="AM942">
        <v>0</v>
      </c>
    </row>
    <row r="943" spans="1:39">
      <c r="A943">
        <v>10</v>
      </c>
      <c r="B943">
        <v>83</v>
      </c>
      <c r="C943">
        <v>2022</v>
      </c>
      <c r="D943">
        <v>99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46</v>
      </c>
      <c r="N943">
        <v>99</v>
      </c>
      <c r="O943">
        <v>99</v>
      </c>
      <c r="P943">
        <v>9999</v>
      </c>
      <c r="Q943">
        <v>69</v>
      </c>
      <c r="R943">
        <v>105</v>
      </c>
      <c r="S943">
        <v>105</v>
      </c>
      <c r="T943">
        <v>0.32942209951684759</v>
      </c>
      <c r="U943">
        <v>0.42269997735282783</v>
      </c>
      <c r="V943">
        <v>8</v>
      </c>
      <c r="W943">
        <v>46</v>
      </c>
      <c r="X943">
        <v>214.21080328122568</v>
      </c>
      <c r="Y943">
        <v>197.71657142857151</v>
      </c>
      <c r="Z943">
        <v>197.71657142857151</v>
      </c>
      <c r="AA943">
        <v>34.305910578584523</v>
      </c>
      <c r="AB943">
        <v>0</v>
      </c>
      <c r="AD943">
        <v>0</v>
      </c>
      <c r="AE943">
        <v>0</v>
      </c>
      <c r="AF943">
        <v>0</v>
      </c>
      <c r="AG943">
        <v>0</v>
      </c>
      <c r="AH943">
        <v>5</v>
      </c>
      <c r="AI943">
        <v>0</v>
      </c>
      <c r="AJ943">
        <v>2</v>
      </c>
      <c r="AK943">
        <v>0</v>
      </c>
      <c r="AL943">
        <v>3</v>
      </c>
      <c r="AM943">
        <v>0</v>
      </c>
    </row>
    <row r="944" spans="1:39">
      <c r="A944">
        <v>10</v>
      </c>
      <c r="B944">
        <v>84</v>
      </c>
      <c r="C944">
        <v>2022</v>
      </c>
      <c r="D944">
        <v>99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47</v>
      </c>
      <c r="N944">
        <v>99</v>
      </c>
      <c r="O944">
        <v>99</v>
      </c>
      <c r="P944">
        <v>9999</v>
      </c>
      <c r="Q944">
        <v>100</v>
      </c>
      <c r="R944">
        <v>145</v>
      </c>
      <c r="S944">
        <v>145</v>
      </c>
      <c r="T944">
        <v>0.45491623266612302</v>
      </c>
      <c r="U944">
        <v>0.57668498907357679</v>
      </c>
      <c r="V944">
        <v>8</v>
      </c>
      <c r="W944">
        <v>47</v>
      </c>
      <c r="X944">
        <v>211.62603205439535</v>
      </c>
      <c r="Y944">
        <v>195.33082758620699</v>
      </c>
      <c r="Z944">
        <v>195.33082758620699</v>
      </c>
      <c r="AA944">
        <v>39.192767233929821</v>
      </c>
      <c r="AB944">
        <v>0</v>
      </c>
      <c r="AD944">
        <v>2</v>
      </c>
      <c r="AE944">
        <v>0</v>
      </c>
      <c r="AF944">
        <v>0</v>
      </c>
      <c r="AG944">
        <v>1</v>
      </c>
      <c r="AH944">
        <v>12</v>
      </c>
      <c r="AI944">
        <v>1</v>
      </c>
      <c r="AJ944">
        <v>3</v>
      </c>
      <c r="AK944">
        <v>0</v>
      </c>
      <c r="AL944">
        <v>0</v>
      </c>
      <c r="AM944">
        <v>0</v>
      </c>
    </row>
    <row r="945" spans="1:39">
      <c r="A945">
        <v>10</v>
      </c>
      <c r="B945">
        <v>85</v>
      </c>
      <c r="C945">
        <v>2022</v>
      </c>
      <c r="D945">
        <v>99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48</v>
      </c>
      <c r="N945">
        <v>99</v>
      </c>
      <c r="O945">
        <v>99</v>
      </c>
      <c r="P945">
        <v>9999</v>
      </c>
      <c r="Q945">
        <v>203</v>
      </c>
      <c r="R945">
        <v>540</v>
      </c>
      <c r="S945">
        <v>540</v>
      </c>
      <c r="T945">
        <v>1.6941707975152165</v>
      </c>
      <c r="U945">
        <v>2.0322294256035516</v>
      </c>
      <c r="V945">
        <v>8.0055555555555546</v>
      </c>
      <c r="W945">
        <v>48</v>
      </c>
      <c r="X945">
        <v>200.25225713253903</v>
      </c>
      <c r="Y945">
        <v>184.83283333333327</v>
      </c>
      <c r="Z945">
        <v>184.83283333333327</v>
      </c>
      <c r="AA945">
        <v>39.565631414075277</v>
      </c>
      <c r="AB945">
        <v>0</v>
      </c>
      <c r="AD945">
        <v>13</v>
      </c>
      <c r="AE945">
        <v>0</v>
      </c>
      <c r="AF945">
        <v>0</v>
      </c>
      <c r="AG945">
        <v>4</v>
      </c>
      <c r="AH945">
        <v>20</v>
      </c>
      <c r="AI945">
        <v>3</v>
      </c>
      <c r="AJ945">
        <v>36</v>
      </c>
      <c r="AK945">
        <v>4</v>
      </c>
      <c r="AL945">
        <v>8</v>
      </c>
      <c r="AM945">
        <v>1</v>
      </c>
    </row>
    <row r="946" spans="1:39">
      <c r="A946">
        <v>10</v>
      </c>
      <c r="B946">
        <v>86</v>
      </c>
      <c r="C946">
        <v>2022</v>
      </c>
      <c r="D946">
        <v>99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49</v>
      </c>
      <c r="N946">
        <v>99</v>
      </c>
      <c r="O946">
        <v>99</v>
      </c>
      <c r="P946">
        <v>9999</v>
      </c>
      <c r="Q946">
        <v>183</v>
      </c>
      <c r="R946">
        <v>333</v>
      </c>
      <c r="S946">
        <v>333</v>
      </c>
      <c r="T946">
        <v>1.0447386584677163</v>
      </c>
      <c r="U946">
        <v>1.2197491926055453</v>
      </c>
      <c r="V946">
        <v>8</v>
      </c>
      <c r="W946">
        <v>49</v>
      </c>
      <c r="X946">
        <v>194.90579420156888</v>
      </c>
      <c r="Y946">
        <v>179.8980480480478</v>
      </c>
      <c r="Z946">
        <v>179.8980480480478</v>
      </c>
      <c r="AA946">
        <v>33.653881973193471</v>
      </c>
      <c r="AB946">
        <v>0</v>
      </c>
      <c r="AD946">
        <v>10</v>
      </c>
      <c r="AE946">
        <v>0</v>
      </c>
      <c r="AF946">
        <v>0</v>
      </c>
      <c r="AG946">
        <v>2</v>
      </c>
      <c r="AH946">
        <v>23</v>
      </c>
      <c r="AI946">
        <v>2</v>
      </c>
      <c r="AJ946">
        <v>14</v>
      </c>
      <c r="AK946">
        <v>2</v>
      </c>
      <c r="AL946">
        <v>5</v>
      </c>
      <c r="AM946">
        <v>1</v>
      </c>
    </row>
    <row r="947" spans="1:39">
      <c r="A947">
        <v>10</v>
      </c>
      <c r="B947">
        <v>87</v>
      </c>
      <c r="C947">
        <v>2022</v>
      </c>
      <c r="D947">
        <v>99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50</v>
      </c>
      <c r="N947">
        <v>99</v>
      </c>
      <c r="O947">
        <v>99</v>
      </c>
      <c r="P947">
        <v>9999</v>
      </c>
      <c r="Q947">
        <v>231</v>
      </c>
      <c r="R947">
        <v>428</v>
      </c>
      <c r="S947">
        <v>428</v>
      </c>
      <c r="T947">
        <v>1.3427872246972457</v>
      </c>
      <c r="U947">
        <v>1.5490070855669498</v>
      </c>
      <c r="V947">
        <v>11</v>
      </c>
      <c r="W947">
        <v>50</v>
      </c>
      <c r="X947">
        <v>192.57862415325897</v>
      </c>
      <c r="Y947">
        <v>177.75007009345779</v>
      </c>
      <c r="Z947">
        <v>177.75007009345779</v>
      </c>
      <c r="AA947">
        <v>33.758190376832758</v>
      </c>
      <c r="AB947">
        <v>0</v>
      </c>
      <c r="AD947">
        <v>9</v>
      </c>
      <c r="AE947">
        <v>0</v>
      </c>
      <c r="AF947">
        <v>0</v>
      </c>
      <c r="AG947">
        <v>0</v>
      </c>
      <c r="AH947">
        <v>25</v>
      </c>
      <c r="AI947">
        <v>4</v>
      </c>
      <c r="AJ947">
        <v>13</v>
      </c>
      <c r="AK947">
        <v>2</v>
      </c>
      <c r="AL947">
        <v>10</v>
      </c>
      <c r="AM947">
        <v>1</v>
      </c>
    </row>
    <row r="948" spans="1:39">
      <c r="A948">
        <v>10</v>
      </c>
      <c r="B948">
        <v>88</v>
      </c>
      <c r="C948">
        <v>2022</v>
      </c>
      <c r="D948">
        <v>99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51</v>
      </c>
      <c r="N948">
        <v>99</v>
      </c>
      <c r="O948">
        <v>99</v>
      </c>
      <c r="P948">
        <v>9999</v>
      </c>
      <c r="Q948">
        <v>260</v>
      </c>
      <c r="R948">
        <v>565</v>
      </c>
      <c r="S948">
        <v>565</v>
      </c>
      <c r="T948">
        <v>1.772604630733513</v>
      </c>
      <c r="U948">
        <v>2.015404287778281</v>
      </c>
      <c r="V948">
        <v>10.961061946902657</v>
      </c>
      <c r="W948">
        <v>51</v>
      </c>
      <c r="X948">
        <v>189.80697801512969</v>
      </c>
      <c r="Y948">
        <v>175.19184070796484</v>
      </c>
      <c r="Z948">
        <v>175.19184070796484</v>
      </c>
      <c r="AA948">
        <v>33.612262750834994</v>
      </c>
      <c r="AB948">
        <v>0</v>
      </c>
      <c r="AD948">
        <v>14</v>
      </c>
      <c r="AE948">
        <v>0</v>
      </c>
      <c r="AF948">
        <v>0</v>
      </c>
      <c r="AG948">
        <v>0</v>
      </c>
      <c r="AH948">
        <v>29</v>
      </c>
      <c r="AI948">
        <v>0</v>
      </c>
      <c r="AJ948">
        <v>24</v>
      </c>
      <c r="AK948">
        <v>1</v>
      </c>
      <c r="AL948">
        <v>7</v>
      </c>
      <c r="AM948">
        <v>2</v>
      </c>
    </row>
    <row r="949" spans="1:39">
      <c r="A949">
        <v>10</v>
      </c>
      <c r="B949">
        <v>89</v>
      </c>
      <c r="C949">
        <v>2022</v>
      </c>
      <c r="D949">
        <v>99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52</v>
      </c>
      <c r="N949">
        <v>99</v>
      </c>
      <c r="O949">
        <v>99</v>
      </c>
      <c r="P949">
        <v>9999</v>
      </c>
      <c r="Q949">
        <v>299</v>
      </c>
      <c r="R949">
        <v>676</v>
      </c>
      <c r="S949">
        <v>676</v>
      </c>
      <c r="T949">
        <v>2.1208508502227521</v>
      </c>
      <c r="U949">
        <v>2.3640662472830956</v>
      </c>
      <c r="V949">
        <v>10.967455621301776</v>
      </c>
      <c r="W949">
        <v>52</v>
      </c>
      <c r="X949">
        <v>186.08501028931911</v>
      </c>
      <c r="Y949">
        <v>171.75646449704138</v>
      </c>
      <c r="Z949">
        <v>171.75646449704138</v>
      </c>
      <c r="AA949">
        <v>33.34552865286809</v>
      </c>
      <c r="AB949">
        <v>0</v>
      </c>
      <c r="AD949">
        <v>22</v>
      </c>
      <c r="AE949">
        <v>0</v>
      </c>
      <c r="AF949">
        <v>0</v>
      </c>
      <c r="AG949">
        <v>4</v>
      </c>
      <c r="AH949">
        <v>43</v>
      </c>
      <c r="AI949">
        <v>6</v>
      </c>
      <c r="AJ949">
        <v>27</v>
      </c>
      <c r="AK949">
        <v>1</v>
      </c>
      <c r="AL949">
        <v>6</v>
      </c>
      <c r="AM949">
        <v>3</v>
      </c>
    </row>
    <row r="950" spans="1:39">
      <c r="A950">
        <v>10</v>
      </c>
      <c r="B950">
        <v>90</v>
      </c>
      <c r="C950">
        <v>2022</v>
      </c>
      <c r="D950">
        <v>99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53</v>
      </c>
      <c r="N950">
        <v>99</v>
      </c>
      <c r="O950">
        <v>99</v>
      </c>
      <c r="P950">
        <v>9999</v>
      </c>
      <c r="Q950">
        <v>319</v>
      </c>
      <c r="R950">
        <v>834</v>
      </c>
      <c r="S950">
        <v>834</v>
      </c>
      <c r="T950">
        <v>2.6165526761623887</v>
      </c>
      <c r="U950">
        <v>2.8819652627545551</v>
      </c>
      <c r="V950">
        <v>11.00359712230216</v>
      </c>
      <c r="W950">
        <v>53</v>
      </c>
      <c r="X950">
        <v>183.87434364534377</v>
      </c>
      <c r="Y950">
        <v>169.71601918465211</v>
      </c>
      <c r="Z950">
        <v>169.71601918465211</v>
      </c>
      <c r="AA950">
        <v>32.278439210566518</v>
      </c>
      <c r="AB950">
        <v>0</v>
      </c>
      <c r="AD950">
        <v>20</v>
      </c>
      <c r="AE950">
        <v>0</v>
      </c>
      <c r="AF950">
        <v>0</v>
      </c>
      <c r="AG950">
        <v>2</v>
      </c>
      <c r="AH950">
        <v>53</v>
      </c>
      <c r="AI950">
        <v>6</v>
      </c>
      <c r="AJ950">
        <v>25</v>
      </c>
      <c r="AK950">
        <v>4</v>
      </c>
      <c r="AL950">
        <v>11</v>
      </c>
      <c r="AM950">
        <v>3</v>
      </c>
    </row>
    <row r="951" spans="1:39">
      <c r="A951">
        <v>10</v>
      </c>
      <c r="B951">
        <v>91</v>
      </c>
      <c r="C951">
        <v>2022</v>
      </c>
      <c r="D951">
        <v>99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54</v>
      </c>
      <c r="N951">
        <v>99</v>
      </c>
      <c r="O951">
        <v>99</v>
      </c>
      <c r="P951">
        <v>9999</v>
      </c>
      <c r="Q951">
        <v>358</v>
      </c>
      <c r="R951">
        <v>1046</v>
      </c>
      <c r="S951">
        <v>1046</v>
      </c>
      <c r="T951">
        <v>3.2816715818535478</v>
      </c>
      <c r="U951">
        <v>3.5511084909988044</v>
      </c>
      <c r="V951">
        <v>10.971319311663478</v>
      </c>
      <c r="W951">
        <v>54</v>
      </c>
      <c r="X951">
        <v>180.64697791100193</v>
      </c>
      <c r="Y951">
        <v>166.73716061185465</v>
      </c>
      <c r="Z951">
        <v>166.73716061185465</v>
      </c>
      <c r="AA951">
        <v>29.686624797074657</v>
      </c>
      <c r="AB951">
        <v>0</v>
      </c>
      <c r="AD951">
        <v>34</v>
      </c>
      <c r="AE951">
        <v>0</v>
      </c>
      <c r="AF951">
        <v>0</v>
      </c>
      <c r="AG951">
        <v>7</v>
      </c>
      <c r="AH951">
        <v>67</v>
      </c>
      <c r="AI951">
        <v>5</v>
      </c>
      <c r="AJ951">
        <v>29</v>
      </c>
      <c r="AK951">
        <v>3</v>
      </c>
      <c r="AL951">
        <v>12</v>
      </c>
      <c r="AM951">
        <v>13</v>
      </c>
    </row>
    <row r="952" spans="1:39">
      <c r="A952">
        <v>10</v>
      </c>
      <c r="B952">
        <v>92</v>
      </c>
      <c r="C952">
        <v>2022</v>
      </c>
      <c r="D952">
        <v>99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55</v>
      </c>
      <c r="N952">
        <v>99</v>
      </c>
      <c r="O952">
        <v>99</v>
      </c>
      <c r="P952">
        <v>9999</v>
      </c>
      <c r="Q952">
        <v>387</v>
      </c>
      <c r="R952">
        <v>1297</v>
      </c>
      <c r="S952">
        <v>1297</v>
      </c>
      <c r="T952">
        <v>4.0691472673652509</v>
      </c>
      <c r="U952">
        <v>4.3279192444857131</v>
      </c>
      <c r="V952">
        <v>13.967617579028531</v>
      </c>
      <c r="W952">
        <v>55</v>
      </c>
      <c r="X952">
        <v>177.55692568315425</v>
      </c>
      <c r="Y952">
        <v>163.88504240555139</v>
      </c>
      <c r="Z952">
        <v>163.88504240555139</v>
      </c>
      <c r="AA952">
        <v>30.486088246588057</v>
      </c>
      <c r="AB952">
        <v>0</v>
      </c>
      <c r="AD952">
        <v>29</v>
      </c>
      <c r="AE952">
        <v>0</v>
      </c>
      <c r="AF952">
        <v>0</v>
      </c>
      <c r="AG952">
        <v>3</v>
      </c>
      <c r="AH952">
        <v>77</v>
      </c>
      <c r="AI952">
        <v>13</v>
      </c>
      <c r="AJ952">
        <v>38</v>
      </c>
      <c r="AK952">
        <v>5</v>
      </c>
      <c r="AL952">
        <v>21</v>
      </c>
      <c r="AM952">
        <v>8</v>
      </c>
    </row>
    <row r="953" spans="1:39">
      <c r="A953">
        <v>10</v>
      </c>
      <c r="B953">
        <v>93</v>
      </c>
      <c r="C953">
        <v>2022</v>
      </c>
      <c r="D953">
        <v>99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56</v>
      </c>
      <c r="N953">
        <v>99</v>
      </c>
      <c r="O953">
        <v>99</v>
      </c>
      <c r="P953">
        <v>9999</v>
      </c>
      <c r="Q953">
        <v>421</v>
      </c>
      <c r="R953">
        <v>1661</v>
      </c>
      <c r="S953">
        <v>1661</v>
      </c>
      <c r="T953">
        <v>5.2111438790236564</v>
      </c>
      <c r="U953">
        <v>5.5030814349946047</v>
      </c>
      <c r="V953">
        <v>13.924142083082481</v>
      </c>
      <c r="W953">
        <v>56</v>
      </c>
      <c r="X953">
        <v>176.2928713856798</v>
      </c>
      <c r="Y953">
        <v>162.7183202889822</v>
      </c>
      <c r="Z953">
        <v>162.7183202889822</v>
      </c>
      <c r="AA953">
        <v>29.04297653444932</v>
      </c>
      <c r="AB953">
        <v>0</v>
      </c>
      <c r="AD953">
        <v>45</v>
      </c>
      <c r="AE953">
        <v>0</v>
      </c>
      <c r="AF953">
        <v>0</v>
      </c>
      <c r="AG953">
        <v>3</v>
      </c>
      <c r="AH953">
        <v>97</v>
      </c>
      <c r="AI953">
        <v>10</v>
      </c>
      <c r="AJ953">
        <v>32</v>
      </c>
      <c r="AK953">
        <v>1</v>
      </c>
      <c r="AL953">
        <v>20</v>
      </c>
      <c r="AM953">
        <v>7</v>
      </c>
    </row>
    <row r="954" spans="1:39">
      <c r="A954">
        <v>10</v>
      </c>
      <c r="B954">
        <v>94</v>
      </c>
      <c r="C954">
        <v>2022</v>
      </c>
      <c r="D954">
        <v>99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57</v>
      </c>
      <c r="N954">
        <v>99</v>
      </c>
      <c r="O954">
        <v>99</v>
      </c>
      <c r="P954">
        <v>9999</v>
      </c>
      <c r="Q954">
        <v>428</v>
      </c>
      <c r="R954">
        <v>1934</v>
      </c>
      <c r="S954">
        <v>1934</v>
      </c>
      <c r="T954">
        <v>6.0676413377674603</v>
      </c>
      <c r="U954">
        <v>6.2560082869739153</v>
      </c>
      <c r="V954">
        <v>13.92037228541882</v>
      </c>
      <c r="W954">
        <v>57</v>
      </c>
      <c r="X954">
        <v>172.12315176557738</v>
      </c>
      <c r="Y954">
        <v>158.86966907962804</v>
      </c>
      <c r="Z954">
        <v>158.86966907962804</v>
      </c>
      <c r="AA954">
        <v>28.551386539244422</v>
      </c>
      <c r="AB954">
        <v>0</v>
      </c>
      <c r="AD954">
        <v>57</v>
      </c>
      <c r="AE954">
        <v>0</v>
      </c>
      <c r="AF954">
        <v>0</v>
      </c>
      <c r="AG954">
        <v>10</v>
      </c>
      <c r="AH954">
        <v>128</v>
      </c>
      <c r="AI954">
        <v>10</v>
      </c>
      <c r="AJ954">
        <v>45</v>
      </c>
      <c r="AK954">
        <v>4</v>
      </c>
      <c r="AL954">
        <v>18</v>
      </c>
      <c r="AM954">
        <v>18</v>
      </c>
    </row>
    <row r="955" spans="1:39">
      <c r="A955">
        <v>10</v>
      </c>
      <c r="B955">
        <v>95</v>
      </c>
      <c r="C955">
        <v>2022</v>
      </c>
      <c r="D955">
        <v>99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58</v>
      </c>
      <c r="N955">
        <v>99</v>
      </c>
      <c r="O955">
        <v>99</v>
      </c>
      <c r="P955">
        <v>9999</v>
      </c>
      <c r="Q955">
        <v>454</v>
      </c>
      <c r="R955">
        <v>2412</v>
      </c>
      <c r="S955">
        <v>2412</v>
      </c>
      <c r="T955">
        <v>7.5672962289012977</v>
      </c>
      <c r="U955">
        <v>7.6777672505796382</v>
      </c>
      <c r="V955">
        <v>13.953565505804312</v>
      </c>
      <c r="W955">
        <v>58</v>
      </c>
      <c r="X955">
        <v>169.3776423049074</v>
      </c>
      <c r="Y955">
        <v>156.3355638474298</v>
      </c>
      <c r="Z955">
        <v>156.3355638474298</v>
      </c>
      <c r="AA955">
        <v>28.345500489181351</v>
      </c>
      <c r="AB955">
        <v>0</v>
      </c>
      <c r="AD955">
        <v>61</v>
      </c>
      <c r="AE955">
        <v>0</v>
      </c>
      <c r="AF955">
        <v>0</v>
      </c>
      <c r="AG955">
        <v>3</v>
      </c>
      <c r="AH955">
        <v>157</v>
      </c>
      <c r="AI955">
        <v>22</v>
      </c>
      <c r="AJ955">
        <v>61</v>
      </c>
      <c r="AK955">
        <v>10</v>
      </c>
      <c r="AL955">
        <v>29</v>
      </c>
      <c r="AM955">
        <v>7</v>
      </c>
    </row>
    <row r="956" spans="1:39">
      <c r="A956">
        <v>10</v>
      </c>
      <c r="B956">
        <v>96</v>
      </c>
      <c r="C956">
        <v>2022</v>
      </c>
      <c r="D956">
        <v>99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59</v>
      </c>
      <c r="N956">
        <v>99</v>
      </c>
      <c r="O956">
        <v>99</v>
      </c>
      <c r="P956">
        <v>9999</v>
      </c>
      <c r="Q956">
        <v>468</v>
      </c>
      <c r="R956">
        <v>2677</v>
      </c>
      <c r="S956">
        <v>2677</v>
      </c>
      <c r="T956">
        <v>8.3986948610152474</v>
      </c>
      <c r="U956">
        <v>8.3660144237084566</v>
      </c>
      <c r="V956">
        <v>13.958162121778111</v>
      </c>
      <c r="W956">
        <v>59</v>
      </c>
      <c r="X956">
        <v>166.29097593520697</v>
      </c>
      <c r="Y956">
        <v>153.48657078819548</v>
      </c>
      <c r="Z956">
        <v>153.48657078819548</v>
      </c>
      <c r="AA956">
        <v>27.27119744174443</v>
      </c>
      <c r="AB956">
        <v>0</v>
      </c>
      <c r="AD956">
        <v>54</v>
      </c>
      <c r="AE956">
        <v>0</v>
      </c>
      <c r="AF956">
        <v>0</v>
      </c>
      <c r="AG956">
        <v>11</v>
      </c>
      <c r="AH956">
        <v>181</v>
      </c>
      <c r="AI956">
        <v>21</v>
      </c>
      <c r="AJ956">
        <v>67</v>
      </c>
      <c r="AK956">
        <v>9</v>
      </c>
      <c r="AL956">
        <v>28</v>
      </c>
      <c r="AM956">
        <v>11</v>
      </c>
    </row>
    <row r="957" spans="1:39">
      <c r="A957">
        <v>10</v>
      </c>
      <c r="B957">
        <v>97</v>
      </c>
      <c r="C957">
        <v>2022</v>
      </c>
      <c r="D957">
        <v>99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60</v>
      </c>
      <c r="N957">
        <v>99</v>
      </c>
      <c r="O957">
        <v>99</v>
      </c>
      <c r="P957">
        <v>9999</v>
      </c>
      <c r="Q957">
        <v>485</v>
      </c>
      <c r="R957">
        <v>2947</v>
      </c>
      <c r="S957">
        <v>2947</v>
      </c>
      <c r="T957">
        <v>9.2457802597728573</v>
      </c>
      <c r="U957">
        <v>9.1085471708296772</v>
      </c>
      <c r="V957">
        <v>1.66270783847981E-2</v>
      </c>
      <c r="W957">
        <v>60</v>
      </c>
      <c r="X957">
        <v>164.46270166219276</v>
      </c>
      <c r="Y957">
        <v>151.79907363420412</v>
      </c>
      <c r="Z957">
        <v>151.79907363420412</v>
      </c>
      <c r="AA957">
        <v>27.125099487049276</v>
      </c>
      <c r="AB957">
        <v>0</v>
      </c>
      <c r="AD957">
        <v>94</v>
      </c>
      <c r="AE957">
        <v>0</v>
      </c>
      <c r="AF957">
        <v>0</v>
      </c>
      <c r="AG957">
        <v>5</v>
      </c>
      <c r="AH957">
        <v>222</v>
      </c>
      <c r="AI957">
        <v>36</v>
      </c>
      <c r="AJ957">
        <v>62</v>
      </c>
      <c r="AK957">
        <v>14</v>
      </c>
      <c r="AL957">
        <v>31</v>
      </c>
      <c r="AM957">
        <v>14</v>
      </c>
    </row>
    <row r="958" spans="1:39">
      <c r="A958">
        <v>10</v>
      </c>
      <c r="B958">
        <v>98</v>
      </c>
      <c r="C958">
        <v>2022</v>
      </c>
      <c r="D958">
        <v>99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61</v>
      </c>
      <c r="N958">
        <v>99</v>
      </c>
      <c r="O958">
        <v>99</v>
      </c>
      <c r="P958">
        <v>9999</v>
      </c>
      <c r="Q958">
        <v>441</v>
      </c>
      <c r="R958">
        <v>3048</v>
      </c>
      <c r="S958">
        <v>3048</v>
      </c>
      <c r="T958">
        <v>9.5626529459747776</v>
      </c>
      <c r="U958">
        <v>9.2403639018685926</v>
      </c>
      <c r="V958">
        <v>0</v>
      </c>
      <c r="W958">
        <v>61</v>
      </c>
      <c r="X958">
        <v>161.31418431850955</v>
      </c>
      <c r="Y958">
        <v>148.89299212598448</v>
      </c>
      <c r="Z958">
        <v>148.89299212598448</v>
      </c>
      <c r="AA958">
        <v>26.94245620263364</v>
      </c>
      <c r="AB958">
        <v>0</v>
      </c>
      <c r="AD958">
        <v>91</v>
      </c>
      <c r="AE958">
        <v>0</v>
      </c>
      <c r="AF958">
        <v>0</v>
      </c>
      <c r="AG958">
        <v>11</v>
      </c>
      <c r="AH958">
        <v>227</v>
      </c>
      <c r="AI958">
        <v>29</v>
      </c>
      <c r="AJ958">
        <v>78</v>
      </c>
      <c r="AK958">
        <v>13</v>
      </c>
      <c r="AL958">
        <v>36</v>
      </c>
      <c r="AM958">
        <v>8</v>
      </c>
    </row>
    <row r="959" spans="1:39">
      <c r="A959">
        <v>10</v>
      </c>
      <c r="B959">
        <v>99</v>
      </c>
      <c r="C959">
        <v>2022</v>
      </c>
      <c r="D959">
        <v>99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62</v>
      </c>
      <c r="N959">
        <v>99</v>
      </c>
      <c r="O959">
        <v>99</v>
      </c>
      <c r="P959">
        <v>9999</v>
      </c>
      <c r="Q959">
        <v>427</v>
      </c>
      <c r="R959">
        <v>3051</v>
      </c>
      <c r="S959">
        <v>3051</v>
      </c>
      <c r="T959">
        <v>9.5720650059609724</v>
      </c>
      <c r="U959">
        <v>9.0965093196000772</v>
      </c>
      <c r="V959">
        <v>0</v>
      </c>
      <c r="W959">
        <v>62</v>
      </c>
      <c r="X959">
        <v>158.6466863607582</v>
      </c>
      <c r="Y959">
        <v>146.43089151097973</v>
      </c>
      <c r="Z959">
        <v>146.43089151097973</v>
      </c>
      <c r="AA959">
        <v>26.321339731524535</v>
      </c>
      <c r="AB959">
        <v>0</v>
      </c>
      <c r="AD959">
        <v>96</v>
      </c>
      <c r="AE959">
        <v>0</v>
      </c>
      <c r="AF959">
        <v>0</v>
      </c>
      <c r="AG959">
        <v>8</v>
      </c>
      <c r="AH959">
        <v>249</v>
      </c>
      <c r="AI959">
        <v>35</v>
      </c>
      <c r="AJ959">
        <v>43</v>
      </c>
      <c r="AK959">
        <v>19</v>
      </c>
      <c r="AL959">
        <v>25</v>
      </c>
      <c r="AM959">
        <v>8</v>
      </c>
    </row>
    <row r="960" spans="1:39">
      <c r="A960">
        <v>10</v>
      </c>
      <c r="B960">
        <v>100</v>
      </c>
      <c r="C960">
        <v>2022</v>
      </c>
      <c r="D960">
        <v>99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63</v>
      </c>
      <c r="N960">
        <v>99</v>
      </c>
      <c r="O960">
        <v>99</v>
      </c>
      <c r="P960">
        <v>9999</v>
      </c>
      <c r="Q960">
        <v>391</v>
      </c>
      <c r="R960">
        <v>2684</v>
      </c>
      <c r="S960">
        <v>2684</v>
      </c>
      <c r="T960">
        <v>8.4206563343163712</v>
      </c>
      <c r="U960">
        <v>7.7853183107009407</v>
      </c>
      <c r="V960">
        <v>5.2160953800298067E-3</v>
      </c>
      <c r="W960">
        <v>63</v>
      </c>
      <c r="X960">
        <v>154.34490815118829</v>
      </c>
      <c r="Y960">
        <v>142.46035022354687</v>
      </c>
      <c r="Z960">
        <v>142.46035022354687</v>
      </c>
      <c r="AA960">
        <v>26.047642680703717</v>
      </c>
      <c r="AB960">
        <v>0</v>
      </c>
      <c r="AD960">
        <v>89</v>
      </c>
      <c r="AE960">
        <v>0</v>
      </c>
      <c r="AF960">
        <v>0</v>
      </c>
      <c r="AG960">
        <v>15</v>
      </c>
      <c r="AH960">
        <v>239</v>
      </c>
      <c r="AI960">
        <v>24</v>
      </c>
      <c r="AJ960">
        <v>67</v>
      </c>
      <c r="AK960">
        <v>21</v>
      </c>
      <c r="AL960">
        <v>23</v>
      </c>
      <c r="AM960">
        <v>5</v>
      </c>
    </row>
    <row r="961" spans="1:39">
      <c r="A961">
        <v>10</v>
      </c>
      <c r="B961">
        <v>101</v>
      </c>
      <c r="C961">
        <v>2022</v>
      </c>
      <c r="D961">
        <v>99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64</v>
      </c>
      <c r="N961">
        <v>99</v>
      </c>
      <c r="O961">
        <v>99</v>
      </c>
      <c r="P961">
        <v>9999</v>
      </c>
      <c r="Q961">
        <v>353</v>
      </c>
      <c r="R961">
        <v>2222</v>
      </c>
      <c r="S961">
        <v>2222</v>
      </c>
      <c r="T961">
        <v>6.9711990964422412</v>
      </c>
      <c r="U961">
        <v>6.432944053959158</v>
      </c>
      <c r="V961">
        <v>0</v>
      </c>
      <c r="W961">
        <v>64</v>
      </c>
      <c r="X961">
        <v>154.05087312631605</v>
      </c>
      <c r="Y961">
        <v>142.18895589558963</v>
      </c>
      <c r="Z961">
        <v>142.18895589558963</v>
      </c>
      <c r="AA961">
        <v>25.032071626034483</v>
      </c>
      <c r="AB961">
        <v>0</v>
      </c>
      <c r="AD961">
        <v>80</v>
      </c>
      <c r="AE961">
        <v>0</v>
      </c>
      <c r="AF961">
        <v>0</v>
      </c>
      <c r="AG961">
        <v>14</v>
      </c>
      <c r="AH961">
        <v>193</v>
      </c>
      <c r="AI961">
        <v>20</v>
      </c>
      <c r="AJ961">
        <v>37</v>
      </c>
      <c r="AK961">
        <v>29</v>
      </c>
      <c r="AL961">
        <v>19</v>
      </c>
      <c r="AM961">
        <v>5</v>
      </c>
    </row>
    <row r="962" spans="1:39">
      <c r="A962">
        <v>10</v>
      </c>
      <c r="B962">
        <v>102</v>
      </c>
      <c r="C962">
        <v>2022</v>
      </c>
      <c r="D962">
        <v>99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65</v>
      </c>
      <c r="N962">
        <v>99</v>
      </c>
      <c r="O962">
        <v>99</v>
      </c>
      <c r="P962">
        <v>9999</v>
      </c>
      <c r="Q962">
        <v>363</v>
      </c>
      <c r="R962">
        <v>2535</v>
      </c>
      <c r="S962">
        <v>2535</v>
      </c>
      <c r="T962">
        <v>7.9531906883353214</v>
      </c>
      <c r="U962">
        <v>7.168397879973182</v>
      </c>
      <c r="V962">
        <v>0</v>
      </c>
      <c r="W962">
        <v>65</v>
      </c>
      <c r="X962">
        <v>150.46745775823203</v>
      </c>
      <c r="Y962">
        <v>138.88146351084811</v>
      </c>
      <c r="Z962">
        <v>138.88146351084811</v>
      </c>
      <c r="AA962">
        <v>23.077681524890476</v>
      </c>
      <c r="AB962">
        <v>0</v>
      </c>
      <c r="AD962">
        <v>101</v>
      </c>
      <c r="AE962">
        <v>0</v>
      </c>
      <c r="AF962">
        <v>0</v>
      </c>
      <c r="AG962">
        <v>9</v>
      </c>
      <c r="AH962">
        <v>228</v>
      </c>
      <c r="AI962">
        <v>34</v>
      </c>
      <c r="AJ962">
        <v>55</v>
      </c>
      <c r="AK962">
        <v>46</v>
      </c>
      <c r="AL962">
        <v>12</v>
      </c>
      <c r="AM962">
        <v>3</v>
      </c>
    </row>
    <row r="963" spans="1:39">
      <c r="A963">
        <v>10</v>
      </c>
      <c r="B963">
        <v>103</v>
      </c>
      <c r="C963">
        <v>2022</v>
      </c>
      <c r="D963">
        <v>99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66</v>
      </c>
      <c r="N963">
        <v>99</v>
      </c>
      <c r="O963">
        <v>99</v>
      </c>
      <c r="P963">
        <v>9999</v>
      </c>
      <c r="Q963">
        <v>59</v>
      </c>
      <c r="R963">
        <v>172</v>
      </c>
      <c r="S963">
        <v>172</v>
      </c>
      <c r="T963">
        <v>0.53962477254188357</v>
      </c>
      <c r="U963">
        <v>0.49129141828545264</v>
      </c>
      <c r="V963">
        <v>0</v>
      </c>
      <c r="W963">
        <v>66</v>
      </c>
      <c r="X963">
        <v>151.98795636070443</v>
      </c>
      <c r="Y963">
        <v>140.28488372093022</v>
      </c>
      <c r="Z963">
        <v>140.28488372093022</v>
      </c>
      <c r="AA963">
        <v>23.85127863298619</v>
      </c>
      <c r="AB963">
        <v>0</v>
      </c>
      <c r="AD963">
        <v>9</v>
      </c>
      <c r="AE963">
        <v>0</v>
      </c>
      <c r="AF963">
        <v>0</v>
      </c>
      <c r="AG963">
        <v>3</v>
      </c>
      <c r="AH963">
        <v>14</v>
      </c>
      <c r="AI963">
        <v>0</v>
      </c>
      <c r="AJ963">
        <v>1</v>
      </c>
      <c r="AK963">
        <v>8</v>
      </c>
      <c r="AL963">
        <v>1</v>
      </c>
      <c r="AM963">
        <v>0</v>
      </c>
    </row>
    <row r="964" spans="1:39">
      <c r="A964">
        <v>10</v>
      </c>
      <c r="B964">
        <v>104</v>
      </c>
      <c r="C964">
        <v>2022</v>
      </c>
      <c r="D964">
        <v>99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67</v>
      </c>
      <c r="N964">
        <v>99</v>
      </c>
      <c r="O964">
        <v>99</v>
      </c>
      <c r="P964">
        <v>9999</v>
      </c>
      <c r="Q964">
        <v>41</v>
      </c>
      <c r="R964">
        <v>97</v>
      </c>
      <c r="S964">
        <v>97</v>
      </c>
      <c r="T964">
        <v>0.30432327288699246</v>
      </c>
      <c r="U964">
        <v>0.27427943294126034</v>
      </c>
      <c r="V964">
        <v>0</v>
      </c>
      <c r="W964">
        <v>67</v>
      </c>
      <c r="X964">
        <v>150.4596173392456</v>
      </c>
      <c r="Y964">
        <v>138.87422680412365</v>
      </c>
      <c r="Z964">
        <v>138.87422680412365</v>
      </c>
      <c r="AA964">
        <v>25.010934838897462</v>
      </c>
      <c r="AB964">
        <v>0</v>
      </c>
      <c r="AD964">
        <v>8</v>
      </c>
      <c r="AE964">
        <v>0</v>
      </c>
      <c r="AF964">
        <v>0</v>
      </c>
      <c r="AG964">
        <v>3</v>
      </c>
      <c r="AH964">
        <v>6</v>
      </c>
      <c r="AI964">
        <v>3</v>
      </c>
      <c r="AJ964">
        <v>1</v>
      </c>
      <c r="AK964">
        <v>4</v>
      </c>
      <c r="AL964">
        <v>0</v>
      </c>
      <c r="AM964">
        <v>0</v>
      </c>
    </row>
    <row r="965" spans="1:39">
      <c r="A965">
        <v>10</v>
      </c>
      <c r="B965">
        <v>105</v>
      </c>
      <c r="C965">
        <v>2022</v>
      </c>
      <c r="D965">
        <v>99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68</v>
      </c>
      <c r="N965">
        <v>99</v>
      </c>
      <c r="O965">
        <v>99</v>
      </c>
      <c r="P965">
        <v>9999</v>
      </c>
      <c r="Q965">
        <v>14</v>
      </c>
      <c r="R965">
        <v>27</v>
      </c>
      <c r="S965">
        <v>27</v>
      </c>
      <c r="T965">
        <v>8.470853987576081E-2</v>
      </c>
      <c r="U965">
        <v>7.7748612902441061E-2</v>
      </c>
      <c r="V965">
        <v>0</v>
      </c>
      <c r="W965">
        <v>68</v>
      </c>
      <c r="X965">
        <v>153.22418843545603</v>
      </c>
      <c r="Y965">
        <v>141.42592592592595</v>
      </c>
      <c r="Z965">
        <v>141.42592592592595</v>
      </c>
      <c r="AA965">
        <v>23.672262133413255</v>
      </c>
      <c r="AB965">
        <v>0</v>
      </c>
      <c r="AD965">
        <v>1</v>
      </c>
      <c r="AE965">
        <v>0</v>
      </c>
      <c r="AF965">
        <v>0</v>
      </c>
      <c r="AG965">
        <v>1</v>
      </c>
      <c r="AH965">
        <v>3</v>
      </c>
      <c r="AI965">
        <v>0</v>
      </c>
      <c r="AJ965">
        <v>0</v>
      </c>
      <c r="AK965">
        <v>1</v>
      </c>
      <c r="AL965">
        <v>0</v>
      </c>
      <c r="AM965">
        <v>0</v>
      </c>
    </row>
    <row r="966" spans="1:39" s="293" customFormat="1">
      <c r="A966" s="293">
        <v>11</v>
      </c>
      <c r="B966" s="293">
        <v>1</v>
      </c>
      <c r="C966" s="293">
        <v>2024</v>
      </c>
      <c r="D966" s="293">
        <v>99</v>
      </c>
      <c r="E966" s="293">
        <v>99</v>
      </c>
      <c r="F966" s="293">
        <v>99</v>
      </c>
      <c r="G966" s="293">
        <v>99</v>
      </c>
      <c r="H966" s="293">
        <v>99</v>
      </c>
      <c r="I966" s="293">
        <v>99</v>
      </c>
      <c r="J966" s="293">
        <v>999</v>
      </c>
      <c r="K966" s="293">
        <v>99</v>
      </c>
      <c r="L966" s="293">
        <v>99</v>
      </c>
      <c r="M966" s="293">
        <v>99</v>
      </c>
      <c r="N966" s="293">
        <v>60</v>
      </c>
      <c r="O966" s="293">
        <v>99</v>
      </c>
      <c r="P966" s="293">
        <v>9999</v>
      </c>
      <c r="Q966" s="293">
        <v>9</v>
      </c>
      <c r="R966" s="293">
        <v>11</v>
      </c>
      <c r="S966" s="293">
        <v>10</v>
      </c>
      <c r="T966" s="293">
        <v>3.7038284117310354E-2</v>
      </c>
      <c r="U966" s="293">
        <v>1.3790216415403012E-2</v>
      </c>
      <c r="V966" s="293">
        <v>1.7272727272727275</v>
      </c>
      <c r="W966" s="293">
        <v>60.3</v>
      </c>
      <c r="X966" s="293">
        <v>62.631734462720402</v>
      </c>
      <c r="Y966" s="293">
        <v>56.9</v>
      </c>
      <c r="Z966" s="293">
        <v>62.59</v>
      </c>
      <c r="AA966" s="293">
        <v>7.9617146394479361</v>
      </c>
      <c r="AB966" s="293">
        <v>7.114070564733006</v>
      </c>
      <c r="AC966" s="293">
        <v>-4.2496319048022864</v>
      </c>
      <c r="AD966" s="293">
        <v>1</v>
      </c>
      <c r="AE966" s="293">
        <v>0</v>
      </c>
      <c r="AF966" s="293">
        <v>0</v>
      </c>
      <c r="AG966" s="293">
        <v>0</v>
      </c>
      <c r="AH966" s="293">
        <v>0</v>
      </c>
      <c r="AI966" s="293">
        <v>0</v>
      </c>
      <c r="AJ966" s="293">
        <v>0</v>
      </c>
      <c r="AK966" s="293">
        <v>0</v>
      </c>
      <c r="AL966" s="293">
        <v>0</v>
      </c>
      <c r="AM966" s="293">
        <v>0</v>
      </c>
    </row>
    <row r="967" spans="1:39">
      <c r="A967">
        <v>11</v>
      </c>
      <c r="B967">
        <v>2</v>
      </c>
      <c r="C967">
        <v>2024</v>
      </c>
      <c r="D967">
        <v>99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70</v>
      </c>
      <c r="O967">
        <v>99</v>
      </c>
      <c r="P967">
        <v>9999</v>
      </c>
      <c r="Q967">
        <v>24</v>
      </c>
      <c r="R967">
        <v>30</v>
      </c>
      <c r="S967">
        <v>30</v>
      </c>
      <c r="T967">
        <v>0.10101350213811912</v>
      </c>
      <c r="U967">
        <v>5.0183696963354278E-2</v>
      </c>
      <c r="V967">
        <v>0.73333333333333317</v>
      </c>
      <c r="W967">
        <v>62.533333333333331</v>
      </c>
      <c r="X967">
        <v>82.25713253882266</v>
      </c>
      <c r="Y967">
        <v>75.92333333333336</v>
      </c>
      <c r="Z967">
        <v>75.92333333333336</v>
      </c>
      <c r="AA967">
        <v>2.8796624030522975</v>
      </c>
      <c r="AB967">
        <v>3.393457758033215</v>
      </c>
      <c r="AC967">
        <v>-23.118176115261935</v>
      </c>
      <c r="AD967">
        <v>1</v>
      </c>
      <c r="AE967">
        <v>0</v>
      </c>
      <c r="AF967">
        <v>0</v>
      </c>
      <c r="AG967">
        <v>0</v>
      </c>
      <c r="AH967">
        <v>5</v>
      </c>
      <c r="AI967">
        <v>1</v>
      </c>
      <c r="AJ967">
        <v>0</v>
      </c>
      <c r="AK967">
        <v>0</v>
      </c>
      <c r="AL967">
        <v>3</v>
      </c>
      <c r="AM967">
        <v>0</v>
      </c>
    </row>
    <row r="968" spans="1:39">
      <c r="A968">
        <v>11</v>
      </c>
      <c r="B968">
        <v>3</v>
      </c>
      <c r="C968">
        <v>2024</v>
      </c>
      <c r="D968">
        <v>99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80</v>
      </c>
      <c r="O968">
        <v>99</v>
      </c>
      <c r="P968">
        <v>9999</v>
      </c>
      <c r="Q968">
        <v>73</v>
      </c>
      <c r="R968">
        <v>137</v>
      </c>
      <c r="S968">
        <v>136</v>
      </c>
      <c r="T968">
        <v>0.46129499309741079</v>
      </c>
      <c r="U968">
        <v>0.2592468149094736</v>
      </c>
      <c r="V968">
        <v>1.6204379562043802</v>
      </c>
      <c r="W968">
        <v>62.264705882352942</v>
      </c>
      <c r="X968">
        <v>93.726423673992315</v>
      </c>
      <c r="Y968">
        <v>85.886861313868621</v>
      </c>
      <c r="Z968">
        <v>86.518382352941146</v>
      </c>
      <c r="AA968">
        <v>2.616413188212678</v>
      </c>
      <c r="AB968">
        <v>3.8314397810546095</v>
      </c>
      <c r="AC968">
        <v>24.537963697182526</v>
      </c>
      <c r="AD968">
        <v>9</v>
      </c>
      <c r="AE968">
        <v>0</v>
      </c>
      <c r="AF968">
        <v>0</v>
      </c>
      <c r="AG968">
        <v>3</v>
      </c>
      <c r="AH968">
        <v>7</v>
      </c>
      <c r="AI968">
        <v>4</v>
      </c>
      <c r="AJ968">
        <v>4</v>
      </c>
      <c r="AK968">
        <v>1</v>
      </c>
      <c r="AL968">
        <v>1</v>
      </c>
      <c r="AM968">
        <v>1</v>
      </c>
    </row>
    <row r="969" spans="1:39">
      <c r="A969">
        <v>11</v>
      </c>
      <c r="B969">
        <v>4</v>
      </c>
      <c r="C969">
        <v>2024</v>
      </c>
      <c r="D969">
        <v>99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90</v>
      </c>
      <c r="O969">
        <v>99</v>
      </c>
      <c r="P969">
        <v>9999</v>
      </c>
      <c r="Q969">
        <v>123</v>
      </c>
      <c r="R969">
        <v>439</v>
      </c>
      <c r="S969">
        <v>438</v>
      </c>
      <c r="T969">
        <v>1.4781642479544761</v>
      </c>
      <c r="U969">
        <v>0.926971781722841</v>
      </c>
      <c r="V969">
        <v>1.9362186788154905</v>
      </c>
      <c r="W969">
        <v>61.865296803652974</v>
      </c>
      <c r="X969">
        <v>104.0745612627932</v>
      </c>
      <c r="Y969">
        <v>95.837585421412285</v>
      </c>
      <c r="Z969">
        <v>96.056392694063902</v>
      </c>
      <c r="AA969">
        <v>2.699719713362148</v>
      </c>
      <c r="AB969">
        <v>3.1677068147824792</v>
      </c>
      <c r="AC969">
        <v>5.3774982980127488</v>
      </c>
      <c r="AD969">
        <v>18</v>
      </c>
      <c r="AE969">
        <v>0</v>
      </c>
      <c r="AF969">
        <v>0</v>
      </c>
      <c r="AG969">
        <v>3</v>
      </c>
      <c r="AH969">
        <v>35</v>
      </c>
      <c r="AI969">
        <v>14</v>
      </c>
      <c r="AJ969">
        <v>16</v>
      </c>
      <c r="AK969">
        <v>2</v>
      </c>
      <c r="AL969">
        <v>5</v>
      </c>
      <c r="AM969">
        <v>0</v>
      </c>
    </row>
    <row r="970" spans="1:39">
      <c r="A970">
        <v>11</v>
      </c>
      <c r="B970">
        <v>5</v>
      </c>
      <c r="C970">
        <v>2024</v>
      </c>
      <c r="D970">
        <v>99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100</v>
      </c>
      <c r="O970">
        <v>99</v>
      </c>
      <c r="P970">
        <v>9999</v>
      </c>
      <c r="Q970">
        <v>196</v>
      </c>
      <c r="R970">
        <v>1127</v>
      </c>
      <c r="S970">
        <v>1123</v>
      </c>
      <c r="T970">
        <v>3.7947405636553424</v>
      </c>
      <c r="U970">
        <v>2.6092746310913282</v>
      </c>
      <c r="V970">
        <v>2.5394853593611368</v>
      </c>
      <c r="W970">
        <v>61.728406055209263</v>
      </c>
      <c r="X970">
        <v>114.15189656813324</v>
      </c>
      <c r="Y970">
        <v>105.08234250221814</v>
      </c>
      <c r="Z970">
        <v>105.45663401602836</v>
      </c>
      <c r="AA970">
        <v>5.3037645257680195</v>
      </c>
      <c r="AB970">
        <v>1.1013485811020673</v>
      </c>
      <c r="AC970">
        <v>-11.514524459698103</v>
      </c>
      <c r="AD970">
        <v>43</v>
      </c>
      <c r="AE970">
        <v>0</v>
      </c>
      <c r="AF970">
        <v>0</v>
      </c>
      <c r="AG970">
        <v>11</v>
      </c>
      <c r="AH970">
        <v>78</v>
      </c>
      <c r="AI970">
        <v>35</v>
      </c>
      <c r="AJ970">
        <v>29</v>
      </c>
      <c r="AK970">
        <v>9</v>
      </c>
      <c r="AL970">
        <v>5</v>
      </c>
      <c r="AM970">
        <v>3</v>
      </c>
    </row>
    <row r="971" spans="1:39">
      <c r="A971">
        <v>11</v>
      </c>
      <c r="B971">
        <v>6</v>
      </c>
      <c r="C971">
        <v>2024</v>
      </c>
      <c r="D971">
        <v>99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110</v>
      </c>
      <c r="O971">
        <v>99</v>
      </c>
      <c r="P971">
        <v>9999</v>
      </c>
      <c r="Q971">
        <v>258</v>
      </c>
      <c r="R971">
        <v>2008</v>
      </c>
      <c r="S971">
        <v>2005</v>
      </c>
      <c r="T971">
        <v>6.7611704097781056</v>
      </c>
      <c r="U971">
        <v>5.1007452533475757</v>
      </c>
      <c r="V971">
        <v>3.7315737051792817</v>
      </c>
      <c r="W971">
        <v>61.035910224438886</v>
      </c>
      <c r="X971">
        <v>125.09594342025248</v>
      </c>
      <c r="Y971">
        <v>115.29322709163328</v>
      </c>
      <c r="Z971">
        <v>115.46573566084768</v>
      </c>
      <c r="AA971">
        <v>2.8714343422852155</v>
      </c>
      <c r="AB971">
        <v>3.1890878834080394</v>
      </c>
      <c r="AC971">
        <v>-2.4810759459216798</v>
      </c>
      <c r="AD971">
        <v>52</v>
      </c>
      <c r="AE971">
        <v>0</v>
      </c>
      <c r="AF971">
        <v>0</v>
      </c>
      <c r="AG971">
        <v>13</v>
      </c>
      <c r="AH971">
        <v>135</v>
      </c>
      <c r="AI971">
        <v>43</v>
      </c>
      <c r="AJ971">
        <v>47</v>
      </c>
      <c r="AK971">
        <v>18</v>
      </c>
      <c r="AL971">
        <v>17</v>
      </c>
      <c r="AM971">
        <v>2</v>
      </c>
    </row>
    <row r="972" spans="1:39">
      <c r="A972">
        <v>11</v>
      </c>
      <c r="B972">
        <v>7</v>
      </c>
      <c r="C972">
        <v>2024</v>
      </c>
      <c r="D972">
        <v>99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120</v>
      </c>
      <c r="O972">
        <v>99</v>
      </c>
      <c r="P972">
        <v>9999</v>
      </c>
      <c r="Q972">
        <v>473</v>
      </c>
      <c r="R972">
        <v>3406</v>
      </c>
      <c r="S972">
        <v>3401</v>
      </c>
      <c r="T972">
        <v>11.46839960941446</v>
      </c>
      <c r="U972">
        <v>9.4137472528078181</v>
      </c>
      <c r="V972">
        <v>5.4371697005284796</v>
      </c>
      <c r="W972">
        <v>59.857100852690387</v>
      </c>
      <c r="X972">
        <v>136.10730283503341</v>
      </c>
      <c r="Y972">
        <v>125.44453904873797</v>
      </c>
      <c r="Z972">
        <v>125.62896206997983</v>
      </c>
      <c r="AA972">
        <v>2.7967268449940903</v>
      </c>
      <c r="AB972">
        <v>3.8199922495155554</v>
      </c>
      <c r="AC972">
        <v>-10.057176048339924</v>
      </c>
      <c r="AD972">
        <v>101</v>
      </c>
      <c r="AE972">
        <v>0</v>
      </c>
      <c r="AF972">
        <v>0</v>
      </c>
      <c r="AG972">
        <v>23</v>
      </c>
      <c r="AH972">
        <v>215</v>
      </c>
      <c r="AI972">
        <v>57</v>
      </c>
      <c r="AJ972">
        <v>94</v>
      </c>
      <c r="AK972">
        <v>16</v>
      </c>
      <c r="AL972">
        <v>62</v>
      </c>
      <c r="AM972">
        <v>16</v>
      </c>
    </row>
    <row r="973" spans="1:39">
      <c r="A973">
        <v>11</v>
      </c>
      <c r="B973">
        <v>8</v>
      </c>
      <c r="C973">
        <v>2024</v>
      </c>
      <c r="D973">
        <v>99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130</v>
      </c>
      <c r="O973">
        <v>99</v>
      </c>
      <c r="P973">
        <v>9999</v>
      </c>
      <c r="Q973">
        <v>506</v>
      </c>
      <c r="R973">
        <v>4119</v>
      </c>
      <c r="S973">
        <v>4115</v>
      </c>
      <c r="T973">
        <v>13.869153843563749</v>
      </c>
      <c r="U973">
        <v>12.231095737239002</v>
      </c>
      <c r="V973">
        <v>5.9810633648943892</v>
      </c>
      <c r="W973">
        <v>59.457108140947739</v>
      </c>
      <c r="X973">
        <v>146.1596328301296</v>
      </c>
      <c r="Y973">
        <v>134.77441126487031</v>
      </c>
      <c r="Z973">
        <v>134.90541919805611</v>
      </c>
      <c r="AA973">
        <v>2.8384398856797342</v>
      </c>
      <c r="AB973">
        <v>4.0163450855401992</v>
      </c>
      <c r="AC973">
        <v>1.9843829937460813</v>
      </c>
      <c r="AD973">
        <v>105</v>
      </c>
      <c r="AE973">
        <v>0</v>
      </c>
      <c r="AF973">
        <v>0</v>
      </c>
      <c r="AG973">
        <v>12</v>
      </c>
      <c r="AH973">
        <v>231</v>
      </c>
      <c r="AI973">
        <v>54</v>
      </c>
      <c r="AJ973">
        <v>125</v>
      </c>
      <c r="AK973">
        <v>19</v>
      </c>
      <c r="AL973">
        <v>63</v>
      </c>
      <c r="AM973">
        <v>24</v>
      </c>
    </row>
    <row r="974" spans="1:39">
      <c r="A974">
        <v>11</v>
      </c>
      <c r="B974">
        <v>9</v>
      </c>
      <c r="C974">
        <v>2024</v>
      </c>
      <c r="D974">
        <v>99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140</v>
      </c>
      <c r="O974">
        <v>99</v>
      </c>
      <c r="P974">
        <v>9999</v>
      </c>
      <c r="Q974">
        <v>427</v>
      </c>
      <c r="R974">
        <v>3799</v>
      </c>
      <c r="S974">
        <v>3796</v>
      </c>
      <c r="T974">
        <v>12.791676487423819</v>
      </c>
      <c r="U974">
        <v>12.12660604024258</v>
      </c>
      <c r="V974">
        <v>5.7288760200052637</v>
      </c>
      <c r="W974">
        <v>59.383298208640682</v>
      </c>
      <c r="X974">
        <v>157.08533094613139</v>
      </c>
      <c r="Y974">
        <v>144.87846801789939</v>
      </c>
      <c r="Z974">
        <v>144.99296628029498</v>
      </c>
      <c r="AA974">
        <v>2.859643538902426</v>
      </c>
      <c r="AB974">
        <v>4.4444025103471638</v>
      </c>
      <c r="AC974">
        <v>-1.6243495101890886</v>
      </c>
      <c r="AD974">
        <v>90</v>
      </c>
      <c r="AE974">
        <v>0</v>
      </c>
      <c r="AF974">
        <v>0</v>
      </c>
      <c r="AG974">
        <v>15</v>
      </c>
      <c r="AH974">
        <v>270</v>
      </c>
      <c r="AI974">
        <v>61</v>
      </c>
      <c r="AJ974">
        <v>110</v>
      </c>
      <c r="AK974">
        <v>24</v>
      </c>
      <c r="AL974">
        <v>41</v>
      </c>
      <c r="AM974">
        <v>12</v>
      </c>
    </row>
    <row r="975" spans="1:39">
      <c r="A975">
        <v>11</v>
      </c>
      <c r="B975">
        <v>10</v>
      </c>
      <c r="C975">
        <v>2024</v>
      </c>
      <c r="D975">
        <v>99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150</v>
      </c>
      <c r="O975">
        <v>99</v>
      </c>
      <c r="P975">
        <v>9999</v>
      </c>
      <c r="Q975">
        <v>375</v>
      </c>
      <c r="R975">
        <v>3377</v>
      </c>
      <c r="S975">
        <v>3374</v>
      </c>
      <c r="T975">
        <v>11.37075322401428</v>
      </c>
      <c r="U975">
        <v>11.519041140408376</v>
      </c>
      <c r="V975">
        <v>5.9863784424045008</v>
      </c>
      <c r="W975">
        <v>59.134558387670417</v>
      </c>
      <c r="X975">
        <v>167.88029147528198</v>
      </c>
      <c r="Y975">
        <v>154.81717500740294</v>
      </c>
      <c r="Z975">
        <v>154.95483106105505</v>
      </c>
      <c r="AA975">
        <v>2.8749369856556362</v>
      </c>
      <c r="AB975">
        <v>4.3977182776744304</v>
      </c>
      <c r="AC975">
        <v>2.3587743213247352</v>
      </c>
      <c r="AD975">
        <v>109</v>
      </c>
      <c r="AE975">
        <v>0</v>
      </c>
      <c r="AF975">
        <v>0</v>
      </c>
      <c r="AG975">
        <v>8</v>
      </c>
      <c r="AH975">
        <v>230</v>
      </c>
      <c r="AI975">
        <v>52</v>
      </c>
      <c r="AJ975">
        <v>66</v>
      </c>
      <c r="AK975">
        <v>30</v>
      </c>
      <c r="AL975">
        <v>22.93</v>
      </c>
      <c r="AM975">
        <v>12</v>
      </c>
    </row>
    <row r="976" spans="1:39">
      <c r="A976">
        <v>11</v>
      </c>
      <c r="B976">
        <v>11</v>
      </c>
      <c r="C976">
        <v>2024</v>
      </c>
      <c r="D976">
        <v>99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160</v>
      </c>
      <c r="O976">
        <v>99</v>
      </c>
      <c r="P976">
        <v>9999</v>
      </c>
      <c r="Q976">
        <v>350</v>
      </c>
      <c r="R976">
        <v>2988</v>
      </c>
      <c r="S976">
        <v>2981</v>
      </c>
      <c r="T976">
        <v>10.060944812956665</v>
      </c>
      <c r="U976">
        <v>10.830131810144916</v>
      </c>
      <c r="V976">
        <v>6.2151941097724226</v>
      </c>
      <c r="W976">
        <v>58.80275075478027</v>
      </c>
      <c r="X976">
        <v>178.65006432374511</v>
      </c>
      <c r="Y976">
        <v>164.5079986613118</v>
      </c>
      <c r="Z976">
        <v>164.89429721569931</v>
      </c>
      <c r="AA976">
        <v>2.927827084496212</v>
      </c>
      <c r="AB976">
        <v>4.668551866761609</v>
      </c>
      <c r="AC976">
        <v>-3.0315617060473006</v>
      </c>
      <c r="AD976">
        <v>89</v>
      </c>
      <c r="AE976">
        <v>0</v>
      </c>
      <c r="AF976">
        <v>0</v>
      </c>
      <c r="AG976">
        <v>8</v>
      </c>
      <c r="AH976">
        <v>203</v>
      </c>
      <c r="AI976">
        <v>48</v>
      </c>
      <c r="AJ976">
        <v>39</v>
      </c>
      <c r="AK976">
        <v>27</v>
      </c>
      <c r="AL976">
        <v>18</v>
      </c>
      <c r="AM976">
        <v>5</v>
      </c>
    </row>
    <row r="977" spans="1:39">
      <c r="A977">
        <v>11</v>
      </c>
      <c r="B977">
        <v>12</v>
      </c>
      <c r="C977">
        <v>2024</v>
      </c>
      <c r="D977">
        <v>99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170</v>
      </c>
      <c r="O977">
        <v>99</v>
      </c>
      <c r="P977">
        <v>9999</v>
      </c>
      <c r="Q977">
        <v>342</v>
      </c>
      <c r="R977">
        <v>2575</v>
      </c>
      <c r="S977">
        <v>2572</v>
      </c>
      <c r="T977">
        <v>8.670325600188562</v>
      </c>
      <c r="U977">
        <v>9.9063128962428717</v>
      </c>
      <c r="V977">
        <v>7.0341747572815514</v>
      </c>
      <c r="W977">
        <v>58.227838258164866</v>
      </c>
      <c r="X977">
        <v>189.39999368879407</v>
      </c>
      <c r="Y977">
        <v>174.60982524271805</v>
      </c>
      <c r="Z977">
        <v>174.81349144634495</v>
      </c>
      <c r="AA977">
        <v>2.8962249418940118</v>
      </c>
      <c r="AB977">
        <v>4.5272840905636063</v>
      </c>
      <c r="AC977">
        <v>-3.1298224402698178</v>
      </c>
      <c r="AD977">
        <v>83</v>
      </c>
      <c r="AE977">
        <v>0</v>
      </c>
      <c r="AF977">
        <v>0</v>
      </c>
      <c r="AG977">
        <v>4</v>
      </c>
      <c r="AH977">
        <v>154</v>
      </c>
      <c r="AI977">
        <v>43</v>
      </c>
      <c r="AJ977">
        <v>32</v>
      </c>
      <c r="AK977">
        <v>16</v>
      </c>
      <c r="AL977">
        <v>15</v>
      </c>
      <c r="AM977">
        <v>2</v>
      </c>
    </row>
    <row r="978" spans="1:39">
      <c r="A978">
        <v>11</v>
      </c>
      <c r="B978">
        <v>13</v>
      </c>
      <c r="C978">
        <v>2024</v>
      </c>
      <c r="D978">
        <v>99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180</v>
      </c>
      <c r="O978">
        <v>99</v>
      </c>
      <c r="P978">
        <v>9999</v>
      </c>
      <c r="Q978">
        <v>327</v>
      </c>
      <c r="R978">
        <v>2018</v>
      </c>
      <c r="S978">
        <v>2015</v>
      </c>
      <c r="T978">
        <v>6.7948415771574799</v>
      </c>
      <c r="U978">
        <v>8.207084588733613</v>
      </c>
      <c r="V978">
        <v>7.506937561942518</v>
      </c>
      <c r="W978">
        <v>57.536476426798998</v>
      </c>
      <c r="X978">
        <v>200.28755286924704</v>
      </c>
      <c r="Y978">
        <v>184.58721506441995</v>
      </c>
      <c r="Z978">
        <v>184.8620347394538</v>
      </c>
      <c r="AA978">
        <v>2.8493058366508155</v>
      </c>
      <c r="AB978">
        <v>4.6951254476369026</v>
      </c>
      <c r="AC978">
        <v>-9.2299522130841982</v>
      </c>
      <c r="AD978">
        <v>52</v>
      </c>
      <c r="AE978">
        <v>0</v>
      </c>
      <c r="AF978">
        <v>0</v>
      </c>
      <c r="AG978">
        <v>4</v>
      </c>
      <c r="AH978">
        <v>116</v>
      </c>
      <c r="AI978">
        <v>21</v>
      </c>
      <c r="AJ978">
        <v>30</v>
      </c>
      <c r="AK978">
        <v>11</v>
      </c>
      <c r="AL978">
        <v>16</v>
      </c>
      <c r="AM978">
        <v>3</v>
      </c>
    </row>
    <row r="979" spans="1:39">
      <c r="A979">
        <v>11</v>
      </c>
      <c r="B979">
        <v>14</v>
      </c>
      <c r="C979">
        <v>2024</v>
      </c>
      <c r="D979">
        <v>99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190</v>
      </c>
      <c r="O979">
        <v>99</v>
      </c>
      <c r="P979">
        <v>9999</v>
      </c>
      <c r="Q979">
        <v>285</v>
      </c>
      <c r="R979">
        <v>1383</v>
      </c>
      <c r="S979">
        <v>1379</v>
      </c>
      <c r="T979">
        <v>4.6567224485672929</v>
      </c>
      <c r="U979">
        <v>5.921455915482869</v>
      </c>
      <c r="V979">
        <v>8.280549530007228</v>
      </c>
      <c r="W979">
        <v>56.860043509789698</v>
      </c>
      <c r="X979">
        <v>211.16020333581648</v>
      </c>
      <c r="Y979">
        <v>194.33015184381756</v>
      </c>
      <c r="Z979">
        <v>194.89383611312527</v>
      </c>
      <c r="AA979">
        <v>2.8838020798682358</v>
      </c>
      <c r="AB979">
        <v>4.5500988838786549</v>
      </c>
      <c r="AC979">
        <v>1.7044270589537254</v>
      </c>
      <c r="AD979">
        <v>35</v>
      </c>
      <c r="AE979">
        <v>0</v>
      </c>
      <c r="AF979">
        <v>0</v>
      </c>
      <c r="AG979">
        <v>1</v>
      </c>
      <c r="AH979">
        <v>84</v>
      </c>
      <c r="AI979">
        <v>22</v>
      </c>
      <c r="AJ979">
        <v>16</v>
      </c>
      <c r="AK979">
        <v>5</v>
      </c>
      <c r="AL979">
        <v>10</v>
      </c>
      <c r="AM979">
        <v>2</v>
      </c>
    </row>
    <row r="980" spans="1:39">
      <c r="A980">
        <v>11</v>
      </c>
      <c r="B980">
        <v>15</v>
      </c>
      <c r="C980">
        <v>2024</v>
      </c>
      <c r="D980">
        <v>99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200</v>
      </c>
      <c r="O980">
        <v>99</v>
      </c>
      <c r="P980">
        <v>9999</v>
      </c>
      <c r="Q980">
        <v>265</v>
      </c>
      <c r="R980">
        <v>944</v>
      </c>
      <c r="S980">
        <v>941</v>
      </c>
      <c r="T980">
        <v>3.1785582006128159</v>
      </c>
      <c r="U980">
        <v>4.2417529151909408</v>
      </c>
      <c r="V980">
        <v>9.1917372881355899</v>
      </c>
      <c r="W980">
        <v>55.421891604675878</v>
      </c>
      <c r="X980">
        <v>221.65791358319476</v>
      </c>
      <c r="Y980">
        <v>203.94226694915235</v>
      </c>
      <c r="Z980">
        <v>204.59245483528153</v>
      </c>
      <c r="AA980">
        <v>2.785913486188929</v>
      </c>
      <c r="AB980">
        <v>4.8553474177684084</v>
      </c>
      <c r="AC980">
        <v>-3.1300173953917363</v>
      </c>
      <c r="AD980">
        <v>30</v>
      </c>
      <c r="AE980">
        <v>0</v>
      </c>
      <c r="AF980">
        <v>0</v>
      </c>
      <c r="AG980">
        <v>2</v>
      </c>
      <c r="AH980">
        <v>69</v>
      </c>
      <c r="AI980">
        <v>6</v>
      </c>
      <c r="AJ980">
        <v>16</v>
      </c>
      <c r="AK980">
        <v>4</v>
      </c>
      <c r="AL980">
        <v>10</v>
      </c>
      <c r="AM980">
        <v>0</v>
      </c>
    </row>
    <row r="981" spans="1:39">
      <c r="A981">
        <v>11</v>
      </c>
      <c r="B981">
        <v>16</v>
      </c>
      <c r="C981">
        <v>2024</v>
      </c>
      <c r="D981">
        <v>99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210</v>
      </c>
      <c r="O981">
        <v>99</v>
      </c>
      <c r="P981">
        <v>9999</v>
      </c>
      <c r="Q981">
        <v>196</v>
      </c>
      <c r="R981">
        <v>627</v>
      </c>
      <c r="S981">
        <v>627</v>
      </c>
      <c r="T981">
        <v>2.1111821946866902</v>
      </c>
      <c r="U981">
        <v>2.966053241824524</v>
      </c>
      <c r="V981">
        <v>9.4784688995215323</v>
      </c>
      <c r="W981">
        <v>54.350877192982438</v>
      </c>
      <c r="X981">
        <v>232.61813550916597</v>
      </c>
      <c r="Y981">
        <v>214.70653907496032</v>
      </c>
      <c r="Z981">
        <v>214.70653907496032</v>
      </c>
      <c r="AA981">
        <v>2.8651965342276196</v>
      </c>
      <c r="AB981">
        <v>4.9328516647393217</v>
      </c>
      <c r="AC981">
        <v>-16.949663415357861</v>
      </c>
      <c r="AD981">
        <v>24</v>
      </c>
      <c r="AE981">
        <v>0</v>
      </c>
      <c r="AF981">
        <v>0</v>
      </c>
      <c r="AG981">
        <v>0</v>
      </c>
      <c r="AH981">
        <v>46</v>
      </c>
      <c r="AI981">
        <v>6</v>
      </c>
      <c r="AJ981">
        <v>5</v>
      </c>
      <c r="AK981">
        <v>3</v>
      </c>
      <c r="AL981">
        <v>3</v>
      </c>
      <c r="AM981">
        <v>2</v>
      </c>
    </row>
    <row r="982" spans="1:39">
      <c r="A982">
        <v>11</v>
      </c>
      <c r="B982">
        <v>17</v>
      </c>
      <c r="C982">
        <v>2024</v>
      </c>
      <c r="D982">
        <v>99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220</v>
      </c>
      <c r="O982">
        <v>99</v>
      </c>
      <c r="P982">
        <v>9999</v>
      </c>
      <c r="Q982">
        <v>155</v>
      </c>
      <c r="R982">
        <v>331</v>
      </c>
      <c r="S982">
        <v>331</v>
      </c>
      <c r="T982">
        <v>1.1145156402572483</v>
      </c>
      <c r="U982">
        <v>1.6387752066935104</v>
      </c>
      <c r="V982">
        <v>9.4441087613293053</v>
      </c>
      <c r="W982">
        <v>52.987915407854992</v>
      </c>
      <c r="X982">
        <v>243.45772520318303</v>
      </c>
      <c r="Y982">
        <v>224.7114803625378</v>
      </c>
      <c r="Z982">
        <v>224.7114803625378</v>
      </c>
      <c r="AA982">
        <v>2.8574682848277639</v>
      </c>
      <c r="AB982">
        <v>5.1970104297318445</v>
      </c>
      <c r="AC982">
        <v>-13.873694596625327</v>
      </c>
      <c r="AD982">
        <v>12</v>
      </c>
      <c r="AE982">
        <v>0</v>
      </c>
      <c r="AF982">
        <v>0</v>
      </c>
      <c r="AG982">
        <v>0</v>
      </c>
      <c r="AH982">
        <v>25</v>
      </c>
      <c r="AI982">
        <v>1</v>
      </c>
      <c r="AJ982">
        <v>2</v>
      </c>
      <c r="AK982">
        <v>0</v>
      </c>
      <c r="AL982">
        <v>2</v>
      </c>
      <c r="AM982">
        <v>0</v>
      </c>
    </row>
    <row r="983" spans="1:39">
      <c r="A983">
        <v>11</v>
      </c>
      <c r="B983">
        <v>18</v>
      </c>
      <c r="C983">
        <v>2024</v>
      </c>
      <c r="D983">
        <v>99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230</v>
      </c>
      <c r="O983">
        <v>99</v>
      </c>
      <c r="P983">
        <v>9999</v>
      </c>
      <c r="Q983">
        <v>143</v>
      </c>
      <c r="R983">
        <v>380</v>
      </c>
      <c r="S983">
        <v>379</v>
      </c>
      <c r="T983">
        <v>1.2795043604161758</v>
      </c>
      <c r="U983">
        <v>2.0377308605390296</v>
      </c>
      <c r="V983">
        <v>8.8000000000000007</v>
      </c>
      <c r="W983">
        <v>50.738786279683374</v>
      </c>
      <c r="X983">
        <v>264.40383189827236</v>
      </c>
      <c r="Y983">
        <v>243.38684210526327</v>
      </c>
      <c r="Z983">
        <v>244.02902374670191</v>
      </c>
      <c r="AA983">
        <v>12.138051633759241</v>
      </c>
      <c r="AB983">
        <v>5.4962543834142163</v>
      </c>
      <c r="AC983">
        <v>-15.237876648513341</v>
      </c>
      <c r="AD983">
        <v>8</v>
      </c>
      <c r="AE983">
        <v>0</v>
      </c>
      <c r="AF983">
        <v>0</v>
      </c>
      <c r="AG983">
        <v>1</v>
      </c>
      <c r="AH983">
        <v>24</v>
      </c>
      <c r="AI983">
        <v>0</v>
      </c>
      <c r="AJ983">
        <v>4</v>
      </c>
      <c r="AK983">
        <v>0</v>
      </c>
      <c r="AL983">
        <v>3</v>
      </c>
      <c r="AM983">
        <v>0</v>
      </c>
    </row>
    <row r="984" spans="1:39">
      <c r="A984">
        <v>11</v>
      </c>
      <c r="B984">
        <v>19</v>
      </c>
      <c r="C984">
        <v>2023</v>
      </c>
      <c r="D984">
        <v>99</v>
      </c>
      <c r="E984">
        <v>99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99</v>
      </c>
      <c r="N984">
        <v>60</v>
      </c>
      <c r="O984">
        <v>99</v>
      </c>
      <c r="P984">
        <v>9999</v>
      </c>
      <c r="Q984">
        <v>7</v>
      </c>
      <c r="R984">
        <v>8</v>
      </c>
      <c r="S984">
        <v>7</v>
      </c>
      <c r="T984">
        <v>2.6422697096806155E-2</v>
      </c>
      <c r="U984">
        <v>9.6975511834378851E-3</v>
      </c>
      <c r="V984">
        <v>3.75</v>
      </c>
      <c r="W984">
        <v>57.714285714285694</v>
      </c>
      <c r="X984">
        <v>70.59859154929579</v>
      </c>
      <c r="Y984">
        <v>56.712499999999999</v>
      </c>
      <c r="Z984">
        <v>64.814285714285703</v>
      </c>
      <c r="AA984">
        <v>6.7019034761835918</v>
      </c>
      <c r="AB984">
        <v>8.2758562045486883</v>
      </c>
      <c r="AC984">
        <v>-19.104140306941652</v>
      </c>
      <c r="AD984">
        <v>2</v>
      </c>
      <c r="AE984">
        <v>0</v>
      </c>
      <c r="AF984">
        <v>0</v>
      </c>
      <c r="AG984">
        <v>0</v>
      </c>
      <c r="AH984">
        <v>1</v>
      </c>
      <c r="AI984">
        <v>1</v>
      </c>
      <c r="AJ984">
        <v>0</v>
      </c>
      <c r="AK984">
        <v>1</v>
      </c>
      <c r="AL984">
        <v>0</v>
      </c>
      <c r="AM984">
        <v>0</v>
      </c>
    </row>
    <row r="985" spans="1:39">
      <c r="A985">
        <v>11</v>
      </c>
      <c r="B985">
        <v>20</v>
      </c>
      <c r="C985">
        <v>2023</v>
      </c>
      <c r="D985">
        <v>99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70</v>
      </c>
      <c r="O985">
        <v>99</v>
      </c>
      <c r="P985">
        <v>9999</v>
      </c>
      <c r="Q985">
        <v>22</v>
      </c>
      <c r="R985">
        <v>24</v>
      </c>
      <c r="S985">
        <v>24</v>
      </c>
      <c r="T985">
        <v>7.9268091290418452E-2</v>
      </c>
      <c r="U985">
        <v>3.9356625510390542E-2</v>
      </c>
      <c r="V985">
        <v>2.8333333333333339</v>
      </c>
      <c r="W985">
        <v>59.375</v>
      </c>
      <c r="X985">
        <v>83.121162874684018</v>
      </c>
      <c r="Y985">
        <v>76.720833333333346</v>
      </c>
      <c r="Z985">
        <v>76.720833333333346</v>
      </c>
      <c r="AA985">
        <v>2.891219345804418</v>
      </c>
      <c r="AB985">
        <v>7.4989582609853214</v>
      </c>
      <c r="AC985">
        <v>3.4808489626627495</v>
      </c>
      <c r="AD985">
        <v>2</v>
      </c>
      <c r="AE985">
        <v>0</v>
      </c>
      <c r="AF985">
        <v>0</v>
      </c>
      <c r="AG985">
        <v>0</v>
      </c>
      <c r="AH985">
        <v>1</v>
      </c>
      <c r="AI985">
        <v>0</v>
      </c>
      <c r="AJ985">
        <v>1</v>
      </c>
      <c r="AK985">
        <v>0</v>
      </c>
      <c r="AL985">
        <v>0</v>
      </c>
      <c r="AM985">
        <v>0</v>
      </c>
    </row>
    <row r="986" spans="1:39">
      <c r="A986">
        <v>11</v>
      </c>
      <c r="B986">
        <v>21</v>
      </c>
      <c r="C986">
        <v>2023</v>
      </c>
      <c r="D986">
        <v>99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80</v>
      </c>
      <c r="O986">
        <v>99</v>
      </c>
      <c r="P986">
        <v>9999</v>
      </c>
      <c r="Q986">
        <v>61</v>
      </c>
      <c r="R986">
        <v>108</v>
      </c>
      <c r="S986">
        <v>106</v>
      </c>
      <c r="T986">
        <v>0.35670641080688309</v>
      </c>
      <c r="U986">
        <v>0.19579349427050419</v>
      </c>
      <c r="V986">
        <v>2.6944444444444442</v>
      </c>
      <c r="W986">
        <v>61.084905660377359</v>
      </c>
      <c r="X986">
        <v>93.642911600658095</v>
      </c>
      <c r="Y986">
        <v>84.816666666666634</v>
      </c>
      <c r="Z986">
        <v>86.416981132075492</v>
      </c>
      <c r="AA986">
        <v>2.7946874027144166</v>
      </c>
      <c r="AB986">
        <v>5.058372332230701</v>
      </c>
      <c r="AC986">
        <v>16.927005094057822</v>
      </c>
      <c r="AD986">
        <v>8</v>
      </c>
      <c r="AE986">
        <v>0</v>
      </c>
      <c r="AF986">
        <v>0</v>
      </c>
      <c r="AG986">
        <v>2</v>
      </c>
      <c r="AH986">
        <v>8</v>
      </c>
      <c r="AI986">
        <v>2</v>
      </c>
      <c r="AJ986">
        <v>3</v>
      </c>
      <c r="AK986">
        <v>1</v>
      </c>
      <c r="AL986">
        <v>1</v>
      </c>
      <c r="AM986">
        <v>2</v>
      </c>
    </row>
    <row r="987" spans="1:39">
      <c r="A987">
        <v>11</v>
      </c>
      <c r="B987">
        <v>22</v>
      </c>
      <c r="C987">
        <v>2023</v>
      </c>
      <c r="D987">
        <v>99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90</v>
      </c>
      <c r="O987">
        <v>99</v>
      </c>
      <c r="P987">
        <v>9999</v>
      </c>
      <c r="Q987">
        <v>124</v>
      </c>
      <c r="R987">
        <v>369</v>
      </c>
      <c r="S987">
        <v>369</v>
      </c>
      <c r="T987">
        <v>1.2187469035901837</v>
      </c>
      <c r="U987">
        <v>0.75816810287107517</v>
      </c>
      <c r="V987">
        <v>1.8943089430894311</v>
      </c>
      <c r="W987">
        <v>62.336043360433614</v>
      </c>
      <c r="X987">
        <v>104.14637082448839</v>
      </c>
      <c r="Y987">
        <v>96.127100271002689</v>
      </c>
      <c r="Z987">
        <v>96.127100271002689</v>
      </c>
      <c r="AA987">
        <v>2.7077671064343378</v>
      </c>
      <c r="AB987">
        <v>2.7410018460538721</v>
      </c>
      <c r="AC987">
        <v>0.27529566183148674</v>
      </c>
      <c r="AD987">
        <v>19</v>
      </c>
      <c r="AE987">
        <v>0</v>
      </c>
      <c r="AF987">
        <v>0</v>
      </c>
      <c r="AG987">
        <v>1</v>
      </c>
      <c r="AH987">
        <v>35</v>
      </c>
      <c r="AI987">
        <v>11</v>
      </c>
      <c r="AJ987">
        <v>9</v>
      </c>
      <c r="AK987">
        <v>3</v>
      </c>
      <c r="AL987">
        <v>4</v>
      </c>
      <c r="AM987">
        <v>0</v>
      </c>
    </row>
    <row r="988" spans="1:39">
      <c r="A988">
        <v>11</v>
      </c>
      <c r="B988">
        <v>23</v>
      </c>
      <c r="C988">
        <v>2023</v>
      </c>
      <c r="D988">
        <v>99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100</v>
      </c>
      <c r="O988">
        <v>99</v>
      </c>
      <c r="P988">
        <v>9999</v>
      </c>
      <c r="Q988">
        <v>193</v>
      </c>
      <c r="R988">
        <v>951</v>
      </c>
      <c r="S988">
        <v>946</v>
      </c>
      <c r="T988">
        <v>3.1409981173828321</v>
      </c>
      <c r="U988">
        <v>2.1381422471519538</v>
      </c>
      <c r="V988">
        <v>2.6540483701366977</v>
      </c>
      <c r="W988">
        <v>61.841437632135296</v>
      </c>
      <c r="X988">
        <v>114.5730160303406</v>
      </c>
      <c r="Y988">
        <v>105.18717139852772</v>
      </c>
      <c r="Z988">
        <v>105.74312896405905</v>
      </c>
      <c r="AA988">
        <v>2.8454184713787209</v>
      </c>
      <c r="AB988">
        <v>2.945634180259292</v>
      </c>
      <c r="AC988">
        <v>-1.8947087832774951</v>
      </c>
      <c r="AD988">
        <v>39</v>
      </c>
      <c r="AE988">
        <v>0</v>
      </c>
      <c r="AF988">
        <v>0</v>
      </c>
      <c r="AG988">
        <v>10</v>
      </c>
      <c r="AH988">
        <v>62</v>
      </c>
      <c r="AI988">
        <v>22</v>
      </c>
      <c r="AJ988">
        <v>25</v>
      </c>
      <c r="AK988">
        <v>5</v>
      </c>
      <c r="AL988">
        <v>11</v>
      </c>
      <c r="AM988">
        <v>1</v>
      </c>
    </row>
    <row r="989" spans="1:39">
      <c r="A989">
        <v>11</v>
      </c>
      <c r="B989">
        <v>24</v>
      </c>
      <c r="C989">
        <v>2023</v>
      </c>
      <c r="D989">
        <v>99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110</v>
      </c>
      <c r="O989">
        <v>99</v>
      </c>
      <c r="P989">
        <v>9999</v>
      </c>
      <c r="Q989">
        <v>264</v>
      </c>
      <c r="R989">
        <v>1788</v>
      </c>
      <c r="S989">
        <v>1782</v>
      </c>
      <c r="T989">
        <v>5.9054728011361766</v>
      </c>
      <c r="U989">
        <v>4.4006683594169411</v>
      </c>
      <c r="V989">
        <v>3.1800894854586126</v>
      </c>
      <c r="W989">
        <v>61.371492704826046</v>
      </c>
      <c r="X989">
        <v>125.16142284787765</v>
      </c>
      <c r="Y989">
        <v>115.14837807606273</v>
      </c>
      <c r="Z989">
        <v>115.5360830527498</v>
      </c>
      <c r="AA989">
        <v>2.9022582889914728</v>
      </c>
      <c r="AB989">
        <v>3.29268752693886</v>
      </c>
      <c r="AC989">
        <v>-4.9989836135576562</v>
      </c>
      <c r="AD989">
        <v>58</v>
      </c>
      <c r="AE989">
        <v>0</v>
      </c>
      <c r="AF989">
        <v>0</v>
      </c>
      <c r="AG989">
        <v>14</v>
      </c>
      <c r="AH989">
        <v>127</v>
      </c>
      <c r="AI989">
        <v>28</v>
      </c>
      <c r="AJ989">
        <v>46</v>
      </c>
      <c r="AK989">
        <v>15</v>
      </c>
      <c r="AL989">
        <v>23</v>
      </c>
      <c r="AM989">
        <v>7</v>
      </c>
    </row>
    <row r="990" spans="1:39">
      <c r="A990">
        <v>11</v>
      </c>
      <c r="B990">
        <v>25</v>
      </c>
      <c r="C990">
        <v>2023</v>
      </c>
      <c r="D990">
        <v>99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120</v>
      </c>
      <c r="O990">
        <v>99</v>
      </c>
      <c r="P990">
        <v>9999</v>
      </c>
      <c r="Q990">
        <v>511</v>
      </c>
      <c r="R990">
        <v>3514</v>
      </c>
      <c r="S990">
        <v>3509</v>
      </c>
      <c r="T990">
        <v>11.606169699772103</v>
      </c>
      <c r="U990">
        <v>9.4290634604372094</v>
      </c>
      <c r="V990">
        <v>5.231929425156518</v>
      </c>
      <c r="W990">
        <v>60.074950128241682</v>
      </c>
      <c r="X990">
        <v>136.20555697038543</v>
      </c>
      <c r="Y990">
        <v>125.53750711439922</v>
      </c>
      <c r="Z990">
        <v>125.71638643488149</v>
      </c>
      <c r="AA990">
        <v>2.7267067218497321</v>
      </c>
      <c r="AB990">
        <v>3.8237490430791552</v>
      </c>
      <c r="AC990">
        <v>-9.3113187044388948</v>
      </c>
      <c r="AD990">
        <v>112</v>
      </c>
      <c r="AE990">
        <v>0</v>
      </c>
      <c r="AF990">
        <v>0</v>
      </c>
      <c r="AG990">
        <v>19</v>
      </c>
      <c r="AH990">
        <v>217</v>
      </c>
      <c r="AI990">
        <v>51</v>
      </c>
      <c r="AJ990">
        <v>97</v>
      </c>
      <c r="AK990">
        <v>21</v>
      </c>
      <c r="AL990">
        <v>57</v>
      </c>
      <c r="AM990">
        <v>19</v>
      </c>
    </row>
    <row r="991" spans="1:39">
      <c r="A991">
        <v>11</v>
      </c>
      <c r="B991">
        <v>26</v>
      </c>
      <c r="C991">
        <v>2023</v>
      </c>
      <c r="D991">
        <v>99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130</v>
      </c>
      <c r="O991">
        <v>99</v>
      </c>
      <c r="P991">
        <v>9999</v>
      </c>
      <c r="Q991">
        <v>527</v>
      </c>
      <c r="R991">
        <v>4263</v>
      </c>
      <c r="S991">
        <v>4257</v>
      </c>
      <c r="T991">
        <v>14.079994715460575</v>
      </c>
      <c r="U991">
        <v>12.287547589765271</v>
      </c>
      <c r="V991">
        <v>5.5336617405582924</v>
      </c>
      <c r="W991">
        <v>59.751937984496109</v>
      </c>
      <c r="X991">
        <v>146.30793476280155</v>
      </c>
      <c r="Y991">
        <v>134.85174759559033</v>
      </c>
      <c r="Z991">
        <v>135.0418134836743</v>
      </c>
      <c r="AA991">
        <v>2.8877389463939021</v>
      </c>
      <c r="AB991">
        <v>4.0856477314943742</v>
      </c>
      <c r="AC991">
        <v>3.4768437455845791</v>
      </c>
      <c r="AD991">
        <v>128</v>
      </c>
      <c r="AE991">
        <v>0</v>
      </c>
      <c r="AF991">
        <v>0</v>
      </c>
      <c r="AG991">
        <v>29</v>
      </c>
      <c r="AH991">
        <v>283</v>
      </c>
      <c r="AI991">
        <v>56</v>
      </c>
      <c r="AJ991">
        <v>128</v>
      </c>
      <c r="AK991">
        <v>48</v>
      </c>
      <c r="AL991">
        <v>90</v>
      </c>
      <c r="AM991">
        <v>16</v>
      </c>
    </row>
    <row r="992" spans="1:39">
      <c r="A992">
        <v>11</v>
      </c>
      <c r="B992">
        <v>27</v>
      </c>
      <c r="C992">
        <v>2023</v>
      </c>
      <c r="D992">
        <v>99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140</v>
      </c>
      <c r="O992">
        <v>99</v>
      </c>
      <c r="P992">
        <v>9999</v>
      </c>
      <c r="Q992">
        <v>427</v>
      </c>
      <c r="R992">
        <v>4032</v>
      </c>
      <c r="S992">
        <v>4026</v>
      </c>
      <c r="T992">
        <v>13.317039336790303</v>
      </c>
      <c r="U992">
        <v>12.47547959114339</v>
      </c>
      <c r="V992">
        <v>5.6339285714285694</v>
      </c>
      <c r="W992">
        <v>59.716840536512677</v>
      </c>
      <c r="X992">
        <v>157.071999303513</v>
      </c>
      <c r="Y992">
        <v>144.75828373015898</v>
      </c>
      <c r="Z992">
        <v>144.97401887729777</v>
      </c>
      <c r="AA992">
        <v>2.9060902857239737</v>
      </c>
      <c r="AB992">
        <v>4.2056900345333492</v>
      </c>
      <c r="AC992">
        <v>-3.0453833458413273</v>
      </c>
      <c r="AD992">
        <v>109</v>
      </c>
      <c r="AE992">
        <v>0</v>
      </c>
      <c r="AF992">
        <v>0</v>
      </c>
      <c r="AG992">
        <v>18</v>
      </c>
      <c r="AH992">
        <v>295</v>
      </c>
      <c r="AI992">
        <v>32</v>
      </c>
      <c r="AJ992">
        <v>86</v>
      </c>
      <c r="AK992">
        <v>38</v>
      </c>
      <c r="AL992">
        <v>54</v>
      </c>
      <c r="AM992">
        <v>8</v>
      </c>
    </row>
    <row r="993" spans="1:39">
      <c r="A993">
        <v>11</v>
      </c>
      <c r="B993">
        <v>28</v>
      </c>
      <c r="C993">
        <v>2023</v>
      </c>
      <c r="D993">
        <v>99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150</v>
      </c>
      <c r="O993">
        <v>99</v>
      </c>
      <c r="P993">
        <v>9999</v>
      </c>
      <c r="Q993">
        <v>390</v>
      </c>
      <c r="R993">
        <v>3391</v>
      </c>
      <c r="S993">
        <v>3385</v>
      </c>
      <c r="T993">
        <v>11.199920731908712</v>
      </c>
      <c r="U993">
        <v>11.208915710966972</v>
      </c>
      <c r="V993">
        <v>5.4326157475670911</v>
      </c>
      <c r="W993">
        <v>59.591728212703117</v>
      </c>
      <c r="X993">
        <v>167.84567395754439</v>
      </c>
      <c r="Y993">
        <v>154.64736066057205</v>
      </c>
      <c r="Z993">
        <v>154.92147710487441</v>
      </c>
      <c r="AA993">
        <v>2.8421354140550195</v>
      </c>
      <c r="AB993">
        <v>4.3664413948815399</v>
      </c>
      <c r="AC993">
        <v>-2.9661524255949554</v>
      </c>
      <c r="AD993">
        <v>91</v>
      </c>
      <c r="AE993">
        <v>0</v>
      </c>
      <c r="AF993">
        <v>0</v>
      </c>
      <c r="AG993">
        <v>12</v>
      </c>
      <c r="AH993">
        <v>237</v>
      </c>
      <c r="AI993">
        <v>30</v>
      </c>
      <c r="AJ993">
        <v>48</v>
      </c>
      <c r="AK993">
        <v>32</v>
      </c>
      <c r="AL993">
        <v>31</v>
      </c>
      <c r="AM993">
        <v>3</v>
      </c>
    </row>
    <row r="994" spans="1:39">
      <c r="A994">
        <v>11</v>
      </c>
      <c r="B994">
        <v>29</v>
      </c>
      <c r="C994">
        <v>2023</v>
      </c>
      <c r="D994">
        <v>99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160</v>
      </c>
      <c r="O994">
        <v>99</v>
      </c>
      <c r="P994">
        <v>9999</v>
      </c>
      <c r="Q994">
        <v>366</v>
      </c>
      <c r="R994">
        <v>3041</v>
      </c>
      <c r="S994">
        <v>3037</v>
      </c>
      <c r="T994">
        <v>10.043927733923438</v>
      </c>
      <c r="U994">
        <v>10.705754516612551</v>
      </c>
      <c r="V994">
        <v>5.8895100295955283</v>
      </c>
      <c r="W994">
        <v>59.087257161672703</v>
      </c>
      <c r="X994">
        <v>178.68110186426537</v>
      </c>
      <c r="Y994">
        <v>164.70529431108187</v>
      </c>
      <c r="Z994">
        <v>164.92222588080335</v>
      </c>
      <c r="AA994">
        <v>2.8861590926091405</v>
      </c>
      <c r="AB994">
        <v>4.5877058962947688</v>
      </c>
      <c r="AC994">
        <v>-4.9437162606403238</v>
      </c>
      <c r="AD994">
        <v>99</v>
      </c>
      <c r="AE994">
        <v>0</v>
      </c>
      <c r="AF994">
        <v>0</v>
      </c>
      <c r="AG994">
        <v>9</v>
      </c>
      <c r="AH994">
        <v>274</v>
      </c>
      <c r="AI994">
        <v>35</v>
      </c>
      <c r="AJ994">
        <v>44</v>
      </c>
      <c r="AK994">
        <v>29</v>
      </c>
      <c r="AL994">
        <v>24</v>
      </c>
      <c r="AM994">
        <v>3</v>
      </c>
    </row>
    <row r="995" spans="1:39">
      <c r="A995">
        <v>11</v>
      </c>
      <c r="B995">
        <v>30</v>
      </c>
      <c r="C995">
        <v>2023</v>
      </c>
      <c r="D995">
        <v>99</v>
      </c>
      <c r="E995">
        <v>99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99</v>
      </c>
      <c r="N995">
        <v>170</v>
      </c>
      <c r="O995">
        <v>99</v>
      </c>
      <c r="P995">
        <v>9999</v>
      </c>
      <c r="Q995">
        <v>340</v>
      </c>
      <c r="R995">
        <v>2561</v>
      </c>
      <c r="S995">
        <v>2560</v>
      </c>
      <c r="T995">
        <v>8.458565908115073</v>
      </c>
      <c r="U995">
        <v>9.5637048851996287</v>
      </c>
      <c r="V995">
        <v>6.3209683717297942</v>
      </c>
      <c r="W995">
        <v>58.692578124999997</v>
      </c>
      <c r="X995">
        <v>189.36298837085829</v>
      </c>
      <c r="Y995">
        <v>174.71222178836348</v>
      </c>
      <c r="Z995">
        <v>174.78046874999953</v>
      </c>
      <c r="AA995">
        <v>2.9147632996346502</v>
      </c>
      <c r="AB995">
        <v>4.543842802713586</v>
      </c>
      <c r="AC995">
        <v>-5.1233147458790391</v>
      </c>
      <c r="AD995">
        <v>84</v>
      </c>
      <c r="AE995">
        <v>0</v>
      </c>
      <c r="AF995">
        <v>0</v>
      </c>
      <c r="AG995">
        <v>8</v>
      </c>
      <c r="AH995">
        <v>194</v>
      </c>
      <c r="AI995">
        <v>17</v>
      </c>
      <c r="AJ995">
        <v>30</v>
      </c>
      <c r="AK995">
        <v>13</v>
      </c>
      <c r="AL995">
        <v>15</v>
      </c>
      <c r="AM995">
        <v>5</v>
      </c>
    </row>
    <row r="996" spans="1:39">
      <c r="A996">
        <v>11</v>
      </c>
      <c r="B996">
        <v>31</v>
      </c>
      <c r="C996">
        <v>2023</v>
      </c>
      <c r="D996">
        <v>99</v>
      </c>
      <c r="E996">
        <v>99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99</v>
      </c>
      <c r="N996">
        <v>180</v>
      </c>
      <c r="O996">
        <v>99</v>
      </c>
      <c r="P996">
        <v>9999</v>
      </c>
      <c r="Q996">
        <v>328</v>
      </c>
      <c r="R996">
        <v>2043</v>
      </c>
      <c r="S996">
        <v>2040</v>
      </c>
      <c r="T996">
        <v>6.7476962710968724</v>
      </c>
      <c r="U996">
        <v>8.0615698101744488</v>
      </c>
      <c r="V996">
        <v>7.2966226138032306</v>
      </c>
      <c r="W996">
        <v>57.956862745098029</v>
      </c>
      <c r="X996">
        <v>200.30508742427827</v>
      </c>
      <c r="Y996">
        <v>184.61116005873717</v>
      </c>
      <c r="Z996">
        <v>184.88264705882352</v>
      </c>
      <c r="AA996">
        <v>2.8876788380208755</v>
      </c>
      <c r="AB996">
        <v>4.66128211353334</v>
      </c>
      <c r="AC996">
        <v>-5.8531922570304307</v>
      </c>
      <c r="AD996">
        <v>70</v>
      </c>
      <c r="AE996">
        <v>0</v>
      </c>
      <c r="AF996">
        <v>0</v>
      </c>
      <c r="AG996">
        <v>7</v>
      </c>
      <c r="AH996">
        <v>146</v>
      </c>
      <c r="AI996">
        <v>15</v>
      </c>
      <c r="AJ996">
        <v>32</v>
      </c>
      <c r="AK996">
        <v>15</v>
      </c>
      <c r="AL996">
        <v>10</v>
      </c>
      <c r="AM996">
        <v>1</v>
      </c>
    </row>
    <row r="997" spans="1:39">
      <c r="A997">
        <v>11</v>
      </c>
      <c r="B997">
        <v>32</v>
      </c>
      <c r="C997">
        <v>2023</v>
      </c>
      <c r="D997">
        <v>99</v>
      </c>
      <c r="E997">
        <v>99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99</v>
      </c>
      <c r="N997">
        <v>190</v>
      </c>
      <c r="O997">
        <v>99</v>
      </c>
      <c r="P997">
        <v>9999</v>
      </c>
      <c r="Q997">
        <v>301</v>
      </c>
      <c r="R997">
        <v>1547</v>
      </c>
      <c r="S997">
        <v>1541</v>
      </c>
      <c r="T997">
        <v>5.1094890510948909</v>
      </c>
      <c r="U997">
        <v>6.4195031540766951</v>
      </c>
      <c r="V997">
        <v>8.3005817711700072</v>
      </c>
      <c r="W997">
        <v>56.906554185593762</v>
      </c>
      <c r="X997">
        <v>211.16157438890164</v>
      </c>
      <c r="Y997">
        <v>194.14124111182943</v>
      </c>
      <c r="Z997">
        <v>194.89714471122656</v>
      </c>
      <c r="AA997">
        <v>2.9122988144513791</v>
      </c>
      <c r="AB997">
        <v>4.6922515970948036</v>
      </c>
      <c r="AC997">
        <v>-7.7381559261361854</v>
      </c>
      <c r="AD997">
        <v>45</v>
      </c>
      <c r="AE997">
        <v>0</v>
      </c>
      <c r="AF997">
        <v>0</v>
      </c>
      <c r="AG997">
        <v>6</v>
      </c>
      <c r="AH997">
        <v>127</v>
      </c>
      <c r="AI997">
        <v>9</v>
      </c>
      <c r="AJ997">
        <v>20</v>
      </c>
      <c r="AK997">
        <v>9</v>
      </c>
      <c r="AL997">
        <v>11</v>
      </c>
      <c r="AM997">
        <v>1</v>
      </c>
    </row>
    <row r="998" spans="1:39">
      <c r="A998">
        <v>11</v>
      </c>
      <c r="B998">
        <v>33</v>
      </c>
      <c r="C998">
        <v>2023</v>
      </c>
      <c r="D998">
        <v>99</v>
      </c>
      <c r="E998">
        <v>99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99</v>
      </c>
      <c r="N998">
        <v>200</v>
      </c>
      <c r="O998">
        <v>99</v>
      </c>
      <c r="P998">
        <v>9999</v>
      </c>
      <c r="Q998">
        <v>255</v>
      </c>
      <c r="R998">
        <v>1016</v>
      </c>
      <c r="S998">
        <v>1014</v>
      </c>
      <c r="T998">
        <v>3.3556825312943821</v>
      </c>
      <c r="U998">
        <v>4.4399800987525779</v>
      </c>
      <c r="V998">
        <v>9.2116141732283445</v>
      </c>
      <c r="W998">
        <v>55.704142011834321</v>
      </c>
      <c r="X998">
        <v>221.94529990360164</v>
      </c>
      <c r="Y998">
        <v>204.45324803149609</v>
      </c>
      <c r="Z998">
        <v>204.85650887573965</v>
      </c>
      <c r="AA998">
        <v>2.8994408835649472</v>
      </c>
      <c r="AB998">
        <v>4.8464837701644754</v>
      </c>
      <c r="AC998">
        <v>-6.7770325442496961</v>
      </c>
      <c r="AD998">
        <v>25</v>
      </c>
      <c r="AE998">
        <v>1</v>
      </c>
      <c r="AF998">
        <v>0</v>
      </c>
      <c r="AG998">
        <v>3</v>
      </c>
      <c r="AH998">
        <v>57</v>
      </c>
      <c r="AI998">
        <v>5</v>
      </c>
      <c r="AJ998">
        <v>12</v>
      </c>
      <c r="AK998">
        <v>4</v>
      </c>
      <c r="AL998">
        <v>6</v>
      </c>
      <c r="AM998">
        <v>1</v>
      </c>
    </row>
    <row r="999" spans="1:39">
      <c r="A999">
        <v>11</v>
      </c>
      <c r="B999">
        <v>34</v>
      </c>
      <c r="C999">
        <v>2023</v>
      </c>
      <c r="D999">
        <v>99</v>
      </c>
      <c r="E999">
        <v>99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99</v>
      </c>
      <c r="N999">
        <v>210</v>
      </c>
      <c r="O999">
        <v>99</v>
      </c>
      <c r="P999">
        <v>9999</v>
      </c>
      <c r="Q999">
        <v>218</v>
      </c>
      <c r="R999">
        <v>641</v>
      </c>
      <c r="S999">
        <v>640</v>
      </c>
      <c r="T999">
        <v>2.1171186048815938</v>
      </c>
      <c r="U999">
        <v>2.9363466804653902</v>
      </c>
      <c r="V999">
        <v>9.7862714508580382</v>
      </c>
      <c r="W999">
        <v>54.451562500000001</v>
      </c>
      <c r="X999">
        <v>232.56287997998791</v>
      </c>
      <c r="Y999">
        <v>214.31669266770675</v>
      </c>
      <c r="Z999">
        <v>214.65156250000004</v>
      </c>
      <c r="AA999">
        <v>2.8224818526519377</v>
      </c>
      <c r="AB999">
        <v>4.8529144654108514</v>
      </c>
      <c r="AC999">
        <v>-7.5779459777170652</v>
      </c>
      <c r="AD999">
        <v>12</v>
      </c>
      <c r="AE999">
        <v>0</v>
      </c>
      <c r="AF999">
        <v>0</v>
      </c>
      <c r="AG999">
        <v>3</v>
      </c>
      <c r="AH999">
        <v>49</v>
      </c>
      <c r="AI999">
        <v>7</v>
      </c>
      <c r="AJ999">
        <v>6</v>
      </c>
      <c r="AK999">
        <v>4</v>
      </c>
      <c r="AL999">
        <v>1</v>
      </c>
      <c r="AM999">
        <v>0</v>
      </c>
    </row>
    <row r="1000" spans="1:39">
      <c r="A1000">
        <v>11</v>
      </c>
      <c r="B1000">
        <v>35</v>
      </c>
      <c r="C1000">
        <v>2023</v>
      </c>
      <c r="D1000">
        <v>99</v>
      </c>
      <c r="E1000">
        <v>99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99</v>
      </c>
      <c r="N1000">
        <v>220</v>
      </c>
      <c r="O1000">
        <v>99</v>
      </c>
      <c r="P1000">
        <v>9999</v>
      </c>
      <c r="Q1000">
        <v>160</v>
      </c>
      <c r="R1000">
        <v>437</v>
      </c>
      <c r="S1000">
        <v>437</v>
      </c>
      <c r="T1000">
        <v>1.4433398289130372</v>
      </c>
      <c r="U1000">
        <v>2.0977126283212906</v>
      </c>
      <c r="V1000">
        <v>10.080091533180774</v>
      </c>
      <c r="W1000">
        <v>53.302059496567509</v>
      </c>
      <c r="X1000">
        <v>243.31537544223281</v>
      </c>
      <c r="Y1000">
        <v>224.58009153318079</v>
      </c>
      <c r="Z1000">
        <v>224.58009153318079</v>
      </c>
      <c r="AA1000">
        <v>2.9191613464301223</v>
      </c>
      <c r="AB1000">
        <v>4.8863814267063743</v>
      </c>
      <c r="AC1000">
        <v>-9.7566242359134847</v>
      </c>
      <c r="AD1000">
        <v>14</v>
      </c>
      <c r="AE1000">
        <v>0</v>
      </c>
      <c r="AF1000">
        <v>0</v>
      </c>
      <c r="AG1000">
        <v>1</v>
      </c>
      <c r="AH1000">
        <v>38</v>
      </c>
      <c r="AI1000">
        <v>1</v>
      </c>
      <c r="AJ1000">
        <v>7</v>
      </c>
      <c r="AK1000">
        <v>2</v>
      </c>
      <c r="AL1000">
        <v>1</v>
      </c>
      <c r="AM1000">
        <v>1</v>
      </c>
    </row>
    <row r="1001" spans="1:39">
      <c r="A1001">
        <v>11</v>
      </c>
      <c r="B1001">
        <v>36</v>
      </c>
      <c r="C1001">
        <v>2023</v>
      </c>
      <c r="D1001">
        <v>99</v>
      </c>
      <c r="E1001">
        <v>99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99</v>
      </c>
      <c r="N1001">
        <v>230</v>
      </c>
      <c r="O1001">
        <v>99</v>
      </c>
      <c r="P1001">
        <v>9999</v>
      </c>
      <c r="Q1001">
        <v>158</v>
      </c>
      <c r="R1001">
        <v>543</v>
      </c>
      <c r="S1001">
        <v>542</v>
      </c>
      <c r="T1001">
        <v>1.7934405654457179</v>
      </c>
      <c r="U1001">
        <v>2.8325954936802757</v>
      </c>
      <c r="V1001">
        <v>8.9815837937384924</v>
      </c>
      <c r="W1001">
        <v>50.699261992619931</v>
      </c>
      <c r="X1001">
        <v>264.89487997541841</v>
      </c>
      <c r="Y1001">
        <v>244.05709023941097</v>
      </c>
      <c r="Z1001">
        <v>244.50738007380096</v>
      </c>
      <c r="AA1001">
        <v>14.364144736861736</v>
      </c>
      <c r="AB1001">
        <v>5.6241407223628039</v>
      </c>
      <c r="AC1001">
        <v>-23.028360342741166</v>
      </c>
      <c r="AD1001">
        <v>11</v>
      </c>
      <c r="AE1001">
        <v>0</v>
      </c>
      <c r="AF1001">
        <v>0</v>
      </c>
      <c r="AG1001">
        <v>1</v>
      </c>
      <c r="AH1001">
        <v>40</v>
      </c>
      <c r="AI1001">
        <v>2</v>
      </c>
      <c r="AJ1001">
        <v>8</v>
      </c>
      <c r="AK1001">
        <v>2</v>
      </c>
      <c r="AL1001">
        <v>3</v>
      </c>
      <c r="AM1001">
        <v>0</v>
      </c>
    </row>
    <row r="1002" spans="1:39">
      <c r="A1002">
        <v>11</v>
      </c>
      <c r="B1002">
        <v>37</v>
      </c>
      <c r="C1002">
        <v>2022</v>
      </c>
      <c r="D1002">
        <v>99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99</v>
      </c>
      <c r="N1002">
        <v>60</v>
      </c>
      <c r="O1002">
        <v>99</v>
      </c>
      <c r="P1002">
        <v>9999</v>
      </c>
      <c r="Q1002">
        <v>8</v>
      </c>
      <c r="R1002">
        <v>10</v>
      </c>
      <c r="S1002">
        <v>9</v>
      </c>
      <c r="T1002">
        <v>3.1373533287318824E-2</v>
      </c>
      <c r="U1002">
        <v>1.098885069620203E-2</v>
      </c>
      <c r="V1002">
        <v>6.4</v>
      </c>
      <c r="W1002">
        <v>58.66666666666665</v>
      </c>
      <c r="X1002">
        <v>66.056338028169023</v>
      </c>
      <c r="Y1002">
        <v>53.97</v>
      </c>
      <c r="Z1002">
        <v>59.966666666666669</v>
      </c>
      <c r="AA1002">
        <v>6.6233593356309202</v>
      </c>
      <c r="AB1002">
        <v>3.7118429085534008</v>
      </c>
      <c r="AC1002">
        <v>39.590746579071947</v>
      </c>
      <c r="AD1002">
        <v>0</v>
      </c>
      <c r="AE1002">
        <v>0</v>
      </c>
      <c r="AF1002">
        <v>0</v>
      </c>
      <c r="AG1002">
        <v>1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</row>
    <row r="1003" spans="1:39">
      <c r="A1003">
        <v>11</v>
      </c>
      <c r="B1003">
        <v>38</v>
      </c>
      <c r="C1003">
        <v>2022</v>
      </c>
      <c r="D1003">
        <v>99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70</v>
      </c>
      <c r="O1003">
        <v>99</v>
      </c>
      <c r="P1003">
        <v>9999</v>
      </c>
      <c r="Q1003">
        <v>25</v>
      </c>
      <c r="R1003">
        <v>27</v>
      </c>
      <c r="S1003">
        <v>27</v>
      </c>
      <c r="T1003">
        <v>8.470853987576081E-2</v>
      </c>
      <c r="U1003">
        <v>4.2255256345799658E-2</v>
      </c>
      <c r="V1003">
        <v>2.3703703703703702</v>
      </c>
      <c r="W1003">
        <v>61.814814814814824</v>
      </c>
      <c r="X1003">
        <v>83.275149472332572</v>
      </c>
      <c r="Y1003">
        <v>76.862962962962982</v>
      </c>
      <c r="Z1003">
        <v>76.862962962962982</v>
      </c>
      <c r="AA1003">
        <v>2.7329468762229392</v>
      </c>
      <c r="AB1003">
        <v>3.4858129084007174</v>
      </c>
      <c r="AC1003">
        <v>4.7877212568974388</v>
      </c>
      <c r="AD1003">
        <v>3</v>
      </c>
      <c r="AE1003">
        <v>0</v>
      </c>
      <c r="AF1003">
        <v>0</v>
      </c>
      <c r="AG1003">
        <v>1</v>
      </c>
      <c r="AH1003">
        <v>1</v>
      </c>
      <c r="AI1003">
        <v>1</v>
      </c>
      <c r="AJ1003">
        <v>2</v>
      </c>
      <c r="AK1003">
        <v>0</v>
      </c>
      <c r="AL1003">
        <v>0</v>
      </c>
      <c r="AM1003">
        <v>0</v>
      </c>
    </row>
    <row r="1004" spans="1:39">
      <c r="A1004">
        <v>11</v>
      </c>
      <c r="B1004">
        <v>39</v>
      </c>
      <c r="C1004">
        <v>2022</v>
      </c>
      <c r="D1004">
        <v>99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80</v>
      </c>
      <c r="O1004">
        <v>99</v>
      </c>
      <c r="P1004">
        <v>9999</v>
      </c>
      <c r="Q1004">
        <v>75</v>
      </c>
      <c r="R1004">
        <v>131</v>
      </c>
      <c r="S1004">
        <v>130</v>
      </c>
      <c r="T1004">
        <v>0.41099328606387647</v>
      </c>
      <c r="U1004">
        <v>0.22783998386233237</v>
      </c>
      <c r="V1004">
        <v>1.8702290076335877</v>
      </c>
      <c r="W1004">
        <v>62.14615384615383</v>
      </c>
      <c r="X1004">
        <v>93.286908769115001</v>
      </c>
      <c r="Y1004">
        <v>85.419847328244316</v>
      </c>
      <c r="Z1004">
        <v>86.076923076923137</v>
      </c>
      <c r="AA1004">
        <v>2.8618589564093746</v>
      </c>
      <c r="AB1004">
        <v>3.2275533445190696</v>
      </c>
      <c r="AC1004">
        <v>2.4266190939332737</v>
      </c>
      <c r="AD1004">
        <v>5</v>
      </c>
      <c r="AE1004">
        <v>0</v>
      </c>
      <c r="AF1004">
        <v>0</v>
      </c>
      <c r="AG1004">
        <v>2</v>
      </c>
      <c r="AH1004">
        <v>6</v>
      </c>
      <c r="AI1004">
        <v>3</v>
      </c>
      <c r="AJ1004">
        <v>4</v>
      </c>
      <c r="AK1004">
        <v>1</v>
      </c>
      <c r="AL1004">
        <v>0</v>
      </c>
      <c r="AM1004">
        <v>1</v>
      </c>
    </row>
    <row r="1005" spans="1:39">
      <c r="A1005">
        <v>11</v>
      </c>
      <c r="B1005">
        <v>40</v>
      </c>
      <c r="C1005">
        <v>2022</v>
      </c>
      <c r="D1005">
        <v>99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90</v>
      </c>
      <c r="O1005">
        <v>99</v>
      </c>
      <c r="P1005">
        <v>9999</v>
      </c>
      <c r="Q1005">
        <v>137</v>
      </c>
      <c r="R1005">
        <v>432</v>
      </c>
      <c r="S1005">
        <v>430</v>
      </c>
      <c r="T1005">
        <v>1.355336638012173</v>
      </c>
      <c r="U1005">
        <v>0.83891333611237051</v>
      </c>
      <c r="V1005">
        <v>1.8333333333333328</v>
      </c>
      <c r="W1005">
        <v>62.244186046511643</v>
      </c>
      <c r="X1005">
        <v>103.79775089282138</v>
      </c>
      <c r="Y1005">
        <v>95.374768518518522</v>
      </c>
      <c r="Z1005">
        <v>95.8183720930232</v>
      </c>
      <c r="AA1005">
        <v>2.7863335333778405</v>
      </c>
      <c r="AB1005">
        <v>2.455823863616394</v>
      </c>
      <c r="AC1005">
        <v>-4.4932695965258969</v>
      </c>
      <c r="AD1005">
        <v>20</v>
      </c>
      <c r="AE1005">
        <v>0</v>
      </c>
      <c r="AF1005">
        <v>0</v>
      </c>
      <c r="AG1005">
        <v>3</v>
      </c>
      <c r="AH1005">
        <v>35</v>
      </c>
      <c r="AI1005">
        <v>9</v>
      </c>
      <c r="AJ1005">
        <v>9</v>
      </c>
      <c r="AK1005">
        <v>2</v>
      </c>
      <c r="AL1005">
        <v>8</v>
      </c>
      <c r="AM1005">
        <v>1</v>
      </c>
    </row>
    <row r="1006" spans="1:39">
      <c r="A1006">
        <v>11</v>
      </c>
      <c r="B1006">
        <v>41</v>
      </c>
      <c r="C1006">
        <v>2022</v>
      </c>
      <c r="D1006">
        <v>99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100</v>
      </c>
      <c r="O1006">
        <v>99</v>
      </c>
      <c r="P1006">
        <v>9999</v>
      </c>
      <c r="Q1006">
        <v>238</v>
      </c>
      <c r="R1006">
        <v>1058</v>
      </c>
      <c r="S1006">
        <v>1051</v>
      </c>
      <c r="T1006">
        <v>3.3193198217983304</v>
      </c>
      <c r="U1006">
        <v>2.2628488943807237</v>
      </c>
      <c r="V1006">
        <v>2.0463137996219278</v>
      </c>
      <c r="W1006">
        <v>62.046622264509999</v>
      </c>
      <c r="X1006">
        <v>114.55652337757842</v>
      </c>
      <c r="Y1006">
        <v>105.04370510396986</v>
      </c>
      <c r="Z1006">
        <v>105.74333016175081</v>
      </c>
      <c r="AA1006">
        <v>2.815145179713813</v>
      </c>
      <c r="AB1006">
        <v>2.884176375901145</v>
      </c>
      <c r="AC1006">
        <v>-4.6043811455209411</v>
      </c>
      <c r="AD1006">
        <v>43</v>
      </c>
      <c r="AE1006">
        <v>0</v>
      </c>
      <c r="AF1006">
        <v>0</v>
      </c>
      <c r="AG1006">
        <v>12</v>
      </c>
      <c r="AH1006">
        <v>78</v>
      </c>
      <c r="AI1006">
        <v>9</v>
      </c>
      <c r="AJ1006">
        <v>18</v>
      </c>
      <c r="AK1006">
        <v>6</v>
      </c>
      <c r="AL1006">
        <v>7</v>
      </c>
      <c r="AM1006">
        <v>2</v>
      </c>
    </row>
    <row r="1007" spans="1:39">
      <c r="A1007">
        <v>11</v>
      </c>
      <c r="B1007">
        <v>42</v>
      </c>
      <c r="C1007">
        <v>2022</v>
      </c>
      <c r="D1007">
        <v>99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110</v>
      </c>
      <c r="O1007">
        <v>99</v>
      </c>
      <c r="P1007">
        <v>9999</v>
      </c>
      <c r="Q1007">
        <v>288</v>
      </c>
      <c r="R1007">
        <v>1826</v>
      </c>
      <c r="S1007">
        <v>1821</v>
      </c>
      <c r="T1007">
        <v>5.7288071782644154</v>
      </c>
      <c r="U1007">
        <v>4.2786846324948407</v>
      </c>
      <c r="V1007">
        <v>3.0717415115005493</v>
      </c>
      <c r="W1007">
        <v>61.505766062602987</v>
      </c>
      <c r="X1007">
        <v>125.02935211742297</v>
      </c>
      <c r="Y1007">
        <v>115.08259583789702</v>
      </c>
      <c r="Z1007">
        <v>115.3985831960461</v>
      </c>
      <c r="AA1007">
        <v>2.9296980317349122</v>
      </c>
      <c r="AB1007">
        <v>2.9445907607219191</v>
      </c>
      <c r="AC1007">
        <v>-5.5355317430584172</v>
      </c>
      <c r="AD1007">
        <v>58</v>
      </c>
      <c r="AE1007">
        <v>0</v>
      </c>
      <c r="AF1007">
        <v>0</v>
      </c>
      <c r="AG1007">
        <v>12</v>
      </c>
      <c r="AH1007">
        <v>110</v>
      </c>
      <c r="AI1007">
        <v>29</v>
      </c>
      <c r="AJ1007">
        <v>36</v>
      </c>
      <c r="AK1007">
        <v>11</v>
      </c>
      <c r="AL1007">
        <v>17</v>
      </c>
      <c r="AM1007">
        <v>3</v>
      </c>
    </row>
    <row r="1008" spans="1:39">
      <c r="A1008">
        <v>11</v>
      </c>
      <c r="B1008">
        <v>43</v>
      </c>
      <c r="C1008">
        <v>2022</v>
      </c>
      <c r="D1008">
        <v>99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120</v>
      </c>
      <c r="O1008">
        <v>99</v>
      </c>
      <c r="P1008">
        <v>9999</v>
      </c>
      <c r="Q1008">
        <v>544</v>
      </c>
      <c r="R1008">
        <v>3547</v>
      </c>
      <c r="S1008">
        <v>3539</v>
      </c>
      <c r="T1008">
        <v>11.128192257011989</v>
      </c>
      <c r="U1008">
        <v>9.0633151311379834</v>
      </c>
      <c r="V1008">
        <v>5.179024527769946</v>
      </c>
      <c r="W1008">
        <v>60.008476970895757</v>
      </c>
      <c r="X1008">
        <v>136.26641285984439</v>
      </c>
      <c r="Y1008">
        <v>125.49488863828591</v>
      </c>
      <c r="Z1008">
        <v>125.77857304323258</v>
      </c>
      <c r="AA1008">
        <v>2.7682666053437921</v>
      </c>
      <c r="AB1008">
        <v>3.8135310946266512</v>
      </c>
      <c r="AC1008">
        <v>-17.764323268313277</v>
      </c>
      <c r="AD1008">
        <v>126</v>
      </c>
      <c r="AE1008">
        <v>0</v>
      </c>
      <c r="AF1008">
        <v>0</v>
      </c>
      <c r="AG1008">
        <v>19</v>
      </c>
      <c r="AH1008">
        <v>250</v>
      </c>
      <c r="AI1008">
        <v>43</v>
      </c>
      <c r="AJ1008">
        <v>123</v>
      </c>
      <c r="AK1008">
        <v>20</v>
      </c>
      <c r="AL1008">
        <v>57</v>
      </c>
      <c r="AM1008">
        <v>38</v>
      </c>
    </row>
    <row r="1009" spans="1:39">
      <c r="A1009">
        <v>11</v>
      </c>
      <c r="B1009">
        <v>44</v>
      </c>
      <c r="C1009">
        <v>2022</v>
      </c>
      <c r="D1009">
        <v>99</v>
      </c>
      <c r="E1009">
        <v>99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99</v>
      </c>
      <c r="N1009">
        <v>130</v>
      </c>
      <c r="O1009">
        <v>99</v>
      </c>
      <c r="P1009">
        <v>9999</v>
      </c>
      <c r="Q1009">
        <v>619</v>
      </c>
      <c r="R1009">
        <v>4568</v>
      </c>
      <c r="S1009">
        <v>4560</v>
      </c>
      <c r="T1009">
        <v>14.331430005647244</v>
      </c>
      <c r="U1009">
        <v>12.532822090543869</v>
      </c>
      <c r="V1009">
        <v>5.7318301225919441</v>
      </c>
      <c r="W1009">
        <v>59.576535087719293</v>
      </c>
      <c r="X1009">
        <v>146.24280879944877</v>
      </c>
      <c r="Y1009">
        <v>134.74818520140087</v>
      </c>
      <c r="Z1009">
        <v>134.98458552631564</v>
      </c>
      <c r="AA1009">
        <v>2.9038986806661837</v>
      </c>
      <c r="AB1009">
        <v>4.0247940247609328</v>
      </c>
      <c r="AC1009">
        <v>-2.2590405468908288</v>
      </c>
      <c r="AD1009">
        <v>132</v>
      </c>
      <c r="AE1009">
        <v>0</v>
      </c>
      <c r="AF1009">
        <v>0</v>
      </c>
      <c r="AG1009">
        <v>9</v>
      </c>
      <c r="AH1009">
        <v>321</v>
      </c>
      <c r="AI1009">
        <v>44</v>
      </c>
      <c r="AJ1009">
        <v>168</v>
      </c>
      <c r="AK1009">
        <v>30</v>
      </c>
      <c r="AL1009">
        <v>53</v>
      </c>
      <c r="AM1009">
        <v>38</v>
      </c>
    </row>
    <row r="1010" spans="1:39">
      <c r="A1010">
        <v>11</v>
      </c>
      <c r="B1010">
        <v>45</v>
      </c>
      <c r="C1010">
        <v>2022</v>
      </c>
      <c r="D1010">
        <v>99</v>
      </c>
      <c r="E1010">
        <v>99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99</v>
      </c>
      <c r="N1010">
        <v>140</v>
      </c>
      <c r="O1010">
        <v>99</v>
      </c>
      <c r="P1010">
        <v>9999</v>
      </c>
      <c r="Q1010">
        <v>494</v>
      </c>
      <c r="R1010">
        <v>4225</v>
      </c>
      <c r="S1010">
        <v>4215</v>
      </c>
      <c r="T1010">
        <v>13.2553178138922</v>
      </c>
      <c r="U1010">
        <v>12.439092508335477</v>
      </c>
      <c r="V1010">
        <v>5.4939644970414205</v>
      </c>
      <c r="W1010">
        <v>59.582443653618022</v>
      </c>
      <c r="X1010">
        <v>157.03211934327837</v>
      </c>
      <c r="Y1010">
        <v>144.59794792899419</v>
      </c>
      <c r="Z1010">
        <v>144.94100355871899</v>
      </c>
      <c r="AA1010">
        <v>2.8959779223664639</v>
      </c>
      <c r="AB1010">
        <v>4.3596636181785762</v>
      </c>
      <c r="AC1010">
        <v>-0.33603101099190924</v>
      </c>
      <c r="AD1010">
        <v>144</v>
      </c>
      <c r="AE1010">
        <v>0</v>
      </c>
      <c r="AF1010">
        <v>0</v>
      </c>
      <c r="AG1010">
        <v>20</v>
      </c>
      <c r="AH1010">
        <v>319</v>
      </c>
      <c r="AI1010">
        <v>41</v>
      </c>
      <c r="AJ1010">
        <v>102</v>
      </c>
      <c r="AK1010">
        <v>42</v>
      </c>
      <c r="AL1010">
        <v>38</v>
      </c>
      <c r="AM1010">
        <v>18</v>
      </c>
    </row>
    <row r="1011" spans="1:39">
      <c r="A1011">
        <v>11</v>
      </c>
      <c r="B1011">
        <v>46</v>
      </c>
      <c r="C1011">
        <v>2022</v>
      </c>
      <c r="D1011">
        <v>99</v>
      </c>
      <c r="E1011">
        <v>99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99</v>
      </c>
      <c r="N1011">
        <v>150</v>
      </c>
      <c r="O1011">
        <v>99</v>
      </c>
      <c r="P1011">
        <v>9999</v>
      </c>
      <c r="Q1011">
        <v>470</v>
      </c>
      <c r="R1011">
        <v>3743</v>
      </c>
      <c r="S1011">
        <v>3740</v>
      </c>
      <c r="T1011">
        <v>11.743113509443436</v>
      </c>
      <c r="U1011">
        <v>11.804919968874344</v>
      </c>
      <c r="V1011">
        <v>5.644937216136789</v>
      </c>
      <c r="W1011">
        <v>59.410427807486641</v>
      </c>
      <c r="X1011">
        <v>167.95189228633069</v>
      </c>
      <c r="Y1011">
        <v>154.89712797221497</v>
      </c>
      <c r="Z1011">
        <v>155.02137700534777</v>
      </c>
      <c r="AA1011">
        <v>2.8532023104967119</v>
      </c>
      <c r="AB1011">
        <v>4.3274708040951504</v>
      </c>
      <c r="AC1011">
        <v>1.2039547077594861</v>
      </c>
      <c r="AD1011">
        <v>87</v>
      </c>
      <c r="AE1011">
        <v>0</v>
      </c>
      <c r="AF1011">
        <v>0</v>
      </c>
      <c r="AG1011">
        <v>9</v>
      </c>
      <c r="AH1011">
        <v>288</v>
      </c>
      <c r="AI1011">
        <v>39</v>
      </c>
      <c r="AJ1011">
        <v>80</v>
      </c>
      <c r="AK1011">
        <v>21</v>
      </c>
      <c r="AL1011">
        <v>43</v>
      </c>
      <c r="AM1011">
        <v>5</v>
      </c>
    </row>
    <row r="1012" spans="1:39">
      <c r="A1012">
        <v>11</v>
      </c>
      <c r="B1012">
        <v>47</v>
      </c>
      <c r="C1012">
        <v>2022</v>
      </c>
      <c r="D1012">
        <v>99</v>
      </c>
      <c r="E1012">
        <v>99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99</v>
      </c>
      <c r="N1012">
        <v>160</v>
      </c>
      <c r="O1012">
        <v>99</v>
      </c>
      <c r="P1012">
        <v>9999</v>
      </c>
      <c r="Q1012">
        <v>408</v>
      </c>
      <c r="R1012">
        <v>3242</v>
      </c>
      <c r="S1012">
        <v>3235</v>
      </c>
      <c r="T1012">
        <v>10.171299491748762</v>
      </c>
      <c r="U1012">
        <v>10.860050656138023</v>
      </c>
      <c r="V1012">
        <v>5.8510178901912404</v>
      </c>
      <c r="W1012">
        <v>59.165069551777435</v>
      </c>
      <c r="X1012">
        <v>178.63606590904953</v>
      </c>
      <c r="Y1012">
        <v>164.52010795805057</v>
      </c>
      <c r="Z1012">
        <v>164.87610200927355</v>
      </c>
      <c r="AA1012">
        <v>2.8118476407801025</v>
      </c>
      <c r="AB1012">
        <v>4.3502687958790247</v>
      </c>
      <c r="AC1012">
        <v>-2.1771961367703763</v>
      </c>
      <c r="AD1012">
        <v>91</v>
      </c>
      <c r="AE1012">
        <v>0</v>
      </c>
      <c r="AF1012">
        <v>0</v>
      </c>
      <c r="AG1012">
        <v>10</v>
      </c>
      <c r="AH1012">
        <v>244</v>
      </c>
      <c r="AI1012">
        <v>22</v>
      </c>
      <c r="AJ1012">
        <v>70</v>
      </c>
      <c r="AK1012">
        <v>16</v>
      </c>
      <c r="AL1012">
        <v>26</v>
      </c>
      <c r="AM1012">
        <v>3</v>
      </c>
    </row>
    <row r="1013" spans="1:39">
      <c r="A1013">
        <v>11</v>
      </c>
      <c r="B1013">
        <v>48</v>
      </c>
      <c r="C1013">
        <v>2022</v>
      </c>
      <c r="D1013">
        <v>99</v>
      </c>
      <c r="E1013">
        <v>99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99</v>
      </c>
      <c r="N1013">
        <v>170</v>
      </c>
      <c r="O1013">
        <v>99</v>
      </c>
      <c r="P1013">
        <v>9999</v>
      </c>
      <c r="Q1013">
        <v>388</v>
      </c>
      <c r="R1013">
        <v>2755</v>
      </c>
      <c r="S1013">
        <v>2752</v>
      </c>
      <c r="T1013">
        <v>8.6434084206563355</v>
      </c>
      <c r="U1013">
        <v>9.7961947114719372</v>
      </c>
      <c r="V1013">
        <v>6.5288566243194195</v>
      </c>
      <c r="W1013">
        <v>58.57412790697672</v>
      </c>
      <c r="X1013">
        <v>189.41339394737781</v>
      </c>
      <c r="Y1013">
        <v>174.63687477313937</v>
      </c>
      <c r="Z1013">
        <v>174.82724927325549</v>
      </c>
      <c r="AA1013">
        <v>2.869554655944901</v>
      </c>
      <c r="AB1013">
        <v>4.5350251077393562</v>
      </c>
      <c r="AC1013">
        <v>-3.5895014584185421</v>
      </c>
      <c r="AD1013">
        <v>73</v>
      </c>
      <c r="AE1013">
        <v>0</v>
      </c>
      <c r="AF1013">
        <v>0</v>
      </c>
      <c r="AG1013">
        <v>8</v>
      </c>
      <c r="AH1013">
        <v>198</v>
      </c>
      <c r="AI1013">
        <v>17</v>
      </c>
      <c r="AJ1013">
        <v>47</v>
      </c>
      <c r="AK1013">
        <v>20</v>
      </c>
      <c r="AL1013">
        <v>30</v>
      </c>
      <c r="AM1013">
        <v>2</v>
      </c>
    </row>
    <row r="1014" spans="1:39">
      <c r="A1014">
        <v>11</v>
      </c>
      <c r="B1014">
        <v>49</v>
      </c>
      <c r="C1014">
        <v>2022</v>
      </c>
      <c r="D1014">
        <v>99</v>
      </c>
      <c r="E1014">
        <v>99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99</v>
      </c>
      <c r="N1014">
        <v>180</v>
      </c>
      <c r="O1014">
        <v>99</v>
      </c>
      <c r="P1014">
        <v>9999</v>
      </c>
      <c r="Q1014">
        <v>354</v>
      </c>
      <c r="R1014">
        <v>2083</v>
      </c>
      <c r="S1014">
        <v>2081</v>
      </c>
      <c r="T1014">
        <v>6.5351069837485101</v>
      </c>
      <c r="U1014">
        <v>7.8311982385326253</v>
      </c>
      <c r="V1014">
        <v>7.6653864618338909</v>
      </c>
      <c r="W1014">
        <v>57.816434406535322</v>
      </c>
      <c r="X1014">
        <v>200.24680005138811</v>
      </c>
      <c r="Y1014">
        <v>184.64565530484845</v>
      </c>
      <c r="Z1014">
        <v>184.82311388755377</v>
      </c>
      <c r="AA1014">
        <v>2.9294263093313875</v>
      </c>
      <c r="AB1014">
        <v>4.4240549664996571</v>
      </c>
      <c r="AC1014">
        <v>-7.7897605793991103</v>
      </c>
      <c r="AD1014">
        <v>51</v>
      </c>
      <c r="AE1014">
        <v>0</v>
      </c>
      <c r="AF1014">
        <v>0</v>
      </c>
      <c r="AG1014">
        <v>5</v>
      </c>
      <c r="AH1014">
        <v>169</v>
      </c>
      <c r="AI1014">
        <v>12</v>
      </c>
      <c r="AJ1014">
        <v>34</v>
      </c>
      <c r="AK1014">
        <v>15</v>
      </c>
      <c r="AL1014">
        <v>14</v>
      </c>
      <c r="AM1014">
        <v>5</v>
      </c>
    </row>
    <row r="1015" spans="1:39">
      <c r="A1015">
        <v>11</v>
      </c>
      <c r="B1015">
        <v>50</v>
      </c>
      <c r="C1015">
        <v>2022</v>
      </c>
      <c r="D1015">
        <v>99</v>
      </c>
      <c r="E1015">
        <v>99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99</v>
      </c>
      <c r="N1015">
        <v>190</v>
      </c>
      <c r="O1015">
        <v>99</v>
      </c>
      <c r="P1015">
        <v>9999</v>
      </c>
      <c r="Q1015">
        <v>319</v>
      </c>
      <c r="R1015">
        <v>1537</v>
      </c>
      <c r="S1015">
        <v>1534</v>
      </c>
      <c r="T1015">
        <v>4.8221120662609032</v>
      </c>
      <c r="U1015">
        <v>6.0776724952084651</v>
      </c>
      <c r="V1015">
        <v>8.4957709824333119</v>
      </c>
      <c r="W1015">
        <v>57.046284224250321</v>
      </c>
      <c r="X1015">
        <v>210.82257722300912</v>
      </c>
      <c r="Y1015">
        <v>194.2064150943398</v>
      </c>
      <c r="Z1015">
        <v>194.58621903520225</v>
      </c>
      <c r="AA1015">
        <v>2.8782202723786088</v>
      </c>
      <c r="AB1015">
        <v>4.4471189434342566</v>
      </c>
      <c r="AC1015">
        <v>-11.327098303513839</v>
      </c>
      <c r="AD1015">
        <v>38</v>
      </c>
      <c r="AE1015">
        <v>0</v>
      </c>
      <c r="AF1015">
        <v>0</v>
      </c>
      <c r="AG1015">
        <v>5</v>
      </c>
      <c r="AH1015">
        <v>116</v>
      </c>
      <c r="AI1015">
        <v>9</v>
      </c>
      <c r="AJ1015">
        <v>28</v>
      </c>
      <c r="AK1015">
        <v>7</v>
      </c>
      <c r="AL1015">
        <v>19</v>
      </c>
      <c r="AM1015">
        <v>2</v>
      </c>
    </row>
    <row r="1016" spans="1:39">
      <c r="A1016">
        <v>11</v>
      </c>
      <c r="B1016">
        <v>51</v>
      </c>
      <c r="C1016">
        <v>2022</v>
      </c>
      <c r="D1016">
        <v>99</v>
      </c>
      <c r="E1016">
        <v>99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99</v>
      </c>
      <c r="N1016">
        <v>200</v>
      </c>
      <c r="O1016">
        <v>99</v>
      </c>
      <c r="P1016">
        <v>9999</v>
      </c>
      <c r="Q1016">
        <v>290</v>
      </c>
      <c r="R1016">
        <v>1084</v>
      </c>
      <c r="S1016">
        <v>1082</v>
      </c>
      <c r="T1016">
        <v>3.4008910083453601</v>
      </c>
      <c r="U1016">
        <v>4.5070045259567753</v>
      </c>
      <c r="V1016">
        <v>9.3191881918819224</v>
      </c>
      <c r="W1016">
        <v>55.482439926062838</v>
      </c>
      <c r="X1016">
        <v>221.64167662803496</v>
      </c>
      <c r="Y1016">
        <v>204.20146678966765</v>
      </c>
      <c r="Z1016">
        <v>204.57891866913087</v>
      </c>
      <c r="AA1016">
        <v>2.8778828727020431</v>
      </c>
      <c r="AB1016">
        <v>4.880661446358447</v>
      </c>
      <c r="AC1016">
        <v>-7.5918881177261284</v>
      </c>
      <c r="AD1016">
        <v>31</v>
      </c>
      <c r="AE1016">
        <v>0</v>
      </c>
      <c r="AF1016">
        <v>0</v>
      </c>
      <c r="AG1016">
        <v>1</v>
      </c>
      <c r="AH1016">
        <v>79</v>
      </c>
      <c r="AI1016">
        <v>3</v>
      </c>
      <c r="AJ1016">
        <v>22</v>
      </c>
      <c r="AK1016">
        <v>3</v>
      </c>
      <c r="AL1016">
        <v>5</v>
      </c>
      <c r="AM1016">
        <v>0</v>
      </c>
    </row>
    <row r="1017" spans="1:39">
      <c r="A1017">
        <v>11</v>
      </c>
      <c r="B1017">
        <v>52</v>
      </c>
      <c r="C1017">
        <v>2022</v>
      </c>
      <c r="D1017">
        <v>99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99</v>
      </c>
      <c r="N1017">
        <v>210</v>
      </c>
      <c r="O1017">
        <v>99</v>
      </c>
      <c r="P1017">
        <v>9999</v>
      </c>
      <c r="Q1017">
        <v>232</v>
      </c>
      <c r="R1017">
        <v>648</v>
      </c>
      <c r="S1017">
        <v>647</v>
      </c>
      <c r="T1017">
        <v>2.0330049570182598</v>
      </c>
      <c r="U1017">
        <v>2.8246821371603872</v>
      </c>
      <c r="V1017">
        <v>10.118827160493828</v>
      </c>
      <c r="W1017">
        <v>54.140649149922737</v>
      </c>
      <c r="X1017">
        <v>232.30540173615296</v>
      </c>
      <c r="Y1017">
        <v>214.08918209876535</v>
      </c>
      <c r="Z1017">
        <v>214.42007727975272</v>
      </c>
      <c r="AA1017">
        <v>2.8369612517445155</v>
      </c>
      <c r="AB1017">
        <v>4.9062621133422484</v>
      </c>
      <c r="AC1017">
        <v>-4.9367210893391684</v>
      </c>
      <c r="AD1017">
        <v>20</v>
      </c>
      <c r="AE1017">
        <v>0</v>
      </c>
      <c r="AF1017">
        <v>0</v>
      </c>
      <c r="AG1017">
        <v>2</v>
      </c>
      <c r="AH1017">
        <v>43</v>
      </c>
      <c r="AI1017">
        <v>2</v>
      </c>
      <c r="AJ1017">
        <v>11</v>
      </c>
      <c r="AK1017">
        <v>3</v>
      </c>
      <c r="AL1017">
        <v>5</v>
      </c>
      <c r="AM1017">
        <v>0</v>
      </c>
    </row>
    <row r="1018" spans="1:39">
      <c r="A1018">
        <v>11</v>
      </c>
      <c r="B1018">
        <v>53</v>
      </c>
      <c r="C1018">
        <v>2022</v>
      </c>
      <c r="D1018">
        <v>99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99</v>
      </c>
      <c r="N1018">
        <v>220</v>
      </c>
      <c r="O1018">
        <v>99</v>
      </c>
      <c r="P1018">
        <v>9999</v>
      </c>
      <c r="Q1018">
        <v>179</v>
      </c>
      <c r="R1018">
        <v>411</v>
      </c>
      <c r="S1018">
        <v>408</v>
      </c>
      <c r="T1018">
        <v>1.2894522181088031</v>
      </c>
      <c r="U1018">
        <v>1.86564805945774</v>
      </c>
      <c r="V1018">
        <v>9.647201946472018</v>
      </c>
      <c r="W1018">
        <v>52.419117647058819</v>
      </c>
      <c r="X1018">
        <v>243.31361555068753</v>
      </c>
      <c r="Y1018">
        <v>222.94002433090003</v>
      </c>
      <c r="Z1018">
        <v>224.57928921568609</v>
      </c>
      <c r="AA1018">
        <v>2.9127625245137638</v>
      </c>
      <c r="AB1018">
        <v>5.6454325808900112</v>
      </c>
      <c r="AC1018">
        <v>-7.6037109050166238</v>
      </c>
      <c r="AD1018">
        <v>16</v>
      </c>
      <c r="AE1018">
        <v>0</v>
      </c>
      <c r="AF1018">
        <v>0</v>
      </c>
      <c r="AG1018">
        <v>1</v>
      </c>
      <c r="AH1018">
        <v>32</v>
      </c>
      <c r="AI1018">
        <v>2</v>
      </c>
      <c r="AJ1018">
        <v>11</v>
      </c>
      <c r="AK1018">
        <v>3</v>
      </c>
      <c r="AL1018">
        <v>6</v>
      </c>
      <c r="AM1018">
        <v>0</v>
      </c>
    </row>
    <row r="1019" spans="1:39">
      <c r="A1019">
        <v>11</v>
      </c>
      <c r="B1019">
        <v>54</v>
      </c>
      <c r="C1019">
        <v>2022</v>
      </c>
      <c r="D1019">
        <v>99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99</v>
      </c>
      <c r="N1019">
        <v>230</v>
      </c>
      <c r="O1019">
        <v>99</v>
      </c>
      <c r="P1019">
        <v>9999</v>
      </c>
      <c r="Q1019">
        <v>174</v>
      </c>
      <c r="R1019">
        <v>547</v>
      </c>
      <c r="S1019">
        <v>547</v>
      </c>
      <c r="T1019">
        <v>1.7161322708163396</v>
      </c>
      <c r="U1019">
        <v>2.7358685232901045</v>
      </c>
      <c r="V1019">
        <v>8.4478976234003653</v>
      </c>
      <c r="W1019">
        <v>49.234003656307138</v>
      </c>
      <c r="X1019">
        <v>266.13766412283297</v>
      </c>
      <c r="Y1019">
        <v>245.64506398537461</v>
      </c>
      <c r="Z1019">
        <v>245.64506398537461</v>
      </c>
      <c r="AA1019">
        <v>14.314291900092435</v>
      </c>
      <c r="AB1019">
        <v>6.3565664463756786</v>
      </c>
      <c r="AC1019">
        <v>-29.33676881938062</v>
      </c>
      <c r="AD1019">
        <v>16</v>
      </c>
      <c r="AE1019">
        <v>0</v>
      </c>
      <c r="AF1019">
        <v>0</v>
      </c>
      <c r="AG1019">
        <v>0</v>
      </c>
      <c r="AH1019">
        <v>44</v>
      </c>
      <c r="AI1019">
        <v>2</v>
      </c>
      <c r="AJ1019">
        <v>12</v>
      </c>
      <c r="AK1019">
        <v>2</v>
      </c>
      <c r="AL1019">
        <v>2</v>
      </c>
      <c r="AM1019">
        <v>1</v>
      </c>
    </row>
    <row r="1020" spans="1:39" s="293" customFormat="1">
      <c r="A1020" s="293">
        <v>12</v>
      </c>
      <c r="B1020" s="293">
        <v>1</v>
      </c>
      <c r="C1020" s="293">
        <v>2024</v>
      </c>
      <c r="D1020" s="293">
        <v>99</v>
      </c>
      <c r="E1020" s="293">
        <v>99</v>
      </c>
      <c r="F1020" s="293">
        <v>99</v>
      </c>
      <c r="G1020" s="293">
        <v>99</v>
      </c>
      <c r="H1020" s="293">
        <v>99</v>
      </c>
      <c r="I1020" s="293">
        <v>99</v>
      </c>
      <c r="J1020" s="293">
        <v>999</v>
      </c>
      <c r="K1020" s="293">
        <v>0</v>
      </c>
      <c r="L1020" s="293">
        <v>99</v>
      </c>
      <c r="M1020" s="293">
        <v>99</v>
      </c>
      <c r="N1020" s="293">
        <v>99</v>
      </c>
      <c r="O1020" s="293">
        <v>99</v>
      </c>
      <c r="P1020" s="293">
        <v>9999</v>
      </c>
      <c r="Q1020" s="293">
        <v>568</v>
      </c>
      <c r="R1020" s="293">
        <v>18973</v>
      </c>
      <c r="S1020" s="293">
        <v>18937</v>
      </c>
      <c r="T1020" s="293">
        <v>63.884305868884482</v>
      </c>
      <c r="U1020" s="293">
        <v>62.903808889060301</v>
      </c>
      <c r="V1020" s="293">
        <v>5.8324988141042544</v>
      </c>
      <c r="W1020" s="293">
        <v>59.140412948196634</v>
      </c>
      <c r="X1020" s="293">
        <v>163.33072846462201</v>
      </c>
      <c r="Y1020" s="293">
        <v>150.47862225267471</v>
      </c>
      <c r="Z1020" s="293">
        <v>150.76468817658537</v>
      </c>
      <c r="AA1020" s="293">
        <v>29.892535230581569</v>
      </c>
      <c r="AB1020" s="293">
        <v>4.284994603152831</v>
      </c>
      <c r="AC1020" s="293">
        <v>-35.49837337195487</v>
      </c>
      <c r="AD1020" s="293">
        <v>482</v>
      </c>
      <c r="AE1020" s="293">
        <v>0</v>
      </c>
      <c r="AF1020" s="293">
        <v>0</v>
      </c>
      <c r="AG1020" s="293">
        <v>54</v>
      </c>
      <c r="AH1020" s="293">
        <v>1489</v>
      </c>
      <c r="AI1020" s="293">
        <v>373</v>
      </c>
      <c r="AJ1020" s="293">
        <v>540</v>
      </c>
      <c r="AK1020" s="293">
        <v>90</v>
      </c>
      <c r="AL1020" s="293">
        <v>233.93</v>
      </c>
      <c r="AM1020" s="293">
        <v>57</v>
      </c>
    </row>
    <row r="1021" spans="1:39">
      <c r="A1021">
        <v>12</v>
      </c>
      <c r="B1021">
        <v>2</v>
      </c>
      <c r="C1021">
        <v>2024</v>
      </c>
      <c r="D1021">
        <v>99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2</v>
      </c>
      <c r="L1021">
        <v>99</v>
      </c>
      <c r="M1021">
        <v>99</v>
      </c>
      <c r="N1021">
        <v>99</v>
      </c>
      <c r="O1021">
        <v>99</v>
      </c>
      <c r="P1021">
        <v>9999</v>
      </c>
      <c r="Q1021">
        <v>221</v>
      </c>
      <c r="R1021">
        <v>10553</v>
      </c>
      <c r="S1021">
        <v>10553</v>
      </c>
      <c r="T1021">
        <v>35.533182935452366</v>
      </c>
      <c r="U1021">
        <v>36.552974679012237</v>
      </c>
      <c r="V1021">
        <v>6.6039988628825919</v>
      </c>
      <c r="W1021">
        <v>58.352411636501479</v>
      </c>
      <c r="X1021">
        <v>170.325219069117</v>
      </c>
      <c r="Y1021">
        <v>157.21017720079556</v>
      </c>
      <c r="Z1021">
        <v>157.21017720079556</v>
      </c>
      <c r="AA1021">
        <v>31.552088977814346</v>
      </c>
      <c r="AB1021">
        <v>5.2047655193143996</v>
      </c>
      <c r="AC1021">
        <v>-39.419098062673058</v>
      </c>
      <c r="AD1021">
        <v>378</v>
      </c>
      <c r="AE1021">
        <v>0</v>
      </c>
      <c r="AF1021">
        <v>0</v>
      </c>
      <c r="AG1021">
        <v>51</v>
      </c>
      <c r="AH1021">
        <v>436</v>
      </c>
      <c r="AI1021">
        <v>95</v>
      </c>
      <c r="AJ1021">
        <v>92</v>
      </c>
      <c r="AK1021">
        <v>95</v>
      </c>
      <c r="AL1021">
        <v>63</v>
      </c>
      <c r="AM1021">
        <v>25</v>
      </c>
    </row>
    <row r="1022" spans="1:39">
      <c r="A1022">
        <v>12</v>
      </c>
      <c r="B1022">
        <v>3</v>
      </c>
      <c r="C1022">
        <v>2024</v>
      </c>
      <c r="D1022">
        <v>99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4</v>
      </c>
      <c r="L1022">
        <v>99</v>
      </c>
      <c r="M1022">
        <v>99</v>
      </c>
      <c r="N1022">
        <v>99</v>
      </c>
      <c r="O1022">
        <v>99</v>
      </c>
      <c r="P1022">
        <v>9999</v>
      </c>
      <c r="Q1022">
        <v>76</v>
      </c>
      <c r="R1022">
        <v>173</v>
      </c>
      <c r="S1022">
        <v>163</v>
      </c>
      <c r="T1022">
        <v>0.58251119566315379</v>
      </c>
      <c r="U1022">
        <v>0.54321643192746949</v>
      </c>
      <c r="V1022">
        <v>3.6184971098265888</v>
      </c>
      <c r="W1022">
        <v>58.797546012269926</v>
      </c>
      <c r="X1022">
        <v>164.18815248091494</v>
      </c>
      <c r="Y1022">
        <v>142.51502890173413</v>
      </c>
      <c r="Z1022">
        <v>151.25828220858901</v>
      </c>
      <c r="AA1022">
        <v>39.201109311884466</v>
      </c>
      <c r="AD1022">
        <v>2</v>
      </c>
      <c r="AE1022">
        <v>0</v>
      </c>
      <c r="AF1022">
        <v>0</v>
      </c>
      <c r="AG1022">
        <v>3</v>
      </c>
      <c r="AH1022">
        <v>2</v>
      </c>
      <c r="AI1022">
        <v>0</v>
      </c>
      <c r="AJ1022">
        <v>3</v>
      </c>
      <c r="AK1022">
        <v>0</v>
      </c>
      <c r="AL1022">
        <v>0</v>
      </c>
      <c r="AM1022">
        <v>2</v>
      </c>
    </row>
    <row r="1023" spans="1:39">
      <c r="A1023">
        <v>12</v>
      </c>
      <c r="B1023">
        <v>4</v>
      </c>
      <c r="C1023">
        <v>2023</v>
      </c>
      <c r="D1023">
        <v>99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0</v>
      </c>
      <c r="L1023">
        <v>99</v>
      </c>
      <c r="M1023">
        <v>99</v>
      </c>
      <c r="N1023">
        <v>99</v>
      </c>
      <c r="O1023">
        <v>99</v>
      </c>
      <c r="P1023">
        <v>9999</v>
      </c>
      <c r="Q1023">
        <v>619</v>
      </c>
      <c r="R1023">
        <v>19442</v>
      </c>
      <c r="S1023">
        <v>19395</v>
      </c>
      <c r="T1023">
        <v>64.213759619513169</v>
      </c>
      <c r="U1023">
        <v>63.298879061832643</v>
      </c>
      <c r="V1023">
        <v>5.6921098652402016</v>
      </c>
      <c r="W1023">
        <v>59.338025264243377</v>
      </c>
      <c r="X1023">
        <v>165.41669680510972</v>
      </c>
      <c r="Y1023">
        <v>152.32170044234061</v>
      </c>
      <c r="Z1023">
        <v>152.69082237690051</v>
      </c>
      <c r="AA1023">
        <v>30.003358397897223</v>
      </c>
      <c r="AB1023">
        <v>4.330160694536179</v>
      </c>
      <c r="AC1023">
        <v>-37.608630760429691</v>
      </c>
      <c r="AD1023">
        <v>522</v>
      </c>
      <c r="AE1023">
        <v>1</v>
      </c>
      <c r="AF1023">
        <v>0</v>
      </c>
      <c r="AG1023">
        <v>57</v>
      </c>
      <c r="AH1023">
        <v>1617</v>
      </c>
      <c r="AI1023">
        <v>209</v>
      </c>
      <c r="AJ1023">
        <v>466</v>
      </c>
      <c r="AK1023">
        <v>74</v>
      </c>
      <c r="AL1023">
        <v>248</v>
      </c>
      <c r="AM1023">
        <v>48</v>
      </c>
    </row>
    <row r="1024" spans="1:39">
      <c r="A1024">
        <v>12</v>
      </c>
      <c r="B1024">
        <v>5</v>
      </c>
      <c r="C1024">
        <v>2023</v>
      </c>
      <c r="D1024">
        <v>99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2</v>
      </c>
      <c r="L1024">
        <v>99</v>
      </c>
      <c r="M1024">
        <v>99</v>
      </c>
      <c r="N1024">
        <v>99</v>
      </c>
      <c r="O1024">
        <v>99</v>
      </c>
      <c r="P1024">
        <v>9999</v>
      </c>
      <c r="Q1024">
        <v>232</v>
      </c>
      <c r="R1024">
        <v>10701</v>
      </c>
      <c r="S1024">
        <v>10701</v>
      </c>
      <c r="T1024">
        <v>35.343660204115317</v>
      </c>
      <c r="U1024">
        <v>36.239364033866806</v>
      </c>
      <c r="V1024">
        <v>6.3482852069900009</v>
      </c>
      <c r="W1024">
        <v>58.525745257452591</v>
      </c>
      <c r="X1024">
        <v>171.65687474859473</v>
      </c>
      <c r="Y1024">
        <v>158.43929539295419</v>
      </c>
      <c r="Z1024">
        <v>158.43929539295419</v>
      </c>
      <c r="AA1024">
        <v>32.540128994528537</v>
      </c>
      <c r="AB1024">
        <v>5.2677683990778839</v>
      </c>
      <c r="AC1024">
        <v>-40.299377228631883</v>
      </c>
      <c r="AD1024">
        <v>406</v>
      </c>
      <c r="AE1024">
        <v>0</v>
      </c>
      <c r="AF1024">
        <v>0</v>
      </c>
      <c r="AG1024">
        <v>85</v>
      </c>
      <c r="AH1024">
        <v>568</v>
      </c>
      <c r="AI1024">
        <v>115</v>
      </c>
      <c r="AJ1024">
        <v>133</v>
      </c>
      <c r="AK1024">
        <v>168</v>
      </c>
      <c r="AL1024">
        <v>94</v>
      </c>
      <c r="AM1024">
        <v>20</v>
      </c>
    </row>
    <row r="1025" spans="1:39">
      <c r="A1025">
        <v>12</v>
      </c>
      <c r="B1025">
        <v>6</v>
      </c>
      <c r="C1025">
        <v>2023</v>
      </c>
      <c r="D1025">
        <v>99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4</v>
      </c>
      <c r="L1025">
        <v>99</v>
      </c>
      <c r="M1025">
        <v>99</v>
      </c>
      <c r="N1025">
        <v>99</v>
      </c>
      <c r="O1025">
        <v>99</v>
      </c>
      <c r="P1025">
        <v>9999</v>
      </c>
      <c r="Q1025">
        <v>65</v>
      </c>
      <c r="R1025">
        <v>134</v>
      </c>
      <c r="S1025">
        <v>126</v>
      </c>
      <c r="T1025">
        <v>0.44258017637150304</v>
      </c>
      <c r="U1025">
        <v>0.4617569043005601</v>
      </c>
      <c r="V1025">
        <v>4.2686567164179099</v>
      </c>
      <c r="W1025">
        <v>56.055555555555557</v>
      </c>
      <c r="X1025">
        <v>184.24750570010187</v>
      </c>
      <c r="Y1025">
        <v>161.21865671641777</v>
      </c>
      <c r="Z1025">
        <v>171.45476190476177</v>
      </c>
      <c r="AA1025">
        <v>48.311628307326494</v>
      </c>
      <c r="AB1025">
        <v>6.3699512289821838</v>
      </c>
      <c r="AC1025">
        <v>-27.088911962824685</v>
      </c>
      <c r="AD1025">
        <v>0</v>
      </c>
      <c r="AE1025">
        <v>0</v>
      </c>
      <c r="AF1025">
        <v>0</v>
      </c>
      <c r="AG1025">
        <v>1</v>
      </c>
      <c r="AH1025">
        <v>6</v>
      </c>
      <c r="AI1025">
        <v>0</v>
      </c>
      <c r="AJ1025">
        <v>3</v>
      </c>
      <c r="AK1025">
        <v>0</v>
      </c>
      <c r="AL1025">
        <v>0</v>
      </c>
      <c r="AM1025">
        <v>0</v>
      </c>
    </row>
    <row r="1026" spans="1:39">
      <c r="A1026">
        <v>12</v>
      </c>
      <c r="B1026">
        <v>7</v>
      </c>
      <c r="C1026">
        <v>2022</v>
      </c>
      <c r="D1026">
        <v>99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0</v>
      </c>
      <c r="L1026">
        <v>99</v>
      </c>
      <c r="M1026">
        <v>99</v>
      </c>
      <c r="N1026">
        <v>99</v>
      </c>
      <c r="O1026">
        <v>99</v>
      </c>
      <c r="P1026">
        <v>9999</v>
      </c>
      <c r="Q1026">
        <v>909</v>
      </c>
      <c r="R1026">
        <v>31307</v>
      </c>
      <c r="S1026">
        <v>31246</v>
      </c>
      <c r="T1026">
        <v>98.221120662609025</v>
      </c>
      <c r="U1026">
        <v>98.191766191203115</v>
      </c>
      <c r="V1026">
        <v>5.9242341968249903</v>
      </c>
      <c r="W1026">
        <v>59.00204826217756</v>
      </c>
      <c r="X1026">
        <v>167.19699515105063</v>
      </c>
      <c r="Y1026">
        <v>154.04009007570221</v>
      </c>
      <c r="Z1026">
        <v>154.34081482429789</v>
      </c>
      <c r="AA1026">
        <v>30.855695427491906</v>
      </c>
      <c r="AB1026">
        <v>4.6879514552660941</v>
      </c>
      <c r="AC1026">
        <v>-41.293989734633506</v>
      </c>
      <c r="AD1026">
        <v>936</v>
      </c>
      <c r="AE1026">
        <v>0</v>
      </c>
      <c r="AF1026">
        <v>0</v>
      </c>
      <c r="AG1026">
        <v>113</v>
      </c>
      <c r="AH1026">
        <v>2314</v>
      </c>
      <c r="AI1026">
        <v>284</v>
      </c>
      <c r="AJ1026">
        <v>766</v>
      </c>
      <c r="AK1026">
        <v>197</v>
      </c>
      <c r="AL1026">
        <v>328</v>
      </c>
      <c r="AM1026">
        <v>118</v>
      </c>
    </row>
    <row r="1027" spans="1:39">
      <c r="A1027">
        <v>12</v>
      </c>
      <c r="B1027">
        <v>8</v>
      </c>
      <c r="C1027">
        <v>2022</v>
      </c>
      <c r="D1027">
        <v>99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2</v>
      </c>
      <c r="L1027">
        <v>99</v>
      </c>
      <c r="M1027">
        <v>99</v>
      </c>
      <c r="N1027">
        <v>99</v>
      </c>
      <c r="O1027">
        <v>99</v>
      </c>
      <c r="P1027">
        <v>9999</v>
      </c>
      <c r="Q1027">
        <v>40</v>
      </c>
      <c r="R1027">
        <v>328</v>
      </c>
      <c r="S1027">
        <v>328</v>
      </c>
      <c r="T1027">
        <v>1.0290518918240577</v>
      </c>
      <c r="U1027">
        <v>1.0419678318285324</v>
      </c>
      <c r="V1027">
        <v>6.6951219512195115</v>
      </c>
      <c r="W1027">
        <v>58.323170731707314</v>
      </c>
      <c r="X1027">
        <v>169.03588510424669</v>
      </c>
      <c r="Y1027">
        <v>156.02012195121949</v>
      </c>
      <c r="Z1027">
        <v>156.02012195121949</v>
      </c>
      <c r="AA1027">
        <v>28.841297626244639</v>
      </c>
      <c r="AB1027">
        <v>4.8976549585288884</v>
      </c>
      <c r="AC1027">
        <v>-28.818662548173151</v>
      </c>
      <c r="AD1027">
        <v>15</v>
      </c>
      <c r="AE1027">
        <v>0</v>
      </c>
      <c r="AF1027">
        <v>0</v>
      </c>
      <c r="AG1027">
        <v>6</v>
      </c>
      <c r="AH1027">
        <v>12</v>
      </c>
      <c r="AI1027">
        <v>3</v>
      </c>
      <c r="AJ1027">
        <v>1</v>
      </c>
      <c r="AK1027">
        <v>5</v>
      </c>
      <c r="AL1027">
        <v>2</v>
      </c>
      <c r="AM1027">
        <v>0</v>
      </c>
    </row>
    <row r="1028" spans="1:39">
      <c r="A1028">
        <v>12</v>
      </c>
      <c r="B1028">
        <v>9</v>
      </c>
      <c r="C1028">
        <v>2022</v>
      </c>
      <c r="D1028">
        <v>99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4</v>
      </c>
      <c r="L1028">
        <v>99</v>
      </c>
      <c r="M1028">
        <v>99</v>
      </c>
      <c r="N1028">
        <v>99</v>
      </c>
      <c r="O1028">
        <v>99</v>
      </c>
      <c r="P1028">
        <v>9999</v>
      </c>
      <c r="Q1028">
        <v>67</v>
      </c>
      <c r="R1028">
        <v>239</v>
      </c>
      <c r="S1028">
        <v>234</v>
      </c>
      <c r="T1028">
        <v>0.74982744556691949</v>
      </c>
      <c r="U1028">
        <v>0.76626597696836085</v>
      </c>
      <c r="V1028">
        <v>5.8284518828451883</v>
      </c>
      <c r="W1028">
        <v>54.354700854700866</v>
      </c>
      <c r="X1028">
        <v>173.91777766696731</v>
      </c>
      <c r="Y1028">
        <v>157.46418410041835</v>
      </c>
      <c r="Z1028">
        <v>160.8288034188034</v>
      </c>
      <c r="AA1028">
        <v>43.473429446030053</v>
      </c>
      <c r="AB1028">
        <v>7.2375917481039007</v>
      </c>
      <c r="AC1028">
        <v>-52.41393882479688</v>
      </c>
      <c r="AD1028">
        <v>3</v>
      </c>
      <c r="AE1028">
        <v>0</v>
      </c>
      <c r="AF1028">
        <v>0</v>
      </c>
      <c r="AG1028">
        <v>1</v>
      </c>
      <c r="AH1028">
        <v>7</v>
      </c>
      <c r="AI1028">
        <v>0</v>
      </c>
      <c r="AJ1028">
        <v>10</v>
      </c>
      <c r="AK1028">
        <v>0</v>
      </c>
      <c r="AL1028">
        <v>0</v>
      </c>
      <c r="AM1028">
        <v>1</v>
      </c>
    </row>
    <row r="1029" spans="1:39" s="293" customFormat="1" ht="15" customHeight="1">
      <c r="A1029" s="293">
        <v>13</v>
      </c>
      <c r="B1029" s="293">
        <v>1</v>
      </c>
      <c r="C1029" s="293">
        <v>2024</v>
      </c>
      <c r="D1029" s="293">
        <v>99</v>
      </c>
      <c r="E1029" s="293">
        <v>99</v>
      </c>
      <c r="F1029" s="293">
        <v>99</v>
      </c>
      <c r="G1029" s="293">
        <v>99</v>
      </c>
      <c r="H1029" s="293">
        <v>99</v>
      </c>
      <c r="I1029" s="293">
        <v>99</v>
      </c>
      <c r="J1029" s="293">
        <v>999</v>
      </c>
      <c r="K1029" s="293">
        <v>99</v>
      </c>
      <c r="L1029" s="293">
        <v>99</v>
      </c>
      <c r="M1029" s="293">
        <v>99</v>
      </c>
      <c r="N1029" s="293">
        <v>99</v>
      </c>
      <c r="O1029" s="293">
        <v>1</v>
      </c>
      <c r="P1029" s="293">
        <v>9999</v>
      </c>
      <c r="Q1029" s="293">
        <v>43</v>
      </c>
      <c r="R1029" s="293">
        <v>1464</v>
      </c>
      <c r="S1029" s="293">
        <v>1464</v>
      </c>
      <c r="T1029" s="293">
        <v>4.9294589043402146</v>
      </c>
      <c r="U1029" s="293">
        <v>4.8051864785815486</v>
      </c>
      <c r="V1029" s="293">
        <v>5.3374316939890711</v>
      </c>
      <c r="W1029" s="293">
        <v>59.441939890710387</v>
      </c>
      <c r="X1029" s="293">
        <v>161.39918536016464</v>
      </c>
      <c r="Y1029" s="293">
        <v>148.9714480874319</v>
      </c>
      <c r="Z1029" s="293">
        <v>148.9714480874319</v>
      </c>
      <c r="AA1029" s="293">
        <v>31.13442986533726</v>
      </c>
      <c r="AB1029" s="293">
        <v>5.1689399782856142</v>
      </c>
      <c r="AC1029" s="293">
        <v>-36.520671852160433</v>
      </c>
      <c r="AD1029" s="293">
        <v>40</v>
      </c>
      <c r="AE1029" s="293">
        <v>0</v>
      </c>
      <c r="AF1029" s="293">
        <v>0</v>
      </c>
      <c r="AG1029" s="293">
        <v>11</v>
      </c>
      <c r="AH1029" s="293">
        <v>68</v>
      </c>
      <c r="AI1029" s="293">
        <v>15</v>
      </c>
      <c r="AJ1029" s="293">
        <v>29</v>
      </c>
      <c r="AK1029" s="293">
        <v>9</v>
      </c>
      <c r="AL1029" s="293">
        <v>6</v>
      </c>
      <c r="AM1029" s="293">
        <v>3</v>
      </c>
    </row>
    <row r="1030" spans="1:39" ht="15" customHeight="1">
      <c r="A1030">
        <v>13</v>
      </c>
      <c r="B1030">
        <v>2</v>
      </c>
      <c r="C1030">
        <v>2024</v>
      </c>
      <c r="D1030">
        <v>99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99</v>
      </c>
      <c r="N1030">
        <v>99</v>
      </c>
      <c r="O1030">
        <v>2</v>
      </c>
      <c r="P1030">
        <v>9999</v>
      </c>
      <c r="Q1030">
        <v>22</v>
      </c>
      <c r="R1030">
        <v>1696</v>
      </c>
      <c r="S1030">
        <v>1695</v>
      </c>
      <c r="T1030">
        <v>5.710629987541668</v>
      </c>
      <c r="U1030">
        <v>5.9684845413634919</v>
      </c>
      <c r="V1030">
        <v>6.3531839622641515</v>
      </c>
      <c r="W1030">
        <v>58.830088495575218</v>
      </c>
      <c r="X1030">
        <v>173.16131002269037</v>
      </c>
      <c r="Y1030">
        <v>159.72470518867925</v>
      </c>
      <c r="Z1030">
        <v>159.81893805309738</v>
      </c>
      <c r="AA1030">
        <v>28.690682628140902</v>
      </c>
      <c r="AB1030">
        <v>4.8508774553233378</v>
      </c>
      <c r="AC1030">
        <v>-31.00476880588516</v>
      </c>
      <c r="AD1030">
        <v>83</v>
      </c>
      <c r="AE1030">
        <v>0</v>
      </c>
      <c r="AF1030">
        <v>0</v>
      </c>
      <c r="AG1030">
        <v>5</v>
      </c>
      <c r="AH1030">
        <v>64</v>
      </c>
      <c r="AI1030">
        <v>13</v>
      </c>
      <c r="AJ1030">
        <v>15</v>
      </c>
      <c r="AK1030">
        <v>17</v>
      </c>
      <c r="AL1030">
        <v>8</v>
      </c>
      <c r="AM1030">
        <v>1</v>
      </c>
    </row>
    <row r="1031" spans="1:39" ht="15" customHeight="1">
      <c r="A1031">
        <v>13</v>
      </c>
      <c r="B1031">
        <v>3</v>
      </c>
      <c r="C1031">
        <v>2024</v>
      </c>
      <c r="D1031">
        <v>99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99</v>
      </c>
      <c r="N1031">
        <v>99</v>
      </c>
      <c r="O1031">
        <v>3</v>
      </c>
      <c r="P1031">
        <v>9999</v>
      </c>
      <c r="Q1031">
        <v>17</v>
      </c>
      <c r="R1031">
        <v>297</v>
      </c>
      <c r="S1031">
        <v>297</v>
      </c>
      <c r="T1031">
        <v>1.0000336711673798</v>
      </c>
      <c r="U1031">
        <v>1.0002919322056312</v>
      </c>
      <c r="V1031">
        <v>7.0235690235690242</v>
      </c>
      <c r="W1031">
        <v>57.087542087542083</v>
      </c>
      <c r="X1031">
        <v>165.6160740667782</v>
      </c>
      <c r="Y1031">
        <v>152.86363636363652</v>
      </c>
      <c r="Z1031">
        <v>152.86363636363652</v>
      </c>
      <c r="AA1031">
        <v>28.854802381005207</v>
      </c>
      <c r="AB1031">
        <v>5.861396825548046</v>
      </c>
      <c r="AC1031">
        <v>-33.68697492573596</v>
      </c>
      <c r="AD1031">
        <v>11</v>
      </c>
      <c r="AE1031">
        <v>0</v>
      </c>
      <c r="AF1031">
        <v>0</v>
      </c>
      <c r="AG1031">
        <v>0</v>
      </c>
      <c r="AH1031">
        <v>10</v>
      </c>
      <c r="AI1031">
        <v>2</v>
      </c>
      <c r="AJ1031">
        <v>5</v>
      </c>
      <c r="AK1031">
        <v>1</v>
      </c>
      <c r="AL1031">
        <v>0</v>
      </c>
      <c r="AM1031">
        <v>2</v>
      </c>
    </row>
    <row r="1032" spans="1:39" ht="15" customHeight="1">
      <c r="A1032">
        <v>13</v>
      </c>
      <c r="B1032">
        <v>4</v>
      </c>
      <c r="C1032">
        <v>2024</v>
      </c>
      <c r="D1032">
        <v>99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99</v>
      </c>
      <c r="N1032">
        <v>99</v>
      </c>
      <c r="O1032">
        <v>4</v>
      </c>
      <c r="P1032">
        <v>9999</v>
      </c>
      <c r="Q1032">
        <v>146</v>
      </c>
      <c r="R1032">
        <v>5088</v>
      </c>
      <c r="S1032">
        <v>5080</v>
      </c>
      <c r="T1032">
        <v>17.131889962624999</v>
      </c>
      <c r="U1032">
        <v>17.539855355854336</v>
      </c>
      <c r="V1032">
        <v>6.1399371069182402</v>
      </c>
      <c r="W1032">
        <v>58.863582677165375</v>
      </c>
      <c r="X1032">
        <v>169.74778034437867</v>
      </c>
      <c r="Y1032">
        <v>156.46340408805011</v>
      </c>
      <c r="Z1032">
        <v>156.70980314960613</v>
      </c>
      <c r="AA1032">
        <v>31.068044422094346</v>
      </c>
      <c r="AB1032">
        <v>4.9369342154710756</v>
      </c>
      <c r="AC1032">
        <v>-31.678612499330189</v>
      </c>
      <c r="AD1032">
        <v>183</v>
      </c>
      <c r="AE1032">
        <v>0</v>
      </c>
      <c r="AF1032">
        <v>0</v>
      </c>
      <c r="AG1032">
        <v>20</v>
      </c>
      <c r="AH1032">
        <v>233</v>
      </c>
      <c r="AI1032">
        <v>54</v>
      </c>
      <c r="AJ1032">
        <v>79</v>
      </c>
      <c r="AK1032">
        <v>33</v>
      </c>
      <c r="AL1032">
        <v>49</v>
      </c>
      <c r="AM1032">
        <v>18</v>
      </c>
    </row>
    <row r="1033" spans="1:39" ht="15" customHeight="1">
      <c r="A1033">
        <v>13</v>
      </c>
      <c r="B1033">
        <v>5</v>
      </c>
      <c r="C1033">
        <v>2024</v>
      </c>
      <c r="D1033">
        <v>99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99</v>
      </c>
      <c r="N1033">
        <v>99</v>
      </c>
      <c r="O1033">
        <v>7</v>
      </c>
      <c r="P1033">
        <v>9999</v>
      </c>
      <c r="Q1033">
        <v>61</v>
      </c>
      <c r="R1033">
        <v>2290</v>
      </c>
      <c r="S1033">
        <v>2290</v>
      </c>
      <c r="T1033">
        <v>7.710697329876429</v>
      </c>
      <c r="U1033">
        <v>8.1966124847837243</v>
      </c>
      <c r="V1033">
        <v>8.0401746724890817</v>
      </c>
      <c r="W1033">
        <v>56.553275109170301</v>
      </c>
      <c r="X1033">
        <v>176.00746568764282</v>
      </c>
      <c r="Y1033">
        <v>162.45489082969431</v>
      </c>
      <c r="Z1033">
        <v>162.45489082969431</v>
      </c>
      <c r="AA1033">
        <v>33.78362546326489</v>
      </c>
      <c r="AB1033">
        <v>5.2172873724700155</v>
      </c>
      <c r="AC1033">
        <v>-45.587357617548143</v>
      </c>
      <c r="AD1033">
        <v>76</v>
      </c>
      <c r="AE1033">
        <v>0</v>
      </c>
      <c r="AF1033">
        <v>0</v>
      </c>
      <c r="AG1033">
        <v>19</v>
      </c>
      <c r="AH1033">
        <v>100</v>
      </c>
      <c r="AI1033">
        <v>19</v>
      </c>
      <c r="AJ1033">
        <v>28</v>
      </c>
      <c r="AK1033">
        <v>28</v>
      </c>
      <c r="AL1033">
        <v>19</v>
      </c>
      <c r="AM1033">
        <v>14</v>
      </c>
    </row>
    <row r="1034" spans="1:39" ht="15" customHeight="1">
      <c r="A1034">
        <v>13</v>
      </c>
      <c r="B1034">
        <v>6</v>
      </c>
      <c r="C1034">
        <v>2024</v>
      </c>
      <c r="D1034">
        <v>99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99</v>
      </c>
      <c r="N1034">
        <v>99</v>
      </c>
      <c r="O1034">
        <v>8</v>
      </c>
      <c r="P1034">
        <v>9999</v>
      </c>
      <c r="Q1034">
        <v>16</v>
      </c>
      <c r="R1034">
        <v>858</v>
      </c>
      <c r="S1034">
        <v>857</v>
      </c>
      <c r="T1034">
        <v>2.888986161150207</v>
      </c>
      <c r="U1034">
        <v>2.9044764774248288</v>
      </c>
      <c r="V1034">
        <v>8.3053613053613056</v>
      </c>
      <c r="W1034">
        <v>57.156359393232201</v>
      </c>
      <c r="X1034">
        <v>166.5974689810009</v>
      </c>
      <c r="Y1034">
        <v>153.64358974358976</v>
      </c>
      <c r="Z1034">
        <v>153.82287047841308</v>
      </c>
      <c r="AA1034">
        <v>28.593964972242649</v>
      </c>
      <c r="AB1034">
        <v>4.6708520234137882</v>
      </c>
      <c r="AC1034">
        <v>-38.182167735012506</v>
      </c>
      <c r="AD1034">
        <v>36</v>
      </c>
      <c r="AE1034">
        <v>0</v>
      </c>
      <c r="AF1034">
        <v>0</v>
      </c>
      <c r="AG1034">
        <v>5</v>
      </c>
      <c r="AH1034">
        <v>27</v>
      </c>
      <c r="AI1034">
        <v>8</v>
      </c>
      <c r="AJ1034">
        <v>8</v>
      </c>
      <c r="AK1034">
        <v>7</v>
      </c>
      <c r="AL1034">
        <v>2</v>
      </c>
      <c r="AM1034">
        <v>3</v>
      </c>
    </row>
    <row r="1035" spans="1:39" ht="15" customHeight="1">
      <c r="A1035">
        <v>13</v>
      </c>
      <c r="B1035">
        <v>7</v>
      </c>
      <c r="C1035">
        <v>2024</v>
      </c>
      <c r="D1035">
        <v>99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99</v>
      </c>
      <c r="N1035">
        <v>99</v>
      </c>
      <c r="O1035">
        <v>9</v>
      </c>
      <c r="P1035">
        <v>9999</v>
      </c>
      <c r="Q1035">
        <v>30</v>
      </c>
      <c r="R1035">
        <v>590</v>
      </c>
      <c r="S1035">
        <v>589</v>
      </c>
      <c r="T1035">
        <v>1.9865988753830095</v>
      </c>
      <c r="U1035">
        <v>2.1713829324314684</v>
      </c>
      <c r="V1035">
        <v>6.447457627118645</v>
      </c>
      <c r="W1035">
        <v>58.373514431239379</v>
      </c>
      <c r="X1035">
        <v>181.18790972694035</v>
      </c>
      <c r="Y1035">
        <v>167.03915254237307</v>
      </c>
      <c r="Z1035">
        <v>167.32275042444837</v>
      </c>
      <c r="AA1035">
        <v>32.398219761407177</v>
      </c>
      <c r="AB1035">
        <v>4.5834697500128243</v>
      </c>
      <c r="AC1035">
        <v>-28.424403862720876</v>
      </c>
      <c r="AD1035">
        <v>14</v>
      </c>
      <c r="AE1035">
        <v>0</v>
      </c>
      <c r="AF1035">
        <v>0</v>
      </c>
      <c r="AG1035">
        <v>1</v>
      </c>
      <c r="AH1035">
        <v>15</v>
      </c>
      <c r="AI1035">
        <v>1</v>
      </c>
      <c r="AJ1035">
        <v>14</v>
      </c>
      <c r="AK1035">
        <v>4</v>
      </c>
      <c r="AL1035">
        <v>15.93</v>
      </c>
      <c r="AM1035">
        <v>1</v>
      </c>
    </row>
    <row r="1036" spans="1:39" ht="15" customHeight="1">
      <c r="A1036">
        <v>13</v>
      </c>
      <c r="B1036">
        <v>8</v>
      </c>
      <c r="C1036">
        <v>2024</v>
      </c>
      <c r="D1036">
        <v>99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99</v>
      </c>
      <c r="N1036">
        <v>99</v>
      </c>
      <c r="O1036">
        <v>11</v>
      </c>
      <c r="P1036">
        <v>9999</v>
      </c>
      <c r="Q1036">
        <v>215</v>
      </c>
      <c r="R1036">
        <v>12944</v>
      </c>
      <c r="S1036">
        <v>12921</v>
      </c>
      <c r="T1036">
        <v>43.583959055860475</v>
      </c>
      <c r="U1036">
        <v>42.903332984483491</v>
      </c>
      <c r="V1036">
        <v>5.4237484548825723</v>
      </c>
      <c r="W1036">
        <v>59.469468307406551</v>
      </c>
      <c r="X1036">
        <v>163.28772530590933</v>
      </c>
      <c r="Y1036">
        <v>150.43760043263271</v>
      </c>
      <c r="Z1036">
        <v>150.70538657998588</v>
      </c>
      <c r="AA1036">
        <v>29.51593256430812</v>
      </c>
      <c r="AB1036">
        <v>4.1217840089828526</v>
      </c>
      <c r="AC1036">
        <v>-39.482814787968557</v>
      </c>
      <c r="AD1036">
        <v>288</v>
      </c>
      <c r="AE1036">
        <v>0</v>
      </c>
      <c r="AF1036">
        <v>0</v>
      </c>
      <c r="AG1036">
        <v>36</v>
      </c>
      <c r="AH1036">
        <v>1182</v>
      </c>
      <c r="AI1036">
        <v>312</v>
      </c>
      <c r="AJ1036">
        <v>405</v>
      </c>
      <c r="AK1036">
        <v>71</v>
      </c>
      <c r="AL1036">
        <v>106</v>
      </c>
      <c r="AM1036">
        <v>30</v>
      </c>
    </row>
    <row r="1037" spans="1:39">
      <c r="A1037">
        <v>13</v>
      </c>
      <c r="B1037">
        <v>9</v>
      </c>
      <c r="C1037">
        <v>2024</v>
      </c>
      <c r="D1037">
        <v>99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99</v>
      </c>
      <c r="N1037">
        <v>99</v>
      </c>
      <c r="O1037">
        <v>14</v>
      </c>
      <c r="P1037">
        <v>9999</v>
      </c>
      <c r="Q1037">
        <v>47</v>
      </c>
      <c r="R1037">
        <v>1151</v>
      </c>
      <c r="S1037">
        <v>1146</v>
      </c>
      <c r="T1037">
        <v>3.8755513653658378</v>
      </c>
      <c r="U1037">
        <v>3.7087111468529192</v>
      </c>
      <c r="V1037">
        <v>5.5291051259774111</v>
      </c>
      <c r="W1037">
        <v>59.363001745200705</v>
      </c>
      <c r="X1037">
        <v>159.01253138022139</v>
      </c>
      <c r="Y1037">
        <v>146.24517810599485</v>
      </c>
      <c r="Z1037">
        <v>146.88324607329849</v>
      </c>
      <c r="AA1037">
        <v>32.666531569038028</v>
      </c>
      <c r="AB1037">
        <v>4.280418427500055</v>
      </c>
      <c r="AC1037">
        <v>-44.826663469766125</v>
      </c>
      <c r="AD1037">
        <v>26</v>
      </c>
      <c r="AE1037">
        <v>0</v>
      </c>
      <c r="AF1037">
        <v>0</v>
      </c>
      <c r="AG1037">
        <v>4</v>
      </c>
      <c r="AH1037">
        <v>55</v>
      </c>
      <c r="AI1037">
        <v>16</v>
      </c>
      <c r="AJ1037">
        <v>18</v>
      </c>
      <c r="AK1037">
        <v>9</v>
      </c>
      <c r="AL1037">
        <v>17</v>
      </c>
      <c r="AM1037">
        <v>0</v>
      </c>
    </row>
    <row r="1038" spans="1:39">
      <c r="A1038">
        <v>13</v>
      </c>
      <c r="B1038">
        <v>10</v>
      </c>
      <c r="C1038">
        <v>2024</v>
      </c>
      <c r="D1038">
        <v>99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99</v>
      </c>
      <c r="N1038">
        <v>99</v>
      </c>
      <c r="O1038">
        <v>15</v>
      </c>
      <c r="P1038">
        <v>9999</v>
      </c>
      <c r="Q1038">
        <v>10</v>
      </c>
      <c r="R1038">
        <v>186</v>
      </c>
      <c r="S1038">
        <v>185</v>
      </c>
      <c r="T1038">
        <v>0.62628371325633858</v>
      </c>
      <c r="U1038">
        <v>0.57048840808817458</v>
      </c>
      <c r="V1038">
        <v>7.5430107526881729</v>
      </c>
      <c r="W1038">
        <v>57.956756756756739</v>
      </c>
      <c r="X1038">
        <v>151.55873204487463</v>
      </c>
      <c r="Y1038">
        <v>139.20913978494625</v>
      </c>
      <c r="Z1038">
        <v>139.96162162162159</v>
      </c>
      <c r="AA1038">
        <v>27.640946664423399</v>
      </c>
      <c r="AB1038">
        <v>3.9480779135046249</v>
      </c>
      <c r="AC1038">
        <v>-41.532978270985744</v>
      </c>
      <c r="AD1038">
        <v>3</v>
      </c>
      <c r="AE1038">
        <v>0</v>
      </c>
      <c r="AF1038">
        <v>0</v>
      </c>
      <c r="AG1038">
        <v>0</v>
      </c>
      <c r="AH1038">
        <v>3</v>
      </c>
      <c r="AI1038">
        <v>4</v>
      </c>
      <c r="AJ1038">
        <v>1</v>
      </c>
      <c r="AK1038">
        <v>0</v>
      </c>
      <c r="AL1038">
        <v>1</v>
      </c>
      <c r="AM1038">
        <v>0</v>
      </c>
    </row>
    <row r="1039" spans="1:39">
      <c r="A1039">
        <v>13</v>
      </c>
      <c r="B1039">
        <v>11</v>
      </c>
      <c r="C1039">
        <v>2024</v>
      </c>
      <c r="D1039">
        <v>99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99</v>
      </c>
      <c r="N1039">
        <v>99</v>
      </c>
      <c r="O1039">
        <v>16</v>
      </c>
      <c r="P1039">
        <v>9999</v>
      </c>
      <c r="Q1039">
        <v>98</v>
      </c>
      <c r="R1039">
        <v>538</v>
      </c>
      <c r="S1039">
        <v>536</v>
      </c>
      <c r="T1039">
        <v>1.8115088050102697</v>
      </c>
      <c r="U1039">
        <v>1.6012272168946131</v>
      </c>
      <c r="V1039">
        <v>7.9014869888475809</v>
      </c>
      <c r="W1039">
        <v>57.554104477611922</v>
      </c>
      <c r="X1039">
        <v>146.85867564552311</v>
      </c>
      <c r="Y1039">
        <v>135.08420074349439</v>
      </c>
      <c r="Z1039">
        <v>135.58824626865672</v>
      </c>
      <c r="AA1039">
        <v>20.996683993323245</v>
      </c>
      <c r="AB1039">
        <v>4.3786351571957267</v>
      </c>
      <c r="AC1039">
        <v>-41.63876983465245</v>
      </c>
      <c r="AD1039">
        <v>14</v>
      </c>
      <c r="AE1039">
        <v>0</v>
      </c>
      <c r="AF1039">
        <v>0</v>
      </c>
      <c r="AG1039">
        <v>3</v>
      </c>
      <c r="AH1039">
        <v>10</v>
      </c>
      <c r="AI1039">
        <v>0</v>
      </c>
      <c r="AJ1039">
        <v>13</v>
      </c>
      <c r="AK1039">
        <v>0</v>
      </c>
      <c r="AL1039">
        <v>21</v>
      </c>
      <c r="AM1039">
        <v>6</v>
      </c>
    </row>
    <row r="1040" spans="1:39" s="295" customFormat="1">
      <c r="A1040" s="295">
        <v>13</v>
      </c>
      <c r="B1040" s="295">
        <v>12</v>
      </c>
      <c r="C1040" s="295">
        <v>2024</v>
      </c>
      <c r="D1040" s="295">
        <v>99</v>
      </c>
      <c r="E1040" s="295">
        <v>99</v>
      </c>
      <c r="F1040" s="295">
        <v>99</v>
      </c>
      <c r="G1040" s="295">
        <v>99</v>
      </c>
      <c r="H1040" s="295">
        <v>99</v>
      </c>
      <c r="I1040" s="295">
        <v>99</v>
      </c>
      <c r="J1040" s="295">
        <v>999</v>
      </c>
      <c r="K1040" s="295">
        <v>99</v>
      </c>
      <c r="L1040" s="295">
        <v>99</v>
      </c>
      <c r="M1040" s="295">
        <v>99</v>
      </c>
      <c r="N1040" s="295">
        <v>99</v>
      </c>
      <c r="O1040" s="295">
        <v>18</v>
      </c>
      <c r="P1040" s="295">
        <v>9999</v>
      </c>
      <c r="Q1040" s="295">
        <v>48</v>
      </c>
      <c r="R1040" s="295">
        <v>2495</v>
      </c>
      <c r="S1040" s="295">
        <v>2491</v>
      </c>
      <c r="T1040" s="295">
        <v>8.4009562611535742</v>
      </c>
      <c r="U1040" s="295">
        <v>8.2463290902180812</v>
      </c>
      <c r="V1040" s="295">
        <v>6.7102204408817645</v>
      </c>
      <c r="W1040" s="295">
        <v>58.574468085106389</v>
      </c>
      <c r="X1040" s="295">
        <v>162.84712436791227</v>
      </c>
      <c r="Y1040" s="295">
        <v>150.0113026052106</v>
      </c>
      <c r="Z1040" s="295">
        <v>150.25218787635501</v>
      </c>
      <c r="AA1040" s="295">
        <v>30.035970109719127</v>
      </c>
      <c r="AB1040" s="295">
        <v>4.4361266504527421</v>
      </c>
      <c r="AC1040" s="295">
        <v>-37.551405683550307</v>
      </c>
      <c r="AD1040" s="295">
        <v>83</v>
      </c>
      <c r="AE1040" s="295">
        <v>0</v>
      </c>
      <c r="AF1040" s="295">
        <v>0</v>
      </c>
      <c r="AG1040" s="295">
        <v>4</v>
      </c>
      <c r="AH1040" s="295">
        <v>147</v>
      </c>
      <c r="AI1040" s="295">
        <v>24</v>
      </c>
      <c r="AJ1040" s="295">
        <v>18</v>
      </c>
      <c r="AK1040" s="295">
        <v>6</v>
      </c>
      <c r="AL1040" s="295">
        <v>50</v>
      </c>
      <c r="AM1040" s="295">
        <v>5</v>
      </c>
    </row>
    <row r="1041" spans="1:39" s="295" customFormat="1">
      <c r="A1041" s="295">
        <v>13</v>
      </c>
      <c r="B1041" s="295">
        <v>13</v>
      </c>
      <c r="C1041" s="295">
        <v>2024</v>
      </c>
      <c r="D1041" s="295">
        <v>99</v>
      </c>
      <c r="E1041" s="295">
        <v>99</v>
      </c>
      <c r="F1041" s="295">
        <v>99</v>
      </c>
      <c r="G1041" s="295">
        <v>99</v>
      </c>
      <c r="H1041" s="295">
        <v>99</v>
      </c>
      <c r="I1041" s="295">
        <v>99</v>
      </c>
      <c r="J1041" s="295">
        <v>999</v>
      </c>
      <c r="K1041" s="295">
        <v>99</v>
      </c>
      <c r="L1041" s="295">
        <v>99</v>
      </c>
      <c r="M1041" s="295">
        <v>99</v>
      </c>
      <c r="N1041" s="295">
        <v>99</v>
      </c>
      <c r="O1041" s="295">
        <v>55</v>
      </c>
      <c r="P1041" s="295">
        <v>9999</v>
      </c>
      <c r="Q1041" s="295">
        <v>8</v>
      </c>
      <c r="R1041" s="295">
        <v>102</v>
      </c>
      <c r="S1041" s="295">
        <v>102</v>
      </c>
      <c r="T1041" s="295">
        <v>0.34344590726960506</v>
      </c>
      <c r="U1041" s="295">
        <v>0.3836209508176856</v>
      </c>
      <c r="V1041" s="295">
        <v>7.4117647058823524</v>
      </c>
      <c r="W1041" s="295">
        <v>56.96078431372549</v>
      </c>
      <c r="X1041" s="295">
        <v>184.94147388099341</v>
      </c>
      <c r="Y1041" s="295">
        <v>170.70098039215685</v>
      </c>
      <c r="Z1041" s="295">
        <v>170.70098039215685</v>
      </c>
      <c r="AA1041" s="295">
        <v>31.876958594491725</v>
      </c>
      <c r="AB1041" s="295">
        <v>5.2727965728422763</v>
      </c>
      <c r="AC1041" s="295">
        <v>-45.541821378501261</v>
      </c>
      <c r="AD1041" s="295">
        <v>5</v>
      </c>
      <c r="AE1041" s="295">
        <v>0</v>
      </c>
      <c r="AF1041" s="295">
        <v>0</v>
      </c>
      <c r="AG1041" s="295">
        <v>0</v>
      </c>
      <c r="AH1041" s="295">
        <v>13</v>
      </c>
      <c r="AI1041" s="295">
        <v>0</v>
      </c>
      <c r="AJ1041" s="295">
        <v>2</v>
      </c>
      <c r="AK1041" s="295">
        <v>0</v>
      </c>
      <c r="AL1041" s="295">
        <v>2</v>
      </c>
      <c r="AM1041" s="295">
        <v>1</v>
      </c>
    </row>
    <row r="1042" spans="1:39" s="295" customFormat="1">
      <c r="A1042" s="295">
        <v>13</v>
      </c>
      <c r="B1042" s="295">
        <v>14</v>
      </c>
      <c r="C1042" s="295">
        <v>2024</v>
      </c>
      <c r="D1042" s="295">
        <v>99</v>
      </c>
      <c r="E1042" s="295">
        <v>99</v>
      </c>
      <c r="F1042" s="295">
        <v>99</v>
      </c>
      <c r="G1042" s="295">
        <v>99</v>
      </c>
      <c r="H1042" s="295">
        <v>99</v>
      </c>
      <c r="I1042" s="295">
        <v>99</v>
      </c>
      <c r="J1042" s="295">
        <v>999</v>
      </c>
      <c r="K1042" s="295">
        <v>99</v>
      </c>
      <c r="L1042" s="295">
        <v>99</v>
      </c>
      <c r="M1042" s="295">
        <v>99</v>
      </c>
      <c r="N1042" s="295">
        <v>99</v>
      </c>
      <c r="O1042" s="295">
        <v>56</v>
      </c>
      <c r="P1042" s="295">
        <v>9999</v>
      </c>
    </row>
    <row r="1043" spans="1:39">
      <c r="A1043">
        <v>13</v>
      </c>
      <c r="B1043">
        <v>15</v>
      </c>
      <c r="C1043">
        <v>2023</v>
      </c>
      <c r="D1043">
        <v>99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99</v>
      </c>
      <c r="N1043">
        <v>99</v>
      </c>
      <c r="O1043">
        <v>1</v>
      </c>
      <c r="P1043">
        <v>9999</v>
      </c>
      <c r="Q1043">
        <v>49</v>
      </c>
      <c r="R1043">
        <v>1674</v>
      </c>
      <c r="S1043">
        <v>1674</v>
      </c>
      <c r="T1043">
        <v>5.528949367506689</v>
      </c>
      <c r="U1043">
        <v>5.453849777130519</v>
      </c>
      <c r="V1043">
        <v>4.8948626045400241</v>
      </c>
      <c r="W1043">
        <v>59.976702508960592</v>
      </c>
      <c r="X1043">
        <v>165.14016550363669</v>
      </c>
      <c r="Y1043">
        <v>152.42437275985677</v>
      </c>
      <c r="Z1043">
        <v>152.42437275985677</v>
      </c>
      <c r="AA1043">
        <v>30.481845524277382</v>
      </c>
      <c r="AB1043">
        <v>5.1007818758921681</v>
      </c>
      <c r="AC1043">
        <v>-28.642004162690458</v>
      </c>
      <c r="AD1043">
        <v>43</v>
      </c>
      <c r="AE1043">
        <v>0</v>
      </c>
      <c r="AF1043">
        <v>0</v>
      </c>
      <c r="AG1043">
        <v>12</v>
      </c>
      <c r="AH1043">
        <v>71</v>
      </c>
      <c r="AI1043">
        <v>9</v>
      </c>
      <c r="AJ1043">
        <v>30</v>
      </c>
      <c r="AK1043">
        <v>25</v>
      </c>
      <c r="AL1043">
        <v>7</v>
      </c>
      <c r="AM1043">
        <v>3</v>
      </c>
    </row>
    <row r="1044" spans="1:39">
      <c r="A1044">
        <v>13</v>
      </c>
      <c r="B1044">
        <v>16</v>
      </c>
      <c r="C1044">
        <v>2023</v>
      </c>
      <c r="D1044">
        <v>99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99</v>
      </c>
      <c r="N1044">
        <v>99</v>
      </c>
      <c r="O1044">
        <v>2</v>
      </c>
      <c r="P1044">
        <v>9999</v>
      </c>
      <c r="Q1044">
        <v>27</v>
      </c>
      <c r="R1044">
        <v>1311</v>
      </c>
      <c r="S1044">
        <v>1311</v>
      </c>
      <c r="T1044">
        <v>4.3300194867391104</v>
      </c>
      <c r="U1044">
        <v>4.6718941390774926</v>
      </c>
      <c r="V1044">
        <v>6.864988558352402</v>
      </c>
      <c r="W1044">
        <v>57.707093821510298</v>
      </c>
      <c r="X1044">
        <v>180.63225329799596</v>
      </c>
      <c r="Y1044">
        <v>166.72356979405021</v>
      </c>
      <c r="Z1044">
        <v>166.72356979405021</v>
      </c>
      <c r="AA1044">
        <v>32.533111006200215</v>
      </c>
      <c r="AB1044">
        <v>5.2631386594680718</v>
      </c>
      <c r="AC1044">
        <v>-35.193459468369397</v>
      </c>
      <c r="AD1044">
        <v>69</v>
      </c>
      <c r="AE1044">
        <v>0</v>
      </c>
      <c r="AF1044">
        <v>0</v>
      </c>
      <c r="AG1044">
        <v>10</v>
      </c>
      <c r="AH1044">
        <v>67</v>
      </c>
      <c r="AI1044">
        <v>9</v>
      </c>
      <c r="AJ1044">
        <v>15</v>
      </c>
      <c r="AK1044">
        <v>14</v>
      </c>
      <c r="AL1044">
        <v>22</v>
      </c>
      <c r="AM1044">
        <v>4</v>
      </c>
    </row>
    <row r="1045" spans="1:39">
      <c r="A1045">
        <v>13</v>
      </c>
      <c r="B1045">
        <v>17</v>
      </c>
      <c r="C1045">
        <v>2023</v>
      </c>
      <c r="D1045">
        <v>99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99</v>
      </c>
      <c r="N1045">
        <v>99</v>
      </c>
      <c r="O1045">
        <v>3</v>
      </c>
      <c r="P1045">
        <v>9999</v>
      </c>
      <c r="Q1045">
        <v>19</v>
      </c>
      <c r="R1045">
        <v>325</v>
      </c>
      <c r="S1045">
        <v>325</v>
      </c>
      <c r="T1045">
        <v>1.0734220695577501</v>
      </c>
      <c r="U1045">
        <v>1.1728757462834185</v>
      </c>
      <c r="V1045">
        <v>8.2430769230769254</v>
      </c>
      <c r="W1045">
        <v>55.609230769230784</v>
      </c>
      <c r="X1045">
        <v>182.92524377031407</v>
      </c>
      <c r="Y1045">
        <v>168.84000000000012</v>
      </c>
      <c r="Z1045">
        <v>168.84000000000012</v>
      </c>
      <c r="AA1045">
        <v>32.525445660045193</v>
      </c>
      <c r="AB1045">
        <v>5.5871755098184259</v>
      </c>
      <c r="AC1045">
        <v>-20.783719737764045</v>
      </c>
      <c r="AD1045">
        <v>13</v>
      </c>
      <c r="AE1045">
        <v>0</v>
      </c>
      <c r="AF1045">
        <v>0</v>
      </c>
      <c r="AG1045">
        <v>4</v>
      </c>
      <c r="AH1045">
        <v>9</v>
      </c>
      <c r="AI1045">
        <v>2</v>
      </c>
      <c r="AJ1045">
        <v>0</v>
      </c>
      <c r="AK1045">
        <v>3</v>
      </c>
      <c r="AL1045">
        <v>1</v>
      </c>
      <c r="AM1045">
        <v>0</v>
      </c>
    </row>
    <row r="1046" spans="1:39">
      <c r="A1046">
        <v>13</v>
      </c>
      <c r="B1046">
        <v>18</v>
      </c>
      <c r="C1046">
        <v>2023</v>
      </c>
      <c r="D1046">
        <v>99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99</v>
      </c>
      <c r="N1046">
        <v>99</v>
      </c>
      <c r="O1046">
        <v>4</v>
      </c>
      <c r="P1046">
        <v>9999</v>
      </c>
      <c r="Q1046">
        <v>145</v>
      </c>
      <c r="R1046">
        <v>5377</v>
      </c>
      <c r="S1046">
        <v>5371</v>
      </c>
      <c r="T1046">
        <v>17.759355286190843</v>
      </c>
      <c r="U1046">
        <v>17.944605629748061</v>
      </c>
      <c r="V1046">
        <v>5.9157522782220564</v>
      </c>
      <c r="W1046">
        <v>59.078570098678121</v>
      </c>
      <c r="X1046">
        <v>169.37878540898188</v>
      </c>
      <c r="Y1046">
        <v>156.13511251627372</v>
      </c>
      <c r="Z1046">
        <v>156.30953267548011</v>
      </c>
      <c r="AA1046">
        <v>31.790420775545677</v>
      </c>
      <c r="AB1046">
        <v>5.0906298137503043</v>
      </c>
      <c r="AC1046">
        <v>-32.653729109025541</v>
      </c>
      <c r="AD1046">
        <v>192</v>
      </c>
      <c r="AE1046">
        <v>1</v>
      </c>
      <c r="AF1046">
        <v>0</v>
      </c>
      <c r="AG1046">
        <v>42</v>
      </c>
      <c r="AH1046">
        <v>320</v>
      </c>
      <c r="AI1046">
        <v>74</v>
      </c>
      <c r="AJ1046">
        <v>128</v>
      </c>
      <c r="AK1046">
        <v>71</v>
      </c>
      <c r="AL1046">
        <v>73</v>
      </c>
      <c r="AM1046">
        <v>12</v>
      </c>
    </row>
    <row r="1047" spans="1:39">
      <c r="A1047">
        <v>13</v>
      </c>
      <c r="B1047">
        <v>19</v>
      </c>
      <c r="C1047">
        <v>2023</v>
      </c>
      <c r="D1047">
        <v>99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99</v>
      </c>
      <c r="N1047">
        <v>99</v>
      </c>
      <c r="O1047">
        <v>7</v>
      </c>
      <c r="P1047">
        <v>9999</v>
      </c>
      <c r="Q1047">
        <v>54</v>
      </c>
      <c r="R1047">
        <v>2220</v>
      </c>
      <c r="S1047">
        <v>2219</v>
      </c>
      <c r="T1047">
        <v>7.33229844436371</v>
      </c>
      <c r="U1047">
        <v>7.697884922834362</v>
      </c>
      <c r="V1047">
        <v>7.7756756756756751</v>
      </c>
      <c r="W1047">
        <v>56.707075259125745</v>
      </c>
      <c r="X1047">
        <v>175.85751515329025</v>
      </c>
      <c r="Y1047">
        <v>162.22774774774797</v>
      </c>
      <c r="Z1047">
        <v>162.30085624155049</v>
      </c>
      <c r="AA1047">
        <v>35.455491958756497</v>
      </c>
      <c r="AB1047">
        <v>5.2541362884964062</v>
      </c>
      <c r="AC1047">
        <v>-46.436250911304562</v>
      </c>
      <c r="AD1047">
        <v>86</v>
      </c>
      <c r="AE1047">
        <v>0</v>
      </c>
      <c r="AF1047">
        <v>0</v>
      </c>
      <c r="AG1047">
        <v>25</v>
      </c>
      <c r="AH1047">
        <v>130</v>
      </c>
      <c r="AI1047">
        <v>33</v>
      </c>
      <c r="AJ1047">
        <v>37</v>
      </c>
      <c r="AK1047">
        <v>43</v>
      </c>
      <c r="AL1047">
        <v>17</v>
      </c>
      <c r="AM1047">
        <v>4</v>
      </c>
    </row>
    <row r="1048" spans="1:39">
      <c r="A1048">
        <v>13</v>
      </c>
      <c r="B1048">
        <v>20</v>
      </c>
      <c r="C1048">
        <v>2023</v>
      </c>
      <c r="D1048">
        <v>99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99</v>
      </c>
      <c r="N1048">
        <v>99</v>
      </c>
      <c r="O1048">
        <v>8</v>
      </c>
      <c r="P1048">
        <v>9999</v>
      </c>
      <c r="Q1048">
        <v>26</v>
      </c>
      <c r="R1048">
        <v>907</v>
      </c>
      <c r="S1048">
        <v>907</v>
      </c>
      <c r="T1048">
        <v>2.9956732833503974</v>
      </c>
      <c r="U1048">
        <v>3.020809636728274</v>
      </c>
      <c r="V1048">
        <v>7.2888643880926116</v>
      </c>
      <c r="W1048">
        <v>57.902976846747507</v>
      </c>
      <c r="X1048">
        <v>168.81890102381729</v>
      </c>
      <c r="Y1048">
        <v>155.81984564498339</v>
      </c>
      <c r="Z1048">
        <v>155.81984564498339</v>
      </c>
      <c r="AA1048">
        <v>26.950194636316994</v>
      </c>
      <c r="AB1048">
        <v>4.9628678493924472</v>
      </c>
      <c r="AC1048">
        <v>-37.58601681577251</v>
      </c>
      <c r="AD1048">
        <v>44</v>
      </c>
      <c r="AE1048">
        <v>0</v>
      </c>
      <c r="AF1048">
        <v>0</v>
      </c>
      <c r="AG1048">
        <v>2</v>
      </c>
      <c r="AH1048">
        <v>36</v>
      </c>
      <c r="AI1048">
        <v>11</v>
      </c>
      <c r="AJ1048">
        <v>10</v>
      </c>
      <c r="AK1048">
        <v>15</v>
      </c>
      <c r="AL1048">
        <v>5</v>
      </c>
      <c r="AM1048">
        <v>3</v>
      </c>
    </row>
    <row r="1049" spans="1:39">
      <c r="A1049">
        <v>13</v>
      </c>
      <c r="B1049">
        <v>21</v>
      </c>
      <c r="C1049">
        <v>2023</v>
      </c>
      <c r="D1049">
        <v>99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99</v>
      </c>
      <c r="N1049">
        <v>99</v>
      </c>
      <c r="O1049">
        <v>9</v>
      </c>
      <c r="P1049">
        <v>9999</v>
      </c>
      <c r="Q1049">
        <v>27</v>
      </c>
      <c r="R1049">
        <v>718</v>
      </c>
      <c r="S1049">
        <v>718</v>
      </c>
      <c r="T1049">
        <v>2.3714370644383522</v>
      </c>
      <c r="U1049">
        <v>2.5921188811620746</v>
      </c>
      <c r="V1049">
        <v>6.0334261838440115</v>
      </c>
      <c r="W1049">
        <v>59.009749303621142</v>
      </c>
      <c r="X1049">
        <v>182.99341797517496</v>
      </c>
      <c r="Y1049">
        <v>168.90292479108635</v>
      </c>
      <c r="Z1049">
        <v>168.90292479108635</v>
      </c>
      <c r="AA1049">
        <v>33.241754456654178</v>
      </c>
      <c r="AB1049">
        <v>4.5104230503512657</v>
      </c>
      <c r="AC1049">
        <v>-38.830934981833884</v>
      </c>
      <c r="AD1049">
        <v>21</v>
      </c>
      <c r="AE1049">
        <v>0</v>
      </c>
      <c r="AF1049">
        <v>0</v>
      </c>
      <c r="AG1049">
        <v>1</v>
      </c>
      <c r="AH1049">
        <v>21</v>
      </c>
      <c r="AI1049">
        <v>3</v>
      </c>
      <c r="AJ1049">
        <v>9</v>
      </c>
      <c r="AK1049">
        <v>0</v>
      </c>
      <c r="AL1049">
        <v>9</v>
      </c>
      <c r="AM1049">
        <v>4</v>
      </c>
    </row>
    <row r="1050" spans="1:39">
      <c r="A1050">
        <v>13</v>
      </c>
      <c r="B1050">
        <v>22</v>
      </c>
      <c r="C1050">
        <v>2023</v>
      </c>
      <c r="D1050">
        <v>99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99</v>
      </c>
      <c r="N1050">
        <v>99</v>
      </c>
      <c r="O1050">
        <v>11</v>
      </c>
      <c r="P1050">
        <v>9999</v>
      </c>
      <c r="Q1050">
        <v>240</v>
      </c>
      <c r="R1050">
        <v>13318</v>
      </c>
      <c r="S1050">
        <v>13282</v>
      </c>
      <c r="T1050">
        <v>43.987184991908066</v>
      </c>
      <c r="U1050">
        <v>43.536199535034825</v>
      </c>
      <c r="V1050">
        <v>5.3503529058417181</v>
      </c>
      <c r="W1050">
        <v>59.59697334738744</v>
      </c>
      <c r="X1050">
        <v>166.12666863751411</v>
      </c>
      <c r="Y1050">
        <v>152.93898483255765</v>
      </c>
      <c r="Z1050">
        <v>153.35351603674169</v>
      </c>
      <c r="AA1050">
        <v>29.494162110740302</v>
      </c>
      <c r="AB1050">
        <v>4.205026340435821</v>
      </c>
      <c r="AC1050">
        <v>-42.915877769031361</v>
      </c>
      <c r="AD1050">
        <v>290</v>
      </c>
      <c r="AE1050">
        <v>0</v>
      </c>
      <c r="AF1050">
        <v>0</v>
      </c>
      <c r="AG1050">
        <v>33</v>
      </c>
      <c r="AH1050">
        <v>1321</v>
      </c>
      <c r="AI1050">
        <v>152</v>
      </c>
      <c r="AJ1050">
        <v>323</v>
      </c>
      <c r="AK1050">
        <v>50</v>
      </c>
      <c r="AL1050">
        <v>116</v>
      </c>
      <c r="AM1050">
        <v>21</v>
      </c>
    </row>
    <row r="1051" spans="1:39">
      <c r="A1051">
        <v>13</v>
      </c>
      <c r="B1051">
        <v>23</v>
      </c>
      <c r="C1051">
        <v>2023</v>
      </c>
      <c r="D1051">
        <v>99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99</v>
      </c>
      <c r="N1051">
        <v>99</v>
      </c>
      <c r="O1051">
        <v>14</v>
      </c>
      <c r="P1051">
        <v>9999</v>
      </c>
      <c r="Q1051">
        <v>41</v>
      </c>
      <c r="R1051">
        <v>918</v>
      </c>
      <c r="S1051">
        <v>915</v>
      </c>
      <c r="T1051">
        <v>3.0320044918585056</v>
      </c>
      <c r="U1051">
        <v>2.8889639794218649</v>
      </c>
      <c r="V1051">
        <v>4.9128540305010899</v>
      </c>
      <c r="W1051">
        <v>59.839344262295079</v>
      </c>
      <c r="X1051">
        <v>159.9848462317394</v>
      </c>
      <c r="Y1051">
        <v>147.23333333333338</v>
      </c>
      <c r="Z1051">
        <v>147.71606557377049</v>
      </c>
      <c r="AA1051">
        <v>31.123908786999756</v>
      </c>
      <c r="AB1051">
        <v>4.3792086525384324</v>
      </c>
      <c r="AC1051">
        <v>-44.108511004207138</v>
      </c>
      <c r="AD1051">
        <v>32</v>
      </c>
      <c r="AE1051">
        <v>0</v>
      </c>
      <c r="AF1051">
        <v>0</v>
      </c>
      <c r="AG1051">
        <v>3</v>
      </c>
      <c r="AH1051">
        <v>41</v>
      </c>
      <c r="AI1051">
        <v>6</v>
      </c>
      <c r="AJ1051">
        <v>19</v>
      </c>
      <c r="AK1051">
        <v>4</v>
      </c>
      <c r="AL1051">
        <v>8</v>
      </c>
      <c r="AM1051">
        <v>2</v>
      </c>
    </row>
    <row r="1052" spans="1:39">
      <c r="A1052">
        <v>13</v>
      </c>
      <c r="B1052">
        <v>24</v>
      </c>
      <c r="C1052">
        <v>2023</v>
      </c>
      <c r="D1052">
        <v>99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99</v>
      </c>
      <c r="N1052">
        <v>99</v>
      </c>
      <c r="O1052">
        <v>15</v>
      </c>
      <c r="P1052">
        <v>9999</v>
      </c>
      <c r="Q1052">
        <v>6</v>
      </c>
      <c r="R1052">
        <v>178</v>
      </c>
      <c r="S1052">
        <v>177</v>
      </c>
      <c r="T1052">
        <v>0.58790501040393683</v>
      </c>
      <c r="U1052">
        <v>0.55421173710629001</v>
      </c>
      <c r="V1052">
        <v>9.5337078651685374</v>
      </c>
      <c r="W1052">
        <v>56.847457627118636</v>
      </c>
      <c r="X1052">
        <v>158.79338259461701</v>
      </c>
      <c r="Y1052">
        <v>145.66741573033696</v>
      </c>
      <c r="Z1052">
        <v>146.49039548022589</v>
      </c>
      <c r="AA1052">
        <v>29.609459252825857</v>
      </c>
      <c r="AB1052">
        <v>4.344540931930732</v>
      </c>
      <c r="AC1052">
        <v>-54.838392373332013</v>
      </c>
      <c r="AD1052">
        <v>1</v>
      </c>
      <c r="AE1052">
        <v>0</v>
      </c>
      <c r="AF1052">
        <v>0</v>
      </c>
      <c r="AG1052">
        <v>0</v>
      </c>
      <c r="AH1052">
        <v>5</v>
      </c>
      <c r="AI1052">
        <v>3</v>
      </c>
      <c r="AJ1052">
        <v>2</v>
      </c>
      <c r="AK1052">
        <v>0</v>
      </c>
      <c r="AL1052">
        <v>2</v>
      </c>
      <c r="AM1052">
        <v>0</v>
      </c>
    </row>
    <row r="1053" spans="1:39" s="297" customFormat="1">
      <c r="A1053" s="297">
        <v>13</v>
      </c>
      <c r="B1053" s="297">
        <v>25</v>
      </c>
      <c r="C1053" s="297">
        <v>2023</v>
      </c>
      <c r="D1053" s="297">
        <v>99</v>
      </c>
      <c r="E1053" s="297">
        <v>99</v>
      </c>
      <c r="F1053" s="297">
        <v>99</v>
      </c>
      <c r="G1053" s="297">
        <v>99</v>
      </c>
      <c r="H1053" s="297">
        <v>99</v>
      </c>
      <c r="I1053" s="297">
        <v>99</v>
      </c>
      <c r="J1053" s="297">
        <v>999</v>
      </c>
      <c r="K1053" s="297">
        <v>99</v>
      </c>
      <c r="L1053" s="297">
        <v>99</v>
      </c>
      <c r="M1053" s="297">
        <v>99</v>
      </c>
      <c r="N1053" s="297">
        <v>99</v>
      </c>
      <c r="O1053" s="297">
        <v>16</v>
      </c>
      <c r="P1053" s="297">
        <v>9999</v>
      </c>
      <c r="Q1053" s="297">
        <v>123</v>
      </c>
      <c r="R1053" s="297">
        <v>746</v>
      </c>
      <c r="S1053" s="297">
        <v>741</v>
      </c>
      <c r="T1053" s="297">
        <v>2.463916504277174</v>
      </c>
      <c r="U1053" s="297">
        <v>2.1840907280402835</v>
      </c>
      <c r="V1053" s="297">
        <v>7.9195710455764061</v>
      </c>
      <c r="W1053" s="297">
        <v>57.887989203778673</v>
      </c>
      <c r="X1053" s="297">
        <v>149.4497195588462</v>
      </c>
      <c r="Y1053" s="297">
        <v>136.97412868632699</v>
      </c>
      <c r="Z1053" s="297">
        <v>137.89838056680148</v>
      </c>
      <c r="AA1053" s="297">
        <v>21.219167297640556</v>
      </c>
      <c r="AB1053" s="297">
        <v>4.2906707798168204</v>
      </c>
      <c r="AC1053" s="297">
        <v>-28.709163420525631</v>
      </c>
      <c r="AD1053" s="297">
        <v>19</v>
      </c>
      <c r="AE1053" s="297">
        <v>0</v>
      </c>
      <c r="AF1053" s="297">
        <v>0</v>
      </c>
      <c r="AG1053" s="297">
        <v>6</v>
      </c>
      <c r="AH1053" s="297">
        <v>15</v>
      </c>
      <c r="AI1053" s="297">
        <v>1</v>
      </c>
      <c r="AJ1053" s="297">
        <v>6</v>
      </c>
      <c r="AK1053" s="297">
        <v>4</v>
      </c>
      <c r="AL1053" s="297">
        <v>12</v>
      </c>
      <c r="AM1053" s="297">
        <v>10</v>
      </c>
    </row>
    <row r="1054" spans="1:39" s="297" customFormat="1">
      <c r="A1054" s="297">
        <v>13</v>
      </c>
      <c r="B1054" s="297">
        <v>26</v>
      </c>
      <c r="C1054" s="297">
        <v>2023</v>
      </c>
      <c r="D1054" s="297">
        <v>99</v>
      </c>
      <c r="E1054" s="297">
        <v>99</v>
      </c>
      <c r="F1054" s="297">
        <v>99</v>
      </c>
      <c r="G1054" s="297">
        <v>99</v>
      </c>
      <c r="H1054" s="297">
        <v>99</v>
      </c>
      <c r="I1054" s="297">
        <v>99</v>
      </c>
      <c r="J1054" s="297">
        <v>999</v>
      </c>
      <c r="K1054" s="297">
        <v>99</v>
      </c>
      <c r="L1054" s="297">
        <v>99</v>
      </c>
      <c r="M1054" s="297">
        <v>99</v>
      </c>
      <c r="N1054" s="297">
        <v>99</v>
      </c>
      <c r="O1054" s="297">
        <v>18</v>
      </c>
      <c r="P1054" s="297">
        <v>9999</v>
      </c>
      <c r="Q1054" s="297">
        <v>47</v>
      </c>
      <c r="R1054" s="297">
        <v>2457</v>
      </c>
      <c r="S1054" s="297">
        <v>2455</v>
      </c>
      <c r="T1054" s="297">
        <v>8.1150708458565912</v>
      </c>
      <c r="U1054" s="297">
        <v>7.7944137103580848</v>
      </c>
      <c r="V1054" s="297">
        <v>6.032967032967032</v>
      </c>
      <c r="W1054" s="297">
        <v>59.33401221995927</v>
      </c>
      <c r="X1054" s="297">
        <v>160.87861819172775</v>
      </c>
      <c r="Y1054" s="297">
        <v>148.41746031746004</v>
      </c>
      <c r="Z1054" s="297">
        <v>148.53837067209753</v>
      </c>
      <c r="AA1054" s="297">
        <v>30.261335762849225</v>
      </c>
      <c r="AB1054" s="297">
        <v>4.1518091646862594</v>
      </c>
      <c r="AC1054" s="297">
        <v>-34.689928950171193</v>
      </c>
      <c r="AD1054" s="297">
        <v>106</v>
      </c>
      <c r="AE1054" s="297">
        <v>0</v>
      </c>
      <c r="AF1054" s="297">
        <v>0</v>
      </c>
      <c r="AG1054" s="297">
        <v>5</v>
      </c>
      <c r="AH1054" s="297">
        <v>140</v>
      </c>
      <c r="AI1054" s="297">
        <v>20</v>
      </c>
      <c r="AJ1054" s="297">
        <v>21</v>
      </c>
      <c r="AK1054" s="297">
        <v>12</v>
      </c>
      <c r="AL1054" s="297">
        <v>69</v>
      </c>
      <c r="AM1054" s="297">
        <v>4</v>
      </c>
    </row>
    <row r="1055" spans="1:39" s="297" customFormat="1">
      <c r="A1055" s="297">
        <v>13</v>
      </c>
      <c r="B1055" s="297">
        <v>27</v>
      </c>
      <c r="C1055" s="297">
        <v>2023</v>
      </c>
      <c r="D1055" s="297">
        <v>99</v>
      </c>
      <c r="E1055" s="297">
        <v>99</v>
      </c>
      <c r="F1055" s="297">
        <v>99</v>
      </c>
      <c r="G1055" s="297">
        <v>99</v>
      </c>
      <c r="H1055" s="297">
        <v>99</v>
      </c>
      <c r="I1055" s="297">
        <v>99</v>
      </c>
      <c r="J1055" s="297">
        <v>999</v>
      </c>
      <c r="K1055" s="297">
        <v>99</v>
      </c>
      <c r="L1055" s="297">
        <v>99</v>
      </c>
      <c r="M1055" s="297">
        <v>99</v>
      </c>
      <c r="N1055" s="297">
        <v>99</v>
      </c>
      <c r="O1055" s="297">
        <v>55</v>
      </c>
      <c r="P1055" s="297">
        <v>9999</v>
      </c>
      <c r="Q1055" s="297">
        <v>7</v>
      </c>
      <c r="R1055" s="297">
        <v>126</v>
      </c>
      <c r="S1055" s="297">
        <v>125</v>
      </c>
      <c r="T1055" s="297">
        <v>0.41615747927469698</v>
      </c>
      <c r="U1055" s="297">
        <v>0.48238744519157534</v>
      </c>
      <c r="V1055" s="297">
        <v>8.4523809523809543</v>
      </c>
      <c r="W1055" s="297">
        <v>55.991999999999997</v>
      </c>
      <c r="X1055" s="297">
        <v>195.17446559700088</v>
      </c>
      <c r="Y1055" s="297">
        <v>179.1150793650794</v>
      </c>
      <c r="Z1055" s="297">
        <v>180.54800000000003</v>
      </c>
      <c r="AA1055" s="297">
        <v>39.486849659095071</v>
      </c>
      <c r="AB1055" s="297">
        <v>5.2451821703350028</v>
      </c>
      <c r="AC1055" s="297">
        <v>-52.601519627797643</v>
      </c>
      <c r="AD1055" s="297">
        <v>12</v>
      </c>
      <c r="AE1055" s="297">
        <v>0</v>
      </c>
      <c r="AF1055" s="297">
        <v>0</v>
      </c>
      <c r="AG1055" s="297">
        <v>0</v>
      </c>
      <c r="AH1055" s="297">
        <v>15</v>
      </c>
      <c r="AI1055" s="297">
        <v>1</v>
      </c>
      <c r="AJ1055" s="297">
        <v>2</v>
      </c>
      <c r="AK1055" s="297">
        <v>1</v>
      </c>
      <c r="AL1055" s="297">
        <v>1</v>
      </c>
      <c r="AM1055" s="297">
        <v>1</v>
      </c>
    </row>
    <row r="1056" spans="1:39" s="297" customFormat="1">
      <c r="A1056" s="297">
        <v>13</v>
      </c>
      <c r="B1056" s="297">
        <v>28</v>
      </c>
      <c r="C1056" s="297">
        <v>2023</v>
      </c>
      <c r="D1056" s="297">
        <v>99</v>
      </c>
      <c r="E1056" s="297">
        <v>99</v>
      </c>
      <c r="F1056" s="297">
        <v>99</v>
      </c>
      <c r="G1056" s="297">
        <v>99</v>
      </c>
      <c r="H1056" s="297">
        <v>99</v>
      </c>
      <c r="I1056" s="297">
        <v>99</v>
      </c>
      <c r="J1056" s="297">
        <v>999</v>
      </c>
      <c r="K1056" s="297">
        <v>99</v>
      </c>
      <c r="L1056" s="297">
        <v>99</v>
      </c>
      <c r="M1056" s="297">
        <v>99</v>
      </c>
      <c r="N1056" s="297">
        <v>99</v>
      </c>
      <c r="O1056" s="297">
        <v>56</v>
      </c>
      <c r="P1056" s="297">
        <v>9999</v>
      </c>
    </row>
    <row r="1057" spans="1:39">
      <c r="A1057">
        <v>13</v>
      </c>
      <c r="B1057">
        <v>29</v>
      </c>
      <c r="C1057">
        <v>2022</v>
      </c>
      <c r="D1057">
        <v>99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99</v>
      </c>
      <c r="N1057">
        <v>99</v>
      </c>
      <c r="O1057">
        <v>1</v>
      </c>
      <c r="P1057">
        <v>9999</v>
      </c>
      <c r="Q1057">
        <v>49</v>
      </c>
      <c r="R1057">
        <v>1529</v>
      </c>
      <c r="S1057">
        <v>1526</v>
      </c>
      <c r="T1057">
        <v>4.797013239631049</v>
      </c>
      <c r="U1057">
        <v>4.6787502650701285</v>
      </c>
      <c r="V1057">
        <v>4.4081098757357751</v>
      </c>
      <c r="W1057">
        <v>60.490170380078638</v>
      </c>
      <c r="X1057">
        <v>163.17600425716773</v>
      </c>
      <c r="Y1057">
        <v>150.28738391105284</v>
      </c>
      <c r="Z1057">
        <v>150.58283748361717</v>
      </c>
      <c r="AA1057">
        <v>30.154836776297195</v>
      </c>
      <c r="AB1057">
        <v>4.3170053388290777</v>
      </c>
      <c r="AC1057">
        <v>-31.25910468413662</v>
      </c>
      <c r="AD1057">
        <v>46</v>
      </c>
      <c r="AE1057">
        <v>0</v>
      </c>
      <c r="AF1057">
        <v>0</v>
      </c>
      <c r="AG1057">
        <v>4</v>
      </c>
      <c r="AH1057">
        <v>67</v>
      </c>
      <c r="AI1057">
        <v>6</v>
      </c>
      <c r="AJ1057">
        <v>19</v>
      </c>
      <c r="AK1057">
        <v>18</v>
      </c>
      <c r="AL1057">
        <v>8</v>
      </c>
      <c r="AM1057">
        <v>7</v>
      </c>
    </row>
    <row r="1058" spans="1:39">
      <c r="A1058">
        <v>13</v>
      </c>
      <c r="B1058">
        <v>30</v>
      </c>
      <c r="C1058">
        <v>2022</v>
      </c>
      <c r="D1058">
        <v>99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99</v>
      </c>
      <c r="N1058">
        <v>99</v>
      </c>
      <c r="O1058">
        <v>2</v>
      </c>
      <c r="P1058">
        <v>9999</v>
      </c>
      <c r="Q1058">
        <v>30</v>
      </c>
      <c r="R1058">
        <v>1300</v>
      </c>
      <c r="S1058">
        <v>1297</v>
      </c>
      <c r="T1058">
        <v>4.0785593273514467</v>
      </c>
      <c r="U1058">
        <v>4.3428023467738193</v>
      </c>
      <c r="V1058">
        <v>6.4969230769230757</v>
      </c>
      <c r="W1058">
        <v>58.188126445643803</v>
      </c>
      <c r="X1058">
        <v>178.1654804567047</v>
      </c>
      <c r="Y1058">
        <v>164.06912307692298</v>
      </c>
      <c r="Z1058">
        <v>164.44861989205856</v>
      </c>
      <c r="AA1058">
        <v>30.118857458069101</v>
      </c>
      <c r="AB1058">
        <v>5.1091477023680465</v>
      </c>
      <c r="AC1058">
        <v>-25.454200892225742</v>
      </c>
      <c r="AD1058">
        <v>57</v>
      </c>
      <c r="AE1058">
        <v>0</v>
      </c>
      <c r="AF1058">
        <v>0</v>
      </c>
      <c r="AG1058">
        <v>10</v>
      </c>
      <c r="AH1058">
        <v>45</v>
      </c>
      <c r="AI1058">
        <v>10</v>
      </c>
      <c r="AJ1058">
        <v>48</v>
      </c>
      <c r="AK1058">
        <v>13</v>
      </c>
      <c r="AL1058">
        <v>16</v>
      </c>
      <c r="AM1058">
        <v>4</v>
      </c>
    </row>
    <row r="1059" spans="1:39">
      <c r="A1059">
        <v>13</v>
      </c>
      <c r="B1059">
        <v>31</v>
      </c>
      <c r="C1059">
        <v>2022</v>
      </c>
      <c r="D1059">
        <v>99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99</v>
      </c>
      <c r="N1059">
        <v>99</v>
      </c>
      <c r="O1059">
        <v>3</v>
      </c>
      <c r="P1059">
        <v>9999</v>
      </c>
      <c r="Q1059">
        <v>24</v>
      </c>
      <c r="R1059">
        <v>441</v>
      </c>
      <c r="S1059">
        <v>438</v>
      </c>
      <c r="T1059">
        <v>1.3835728179707598</v>
      </c>
      <c r="U1059">
        <v>1.4726179789846572</v>
      </c>
      <c r="V1059">
        <v>7.6417233560090692</v>
      </c>
      <c r="W1059">
        <v>56.648401826484019</v>
      </c>
      <c r="X1059">
        <v>178.57867596298172</v>
      </c>
      <c r="Y1059">
        <v>164.00294784580475</v>
      </c>
      <c r="Z1059">
        <v>165.1262557077624</v>
      </c>
      <c r="AA1059">
        <v>33.998528764145675</v>
      </c>
      <c r="AB1059">
        <v>5.3596356026201422</v>
      </c>
      <c r="AC1059">
        <v>-28.996450576948767</v>
      </c>
      <c r="AD1059">
        <v>14</v>
      </c>
      <c r="AE1059">
        <v>0</v>
      </c>
      <c r="AF1059">
        <v>0</v>
      </c>
      <c r="AG1059">
        <v>2</v>
      </c>
      <c r="AH1059">
        <v>22</v>
      </c>
      <c r="AI1059">
        <v>2</v>
      </c>
      <c r="AJ1059">
        <v>5</v>
      </c>
      <c r="AK1059">
        <v>3</v>
      </c>
      <c r="AL1059">
        <v>1</v>
      </c>
      <c r="AM1059">
        <v>2</v>
      </c>
    </row>
    <row r="1060" spans="1:39">
      <c r="A1060">
        <v>13</v>
      </c>
      <c r="B1060">
        <v>32</v>
      </c>
      <c r="C1060">
        <v>2022</v>
      </c>
      <c r="D1060">
        <v>99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99</v>
      </c>
      <c r="N1060">
        <v>99</v>
      </c>
      <c r="O1060">
        <v>4</v>
      </c>
      <c r="P1060">
        <v>9999</v>
      </c>
      <c r="Q1060">
        <v>169</v>
      </c>
      <c r="R1060">
        <v>5796</v>
      </c>
      <c r="S1060">
        <v>5788</v>
      </c>
      <c r="T1060">
        <v>18.184099893329986</v>
      </c>
      <c r="U1060">
        <v>18.463969857327999</v>
      </c>
      <c r="V1060">
        <v>5.8197032436162877</v>
      </c>
      <c r="W1060">
        <v>59.082066344160317</v>
      </c>
      <c r="X1060">
        <v>169.76043178431357</v>
      </c>
      <c r="Y1060">
        <v>156.45766735679749</v>
      </c>
      <c r="Z1060">
        <v>156.67391845196934</v>
      </c>
      <c r="AA1060">
        <v>31.839732715485837</v>
      </c>
      <c r="AB1060">
        <v>4.910252212920744</v>
      </c>
      <c r="AC1060">
        <v>-37.083451713056753</v>
      </c>
      <c r="AD1060">
        <v>150</v>
      </c>
      <c r="AE1060">
        <v>0</v>
      </c>
      <c r="AF1060">
        <v>0</v>
      </c>
      <c r="AG1060">
        <v>28</v>
      </c>
      <c r="AH1060">
        <v>267</v>
      </c>
      <c r="AI1060">
        <v>43</v>
      </c>
      <c r="AJ1060">
        <v>168</v>
      </c>
      <c r="AK1060">
        <v>50</v>
      </c>
      <c r="AL1060">
        <v>69</v>
      </c>
      <c r="AM1060">
        <v>28</v>
      </c>
    </row>
    <row r="1061" spans="1:39">
      <c r="A1061">
        <v>13</v>
      </c>
      <c r="B1061">
        <v>33</v>
      </c>
      <c r="C1061">
        <v>2022</v>
      </c>
      <c r="D1061">
        <v>99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99</v>
      </c>
      <c r="N1061">
        <v>99</v>
      </c>
      <c r="O1061">
        <v>7</v>
      </c>
      <c r="P1061">
        <v>9999</v>
      </c>
      <c r="Q1061">
        <v>65</v>
      </c>
      <c r="R1061">
        <v>2391</v>
      </c>
      <c r="S1061">
        <v>2382</v>
      </c>
      <c r="T1061">
        <v>7.5014118089979283</v>
      </c>
      <c r="U1061">
        <v>7.831464764483373</v>
      </c>
      <c r="V1061">
        <v>7.5399414470932671</v>
      </c>
      <c r="W1061">
        <v>56.670864819479448</v>
      </c>
      <c r="X1061">
        <v>174.91925979193388</v>
      </c>
      <c r="Y1061">
        <v>160.86574236721037</v>
      </c>
      <c r="Z1061">
        <v>161.47354743912675</v>
      </c>
      <c r="AA1061">
        <v>35.557837971311798</v>
      </c>
      <c r="AB1061">
        <v>5.6613779099993753</v>
      </c>
      <c r="AC1061">
        <v>-49.456325295183753</v>
      </c>
      <c r="AD1061">
        <v>110</v>
      </c>
      <c r="AE1061">
        <v>0</v>
      </c>
      <c r="AF1061">
        <v>0</v>
      </c>
      <c r="AG1061">
        <v>14</v>
      </c>
      <c r="AH1061">
        <v>135</v>
      </c>
      <c r="AI1061">
        <v>26</v>
      </c>
      <c r="AJ1061">
        <v>52</v>
      </c>
      <c r="AK1061">
        <v>19</v>
      </c>
      <c r="AL1061">
        <v>11</v>
      </c>
      <c r="AM1061">
        <v>5</v>
      </c>
    </row>
    <row r="1062" spans="1:39">
      <c r="A1062">
        <v>13</v>
      </c>
      <c r="B1062">
        <v>34</v>
      </c>
      <c r="C1062">
        <v>2022</v>
      </c>
      <c r="D1062">
        <v>99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99</v>
      </c>
      <c r="N1062">
        <v>99</v>
      </c>
      <c r="O1062">
        <v>8</v>
      </c>
      <c r="P1062">
        <v>9999</v>
      </c>
      <c r="Q1062">
        <v>20</v>
      </c>
      <c r="R1062">
        <v>959</v>
      </c>
      <c r="S1062">
        <v>959</v>
      </c>
      <c r="T1062">
        <v>3.0087218422538751</v>
      </c>
      <c r="U1062">
        <v>2.9619073699788441</v>
      </c>
      <c r="V1062">
        <v>7.0093847758081322</v>
      </c>
      <c r="W1062">
        <v>58.506777893639217</v>
      </c>
      <c r="X1062">
        <v>164.34303744985348</v>
      </c>
      <c r="Y1062">
        <v>151.68862356621472</v>
      </c>
      <c r="Z1062">
        <v>151.68862356621472</v>
      </c>
      <c r="AA1062">
        <v>25.319665175752561</v>
      </c>
      <c r="AB1062">
        <v>4.1971371572388172</v>
      </c>
      <c r="AC1062">
        <v>-26.809516132985394</v>
      </c>
      <c r="AD1062">
        <v>61</v>
      </c>
      <c r="AE1062">
        <v>0</v>
      </c>
      <c r="AF1062">
        <v>0</v>
      </c>
      <c r="AG1062">
        <v>6</v>
      </c>
      <c r="AH1062">
        <v>31</v>
      </c>
      <c r="AI1062">
        <v>2</v>
      </c>
      <c r="AJ1062">
        <v>15</v>
      </c>
      <c r="AK1062">
        <v>5</v>
      </c>
      <c r="AL1062">
        <v>8</v>
      </c>
      <c r="AM1062">
        <v>3</v>
      </c>
    </row>
    <row r="1063" spans="1:39">
      <c r="A1063">
        <v>13</v>
      </c>
      <c r="B1063">
        <v>35</v>
      </c>
      <c r="C1063">
        <v>2022</v>
      </c>
      <c r="D1063">
        <v>99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99</v>
      </c>
      <c r="N1063">
        <v>99</v>
      </c>
      <c r="O1063">
        <v>9</v>
      </c>
      <c r="P1063">
        <v>9999</v>
      </c>
      <c r="Q1063">
        <v>31</v>
      </c>
      <c r="R1063">
        <v>672</v>
      </c>
      <c r="S1063">
        <v>672</v>
      </c>
      <c r="T1063">
        <v>2.108301436907825</v>
      </c>
      <c r="U1063">
        <v>2.2153018049870354</v>
      </c>
      <c r="V1063">
        <v>6.3348214285714306</v>
      </c>
      <c r="W1063">
        <v>58.303571428571438</v>
      </c>
      <c r="X1063">
        <v>175.41311974410559</v>
      </c>
      <c r="Y1063">
        <v>161.90630952380943</v>
      </c>
      <c r="Z1063">
        <v>161.90630952380943</v>
      </c>
      <c r="AA1063">
        <v>29.749793047690925</v>
      </c>
      <c r="AB1063">
        <v>4.691695967816008</v>
      </c>
      <c r="AC1063">
        <v>-37.406975676243285</v>
      </c>
      <c r="AD1063">
        <v>17</v>
      </c>
      <c r="AE1063">
        <v>0</v>
      </c>
      <c r="AF1063">
        <v>0</v>
      </c>
      <c r="AG1063">
        <v>2</v>
      </c>
      <c r="AH1063">
        <v>9</v>
      </c>
      <c r="AI1063">
        <v>4</v>
      </c>
      <c r="AJ1063">
        <v>13</v>
      </c>
      <c r="AK1063">
        <v>7</v>
      </c>
      <c r="AL1063">
        <v>9</v>
      </c>
      <c r="AM1063">
        <v>1</v>
      </c>
    </row>
    <row r="1064" spans="1:39">
      <c r="A1064">
        <v>13</v>
      </c>
      <c r="B1064">
        <v>36</v>
      </c>
      <c r="C1064">
        <v>2022</v>
      </c>
      <c r="D1064">
        <v>99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99</v>
      </c>
      <c r="N1064">
        <v>99</v>
      </c>
      <c r="O1064">
        <v>11</v>
      </c>
      <c r="P1064">
        <v>9999</v>
      </c>
      <c r="Q1064">
        <v>247</v>
      </c>
      <c r="R1064">
        <v>13256</v>
      </c>
      <c r="S1064">
        <v>13232</v>
      </c>
      <c r="T1064">
        <v>41.588755725669841</v>
      </c>
      <c r="U1064">
        <v>41.745034458649528</v>
      </c>
      <c r="V1064">
        <v>5.571816535908269</v>
      </c>
      <c r="W1064">
        <v>59.302977629987907</v>
      </c>
      <c r="X1064">
        <v>167.83900714065754</v>
      </c>
      <c r="Y1064">
        <v>154.66515238382644</v>
      </c>
      <c r="Z1064">
        <v>154.94568168077413</v>
      </c>
      <c r="AA1064">
        <v>29.945407238764801</v>
      </c>
      <c r="AB1064">
        <v>4.4346521694570953</v>
      </c>
      <c r="AC1064">
        <v>-45.704081480346488</v>
      </c>
      <c r="AD1064">
        <v>303</v>
      </c>
      <c r="AE1064">
        <v>0</v>
      </c>
      <c r="AF1064">
        <v>0</v>
      </c>
      <c r="AG1064">
        <v>34</v>
      </c>
      <c r="AH1064">
        <v>1487</v>
      </c>
      <c r="AI1064">
        <v>136</v>
      </c>
      <c r="AJ1064">
        <v>365</v>
      </c>
      <c r="AK1064">
        <v>60</v>
      </c>
      <c r="AL1064">
        <v>120</v>
      </c>
      <c r="AM1064">
        <v>31</v>
      </c>
    </row>
    <row r="1065" spans="1:39">
      <c r="A1065">
        <v>13</v>
      </c>
      <c r="B1065">
        <v>37</v>
      </c>
      <c r="C1065">
        <v>2022</v>
      </c>
      <c r="D1065">
        <v>99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99</v>
      </c>
      <c r="N1065">
        <v>99</v>
      </c>
      <c r="O1065">
        <v>14</v>
      </c>
      <c r="P1065">
        <v>9999</v>
      </c>
      <c r="Q1065">
        <v>50</v>
      </c>
      <c r="R1065">
        <v>1095</v>
      </c>
      <c r="S1065">
        <v>1090</v>
      </c>
      <c r="T1065">
        <v>3.43540189496141</v>
      </c>
      <c r="U1065">
        <v>3.3388322788312501</v>
      </c>
      <c r="V1065">
        <v>5.558904109589041</v>
      </c>
      <c r="W1065">
        <v>59.477981651376155</v>
      </c>
      <c r="X1065">
        <v>162.97091576505031</v>
      </c>
      <c r="Y1065">
        <v>149.75475799086763</v>
      </c>
      <c r="Z1065">
        <v>150.4417064220184</v>
      </c>
      <c r="AA1065">
        <v>29.168007886390996</v>
      </c>
      <c r="AB1065">
        <v>4.5231282873969052</v>
      </c>
      <c r="AC1065">
        <v>-40.528710755949426</v>
      </c>
      <c r="AD1065">
        <v>31</v>
      </c>
      <c r="AE1065">
        <v>0</v>
      </c>
      <c r="AF1065">
        <v>0</v>
      </c>
      <c r="AG1065">
        <v>1</v>
      </c>
      <c r="AH1065">
        <v>89</v>
      </c>
      <c r="AI1065">
        <v>18</v>
      </c>
      <c r="AJ1065">
        <v>50</v>
      </c>
      <c r="AK1065">
        <v>6</v>
      </c>
      <c r="AL1065">
        <v>11</v>
      </c>
      <c r="AM1065">
        <v>2</v>
      </c>
    </row>
    <row r="1066" spans="1:39">
      <c r="A1066">
        <v>13</v>
      </c>
      <c r="B1066">
        <v>38</v>
      </c>
      <c r="C1066">
        <v>2022</v>
      </c>
      <c r="D1066">
        <v>99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99</v>
      </c>
      <c r="N1066">
        <v>99</v>
      </c>
      <c r="O1066">
        <v>15</v>
      </c>
      <c r="P1066">
        <v>9999</v>
      </c>
      <c r="Q1066">
        <v>12</v>
      </c>
      <c r="R1066">
        <v>201</v>
      </c>
      <c r="S1066">
        <v>201</v>
      </c>
      <c r="T1066">
        <v>0.63060801907510844</v>
      </c>
      <c r="U1066">
        <v>0.59841530388832753</v>
      </c>
      <c r="V1066">
        <v>6.4328358208955239</v>
      </c>
      <c r="W1066">
        <v>58.313432835820905</v>
      </c>
      <c r="X1066">
        <v>158.41820151679303</v>
      </c>
      <c r="Y1066">
        <v>146.21999999999997</v>
      </c>
      <c r="Z1066">
        <v>146.21999999999997</v>
      </c>
      <c r="AA1066">
        <v>30.96662526974864</v>
      </c>
      <c r="AB1066">
        <v>4.4683818630846952</v>
      </c>
      <c r="AC1066">
        <v>-46.95347179188569</v>
      </c>
      <c r="AD1066">
        <v>9</v>
      </c>
      <c r="AE1066">
        <v>0</v>
      </c>
      <c r="AF1066">
        <v>0</v>
      </c>
      <c r="AG1066">
        <v>0</v>
      </c>
      <c r="AH1066">
        <v>12</v>
      </c>
      <c r="AI1066">
        <v>7</v>
      </c>
      <c r="AJ1066">
        <v>10</v>
      </c>
      <c r="AK1066">
        <v>0</v>
      </c>
      <c r="AL1066">
        <v>2</v>
      </c>
      <c r="AM1066">
        <v>0</v>
      </c>
    </row>
    <row r="1067" spans="1:39" s="298" customFormat="1">
      <c r="A1067" s="298">
        <v>13</v>
      </c>
      <c r="B1067" s="298">
        <v>39</v>
      </c>
      <c r="C1067" s="298">
        <v>2022</v>
      </c>
      <c r="D1067" s="298">
        <v>99</v>
      </c>
      <c r="E1067" s="298">
        <v>99</v>
      </c>
      <c r="F1067" s="298">
        <v>99</v>
      </c>
      <c r="G1067" s="298">
        <v>99</v>
      </c>
      <c r="H1067" s="298">
        <v>99</v>
      </c>
      <c r="I1067" s="298">
        <v>99</v>
      </c>
      <c r="J1067" s="298">
        <v>999</v>
      </c>
      <c r="K1067" s="298">
        <v>99</v>
      </c>
      <c r="L1067" s="298">
        <v>99</v>
      </c>
      <c r="M1067" s="298">
        <v>99</v>
      </c>
      <c r="N1067" s="298">
        <v>99</v>
      </c>
      <c r="O1067" s="298">
        <v>16</v>
      </c>
      <c r="P1067" s="298">
        <v>9999</v>
      </c>
      <c r="Q1067" s="298">
        <v>154</v>
      </c>
      <c r="R1067" s="298">
        <v>1549</v>
      </c>
      <c r="S1067" s="298">
        <v>1541</v>
      </c>
      <c r="T1067" s="298">
        <v>4.8597603062056844</v>
      </c>
      <c r="U1067" s="298">
        <v>4.2380059311043938</v>
      </c>
      <c r="V1067" s="298">
        <v>7.1136216914138153</v>
      </c>
      <c r="W1067" s="298">
        <v>58.489941596366002</v>
      </c>
      <c r="X1067" s="298">
        <v>146.33965085642245</v>
      </c>
      <c r="Y1067" s="298">
        <v>134.37246610716579</v>
      </c>
      <c r="Z1067" s="298">
        <v>135.07005191434124</v>
      </c>
      <c r="AA1067" s="298">
        <v>20.7206279986071</v>
      </c>
      <c r="AB1067" s="298">
        <v>4.2209494285473594</v>
      </c>
      <c r="AC1067" s="298">
        <v>-33.945174636373068</v>
      </c>
      <c r="AD1067" s="298">
        <v>55</v>
      </c>
      <c r="AE1067" s="298">
        <v>0</v>
      </c>
      <c r="AF1067" s="298">
        <v>0</v>
      </c>
      <c r="AG1067" s="298">
        <v>10</v>
      </c>
      <c r="AH1067" s="298">
        <v>32</v>
      </c>
      <c r="AI1067" s="298">
        <v>6</v>
      </c>
      <c r="AJ1067" s="298">
        <v>15</v>
      </c>
      <c r="AK1067" s="298">
        <v>7</v>
      </c>
      <c r="AL1067" s="298">
        <v>14</v>
      </c>
      <c r="AM1067" s="298">
        <v>25</v>
      </c>
    </row>
    <row r="1068" spans="1:39" s="298" customFormat="1">
      <c r="A1068" s="298">
        <v>13</v>
      </c>
      <c r="B1068" s="298">
        <v>40</v>
      </c>
      <c r="C1068" s="298">
        <v>2022</v>
      </c>
      <c r="D1068" s="298">
        <v>99</v>
      </c>
      <c r="E1068" s="298">
        <v>99</v>
      </c>
      <c r="F1068" s="298">
        <v>99</v>
      </c>
      <c r="G1068" s="298">
        <v>99</v>
      </c>
      <c r="H1068" s="298">
        <v>99</v>
      </c>
      <c r="I1068" s="298">
        <v>99</v>
      </c>
      <c r="J1068" s="298">
        <v>999</v>
      </c>
      <c r="K1068" s="298">
        <v>99</v>
      </c>
      <c r="L1068" s="298">
        <v>99</v>
      </c>
      <c r="M1068" s="298">
        <v>99</v>
      </c>
      <c r="N1068" s="298">
        <v>99</v>
      </c>
      <c r="O1068" s="298">
        <v>18</v>
      </c>
      <c r="P1068" s="298">
        <v>9999</v>
      </c>
      <c r="Q1068" s="298">
        <v>57</v>
      </c>
      <c r="R1068" s="298">
        <v>2548</v>
      </c>
      <c r="S1068" s="298">
        <v>2547</v>
      </c>
      <c r="T1068" s="298">
        <v>7.9939762816088349</v>
      </c>
      <c r="U1068" s="298">
        <v>7.6376466451639597</v>
      </c>
      <c r="V1068" s="298">
        <v>5.6106750392464688</v>
      </c>
      <c r="W1068" s="298">
        <v>59.541813898704362</v>
      </c>
      <c r="X1068" s="298">
        <v>159.55110204761945</v>
      </c>
      <c r="Y1068" s="298">
        <v>147.21778649921535</v>
      </c>
      <c r="Z1068" s="298">
        <v>147.27558696505722</v>
      </c>
      <c r="AA1068" s="298">
        <v>30.228886484467008</v>
      </c>
      <c r="AB1068" s="298">
        <v>4.268211256959507</v>
      </c>
      <c r="AC1068" s="298">
        <v>-45.790924771564384</v>
      </c>
      <c r="AD1068" s="298">
        <v>99</v>
      </c>
      <c r="AE1068" s="298">
        <v>0</v>
      </c>
      <c r="AF1068" s="298">
        <v>0</v>
      </c>
      <c r="AG1068" s="298">
        <v>9</v>
      </c>
      <c r="AH1068" s="298">
        <v>127</v>
      </c>
      <c r="AI1068" s="298">
        <v>27</v>
      </c>
      <c r="AJ1068" s="298">
        <v>6</v>
      </c>
      <c r="AK1068" s="298">
        <v>14</v>
      </c>
      <c r="AL1068" s="298">
        <v>60</v>
      </c>
      <c r="AM1068" s="298">
        <v>10</v>
      </c>
    </row>
    <row r="1069" spans="1:39" s="298" customFormat="1">
      <c r="A1069" s="298">
        <v>13</v>
      </c>
      <c r="B1069" s="298">
        <v>41</v>
      </c>
      <c r="C1069" s="298">
        <v>2022</v>
      </c>
      <c r="D1069" s="298">
        <v>99</v>
      </c>
      <c r="E1069" s="298">
        <v>99</v>
      </c>
      <c r="F1069" s="298">
        <v>99</v>
      </c>
      <c r="G1069" s="298">
        <v>99</v>
      </c>
      <c r="H1069" s="298">
        <v>99</v>
      </c>
      <c r="I1069" s="298">
        <v>99</v>
      </c>
      <c r="J1069" s="298">
        <v>999</v>
      </c>
      <c r="K1069" s="298">
        <v>99</v>
      </c>
      <c r="L1069" s="298">
        <v>99</v>
      </c>
      <c r="M1069" s="298">
        <v>99</v>
      </c>
      <c r="N1069" s="298">
        <v>99</v>
      </c>
      <c r="O1069" s="298">
        <v>55</v>
      </c>
      <c r="P1069" s="298">
        <v>9999</v>
      </c>
      <c r="Q1069" s="298">
        <v>8</v>
      </c>
      <c r="R1069" s="298">
        <v>102</v>
      </c>
      <c r="S1069" s="298">
        <v>102</v>
      </c>
      <c r="T1069" s="298">
        <v>0.32001003953065194</v>
      </c>
      <c r="U1069" s="298">
        <v>0.37033668869347885</v>
      </c>
      <c r="V1069" s="298">
        <v>9.4215686274509771</v>
      </c>
      <c r="W1069" s="298">
        <v>55.66666666666665</v>
      </c>
      <c r="X1069" s="298">
        <v>193.19461262294723</v>
      </c>
      <c r="Y1069" s="298">
        <v>178.31862745098044</v>
      </c>
      <c r="Z1069" s="298">
        <v>178.31862745098044</v>
      </c>
      <c r="AA1069" s="298">
        <v>33.600250146104663</v>
      </c>
      <c r="AB1069" s="298">
        <v>5.9480320247389757</v>
      </c>
      <c r="AC1069" s="298">
        <v>-34.502729477505298</v>
      </c>
      <c r="AD1069" s="298">
        <v>0</v>
      </c>
      <c r="AE1069" s="298">
        <v>0</v>
      </c>
      <c r="AF1069" s="298">
        <v>0</v>
      </c>
      <c r="AG1069" s="298">
        <v>0</v>
      </c>
      <c r="AH1069" s="298">
        <v>6</v>
      </c>
      <c r="AI1069" s="298">
        <v>0</v>
      </c>
      <c r="AJ1069" s="298">
        <v>2</v>
      </c>
      <c r="AK1069" s="298">
        <v>0</v>
      </c>
      <c r="AL1069" s="298">
        <v>1</v>
      </c>
      <c r="AM1069" s="298">
        <v>1</v>
      </c>
    </row>
    <row r="1070" spans="1:39" s="298" customFormat="1">
      <c r="A1070" s="298">
        <v>13</v>
      </c>
      <c r="B1070" s="298">
        <v>42</v>
      </c>
      <c r="C1070" s="298">
        <v>2022</v>
      </c>
      <c r="D1070" s="298">
        <v>99</v>
      </c>
      <c r="E1070" s="298">
        <v>99</v>
      </c>
      <c r="F1070" s="298">
        <v>99</v>
      </c>
      <c r="G1070" s="298">
        <v>99</v>
      </c>
      <c r="H1070" s="298">
        <v>99</v>
      </c>
      <c r="I1070" s="298">
        <v>99</v>
      </c>
      <c r="J1070" s="298">
        <v>999</v>
      </c>
      <c r="K1070" s="298">
        <v>99</v>
      </c>
      <c r="L1070" s="298">
        <v>99</v>
      </c>
      <c r="M1070" s="298">
        <v>99</v>
      </c>
      <c r="N1070" s="298">
        <v>99</v>
      </c>
      <c r="O1070" s="298">
        <v>56</v>
      </c>
      <c r="P1070" s="298">
        <v>9999</v>
      </c>
    </row>
    <row r="1071" spans="1:39">
      <c r="A1071">
        <v>15</v>
      </c>
      <c r="B1071">
        <v>1</v>
      </c>
      <c r="C1071">
        <v>2024</v>
      </c>
      <c r="D1071">
        <v>1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0</v>
      </c>
      <c r="M1071">
        <v>99</v>
      </c>
      <c r="N1071">
        <v>99</v>
      </c>
      <c r="O1071">
        <v>99</v>
      </c>
      <c r="P1071">
        <v>99</v>
      </c>
      <c r="Q1071">
        <v>206</v>
      </c>
      <c r="R1071">
        <v>1863</v>
      </c>
      <c r="S1071">
        <v>1854</v>
      </c>
      <c r="T1071">
        <v>68.770764119601367</v>
      </c>
      <c r="U1071">
        <v>67.318722967522646</v>
      </c>
      <c r="V1071">
        <v>6.3499731615673642</v>
      </c>
      <c r="W1071">
        <v>58.995145631067984</v>
      </c>
      <c r="X1071">
        <v>165.47902967580441</v>
      </c>
      <c r="Y1071">
        <v>151.99227053140103</v>
      </c>
      <c r="Z1071">
        <v>152.73009708737877</v>
      </c>
      <c r="AA1071">
        <v>29.398842529285162</v>
      </c>
      <c r="AB1071">
        <v>4.2585630664431129</v>
      </c>
      <c r="AC1071">
        <v>-33.575494111799628</v>
      </c>
      <c r="AD1071">
        <v>53</v>
      </c>
      <c r="AE1071">
        <v>0</v>
      </c>
      <c r="AF1071">
        <v>0</v>
      </c>
      <c r="AG1071">
        <v>9</v>
      </c>
      <c r="AH1071">
        <v>222</v>
      </c>
      <c r="AI1071">
        <v>194</v>
      </c>
      <c r="AJ1071">
        <v>28</v>
      </c>
      <c r="AK1071">
        <v>4</v>
      </c>
      <c r="AL1071">
        <v>23</v>
      </c>
      <c r="AM1071">
        <v>7</v>
      </c>
    </row>
    <row r="1072" spans="1:39">
      <c r="A1072">
        <v>15</v>
      </c>
      <c r="B1072">
        <v>2</v>
      </c>
      <c r="C1072">
        <v>2024</v>
      </c>
      <c r="D1072">
        <v>1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2</v>
      </c>
      <c r="M1072">
        <v>99</v>
      </c>
      <c r="N1072">
        <v>99</v>
      </c>
      <c r="O1072">
        <v>99</v>
      </c>
      <c r="P1072">
        <v>99</v>
      </c>
      <c r="Q1072">
        <v>99</v>
      </c>
      <c r="R1072">
        <v>832</v>
      </c>
      <c r="S1072">
        <v>832</v>
      </c>
      <c r="T1072">
        <v>30.71244001476559</v>
      </c>
      <c r="U1072">
        <v>32.157750679162568</v>
      </c>
      <c r="V1072">
        <v>6.5120192307692308</v>
      </c>
      <c r="W1072">
        <v>58.513221153846168</v>
      </c>
      <c r="X1072">
        <v>176.14045962163519</v>
      </c>
      <c r="Y1072">
        <v>162.57764423076924</v>
      </c>
      <c r="Z1072">
        <v>162.57764423076924</v>
      </c>
      <c r="AA1072">
        <v>31.530894194124748</v>
      </c>
      <c r="AB1072">
        <v>5.1114801229433162</v>
      </c>
      <c r="AC1072">
        <v>-28.422839416308793</v>
      </c>
      <c r="AD1072">
        <v>30</v>
      </c>
      <c r="AE1072">
        <v>0</v>
      </c>
      <c r="AF1072">
        <v>0</v>
      </c>
      <c r="AG1072">
        <v>4</v>
      </c>
      <c r="AH1072">
        <v>50</v>
      </c>
      <c r="AI1072">
        <v>10</v>
      </c>
      <c r="AJ1072">
        <v>10</v>
      </c>
      <c r="AK1072">
        <v>15</v>
      </c>
      <c r="AL1072">
        <v>4</v>
      </c>
      <c r="AM1072">
        <v>0</v>
      </c>
    </row>
    <row r="1073" spans="1:39">
      <c r="A1073">
        <v>15</v>
      </c>
      <c r="B1073">
        <v>3</v>
      </c>
      <c r="C1073">
        <v>2024</v>
      </c>
      <c r="D1073">
        <v>1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4</v>
      </c>
      <c r="M1073">
        <v>99</v>
      </c>
      <c r="N1073">
        <v>99</v>
      </c>
      <c r="O1073">
        <v>99</v>
      </c>
      <c r="P1073">
        <v>99</v>
      </c>
      <c r="Q1073">
        <v>12</v>
      </c>
      <c r="R1073">
        <v>14</v>
      </c>
      <c r="S1073">
        <v>14</v>
      </c>
      <c r="T1073">
        <v>0.51679586563307489</v>
      </c>
      <c r="U1073">
        <v>0.52352635331479103</v>
      </c>
      <c r="V1073">
        <v>1.3571428571428577</v>
      </c>
      <c r="W1073">
        <v>59.357142857142847</v>
      </c>
      <c r="X1073">
        <v>170.41479647113445</v>
      </c>
      <c r="Y1073">
        <v>157.29285714285723</v>
      </c>
      <c r="Z1073">
        <v>157.29285714285723</v>
      </c>
      <c r="AA1073">
        <v>35.614753449452643</v>
      </c>
      <c r="AB1073">
        <v>4.4014144294297184</v>
      </c>
      <c r="AC1073">
        <v>-48.864347168162752</v>
      </c>
      <c r="AD1073">
        <v>1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1</v>
      </c>
    </row>
    <row r="1074" spans="1:39">
      <c r="A1074">
        <v>15</v>
      </c>
      <c r="B1074">
        <v>4</v>
      </c>
      <c r="C1074">
        <v>2024</v>
      </c>
      <c r="D1074">
        <v>2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0</v>
      </c>
      <c r="M1074">
        <v>99</v>
      </c>
      <c r="N1074">
        <v>99</v>
      </c>
      <c r="O1074">
        <v>99</v>
      </c>
      <c r="P1074">
        <v>99</v>
      </c>
      <c r="Q1074">
        <v>206</v>
      </c>
      <c r="R1074">
        <v>1496</v>
      </c>
      <c r="S1074">
        <v>1490</v>
      </c>
      <c r="T1074">
        <v>55.904334828101661</v>
      </c>
      <c r="U1074">
        <v>54.733855848119958</v>
      </c>
      <c r="V1074">
        <v>5.6544117647058814</v>
      </c>
      <c r="W1074">
        <v>59.459731543624173</v>
      </c>
      <c r="X1074">
        <v>162.64295977427719</v>
      </c>
      <c r="Y1074">
        <v>149.63870320855619</v>
      </c>
      <c r="Z1074">
        <v>150.24127516778529</v>
      </c>
      <c r="AA1074">
        <v>30.131705208577845</v>
      </c>
      <c r="AB1074">
        <v>4.193481990315318</v>
      </c>
      <c r="AC1074">
        <v>-32.158849697004321</v>
      </c>
      <c r="AD1074">
        <v>37</v>
      </c>
      <c r="AE1074">
        <v>0</v>
      </c>
      <c r="AF1074">
        <v>0</v>
      </c>
      <c r="AG1074">
        <v>7</v>
      </c>
      <c r="AH1074">
        <v>101</v>
      </c>
      <c r="AI1074">
        <v>20</v>
      </c>
      <c r="AJ1074">
        <v>59</v>
      </c>
      <c r="AK1074">
        <v>7</v>
      </c>
      <c r="AL1074">
        <v>20</v>
      </c>
      <c r="AM1074">
        <v>3</v>
      </c>
    </row>
    <row r="1075" spans="1:39">
      <c r="A1075">
        <v>15</v>
      </c>
      <c r="B1075">
        <v>5</v>
      </c>
      <c r="C1075">
        <v>2024</v>
      </c>
      <c r="D1075">
        <v>2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2</v>
      </c>
      <c r="M1075">
        <v>99</v>
      </c>
      <c r="N1075">
        <v>99</v>
      </c>
      <c r="O1075">
        <v>99</v>
      </c>
      <c r="P1075">
        <v>99</v>
      </c>
      <c r="Q1075">
        <v>105</v>
      </c>
      <c r="R1075">
        <v>1157</v>
      </c>
      <c r="S1075">
        <v>1157</v>
      </c>
      <c r="T1075">
        <v>43.236173393124055</v>
      </c>
      <c r="U1075">
        <v>44.549096275664027</v>
      </c>
      <c r="V1075">
        <v>6.178046672428696</v>
      </c>
      <c r="W1075">
        <v>58.572169403630078</v>
      </c>
      <c r="X1075">
        <v>170.61740163740237</v>
      </c>
      <c r="Y1075">
        <v>157.47986171132223</v>
      </c>
      <c r="Z1075">
        <v>157.47986171132223</v>
      </c>
      <c r="AA1075">
        <v>31.135066963073751</v>
      </c>
      <c r="AB1075">
        <v>5.2019895016335251</v>
      </c>
      <c r="AC1075">
        <v>-37.531277362443042</v>
      </c>
      <c r="AD1075">
        <v>43</v>
      </c>
      <c r="AE1075">
        <v>0</v>
      </c>
      <c r="AF1075">
        <v>0</v>
      </c>
      <c r="AG1075">
        <v>4</v>
      </c>
      <c r="AH1075">
        <v>46</v>
      </c>
      <c r="AI1075">
        <v>12</v>
      </c>
      <c r="AJ1075">
        <v>12</v>
      </c>
      <c r="AK1075">
        <v>6</v>
      </c>
      <c r="AL1075">
        <v>8</v>
      </c>
      <c r="AM1075">
        <v>3</v>
      </c>
    </row>
    <row r="1076" spans="1:39">
      <c r="A1076">
        <v>15</v>
      </c>
      <c r="B1076">
        <v>6</v>
      </c>
      <c r="C1076">
        <v>2024</v>
      </c>
      <c r="D1076">
        <v>2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4</v>
      </c>
      <c r="M1076">
        <v>99</v>
      </c>
      <c r="N1076">
        <v>99</v>
      </c>
      <c r="O1076">
        <v>99</v>
      </c>
      <c r="P1076">
        <v>99</v>
      </c>
      <c r="Q1076">
        <v>15</v>
      </c>
      <c r="R1076">
        <v>23</v>
      </c>
      <c r="S1076">
        <v>19</v>
      </c>
      <c r="T1076">
        <v>0.85949177877428995</v>
      </c>
      <c r="U1076">
        <v>0.71704787621602517</v>
      </c>
      <c r="V1076">
        <v>2.4782608695652169</v>
      </c>
      <c r="W1076">
        <v>60.894736842105239</v>
      </c>
      <c r="X1076">
        <v>160.09703707192989</v>
      </c>
      <c r="Y1076">
        <v>127.50869565217388</v>
      </c>
      <c r="Z1076">
        <v>154.3526315789473</v>
      </c>
      <c r="AA1076">
        <v>57.297509529978399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1</v>
      </c>
    </row>
    <row r="1077" spans="1:39">
      <c r="A1077">
        <v>15</v>
      </c>
      <c r="B1077">
        <v>7</v>
      </c>
      <c r="C1077">
        <v>2024</v>
      </c>
      <c r="D1077">
        <v>3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0</v>
      </c>
      <c r="M1077">
        <v>99</v>
      </c>
      <c r="N1077">
        <v>99</v>
      </c>
      <c r="O1077">
        <v>99</v>
      </c>
      <c r="P1077">
        <v>99</v>
      </c>
      <c r="Q1077">
        <v>187</v>
      </c>
      <c r="R1077">
        <v>1389</v>
      </c>
      <c r="S1077">
        <v>1386</v>
      </c>
      <c r="T1077">
        <v>65.549787635677205</v>
      </c>
      <c r="U1077">
        <v>64.412162825699298</v>
      </c>
      <c r="V1077">
        <v>5.4967602591792657</v>
      </c>
      <c r="W1077">
        <v>59.526695526695555</v>
      </c>
      <c r="X1077">
        <v>163.56935432164357</v>
      </c>
      <c r="Y1077">
        <v>150.63621310295184</v>
      </c>
      <c r="Z1077">
        <v>150.96226551226559</v>
      </c>
      <c r="AA1077">
        <v>30.178447347958752</v>
      </c>
      <c r="AB1077">
        <v>4.1039445588273216</v>
      </c>
      <c r="AC1077">
        <v>-39.134751292878001</v>
      </c>
      <c r="AD1077">
        <v>33</v>
      </c>
      <c r="AE1077">
        <v>0</v>
      </c>
      <c r="AF1077">
        <v>0</v>
      </c>
      <c r="AG1077">
        <v>4</v>
      </c>
      <c r="AH1077">
        <v>107</v>
      </c>
      <c r="AI1077">
        <v>20</v>
      </c>
      <c r="AJ1077">
        <v>24</v>
      </c>
      <c r="AK1077">
        <v>7</v>
      </c>
      <c r="AL1077">
        <v>13</v>
      </c>
      <c r="AM1077">
        <v>4</v>
      </c>
    </row>
    <row r="1078" spans="1:39">
      <c r="A1078">
        <v>15</v>
      </c>
      <c r="B1078">
        <v>8</v>
      </c>
      <c r="C1078">
        <v>2024</v>
      </c>
      <c r="D1078">
        <v>3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2</v>
      </c>
      <c r="M1078">
        <v>99</v>
      </c>
      <c r="N1078">
        <v>99</v>
      </c>
      <c r="O1078">
        <v>99</v>
      </c>
      <c r="P1078">
        <v>99</v>
      </c>
      <c r="Q1078">
        <v>90</v>
      </c>
      <c r="R1078">
        <v>713</v>
      </c>
      <c r="S1078">
        <v>713</v>
      </c>
      <c r="T1078">
        <v>33.647947144879659</v>
      </c>
      <c r="U1078">
        <v>34.85124941624332</v>
      </c>
      <c r="V1078">
        <v>6.3155680224403916</v>
      </c>
      <c r="W1078">
        <v>58.496493688639539</v>
      </c>
      <c r="X1078">
        <v>172.02472576314503</v>
      </c>
      <c r="Y1078">
        <v>158.77882187938278</v>
      </c>
      <c r="Z1078">
        <v>158.77882187938278</v>
      </c>
      <c r="AA1078">
        <v>32.055404574376389</v>
      </c>
      <c r="AB1078">
        <v>5.5497547087325296</v>
      </c>
      <c r="AC1078">
        <v>-49.616361810297747</v>
      </c>
      <c r="AD1078">
        <v>31</v>
      </c>
      <c r="AE1078">
        <v>0</v>
      </c>
      <c r="AF1078">
        <v>0</v>
      </c>
      <c r="AG1078">
        <v>5</v>
      </c>
      <c r="AH1078">
        <v>27</v>
      </c>
      <c r="AI1078">
        <v>8</v>
      </c>
      <c r="AJ1078">
        <v>4</v>
      </c>
      <c r="AK1078">
        <v>3</v>
      </c>
      <c r="AL1078">
        <v>4</v>
      </c>
      <c r="AM1078">
        <v>3</v>
      </c>
    </row>
    <row r="1079" spans="1:39">
      <c r="A1079">
        <v>15</v>
      </c>
      <c r="B1079">
        <v>9</v>
      </c>
      <c r="C1079">
        <v>2024</v>
      </c>
      <c r="D1079">
        <v>3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4</v>
      </c>
      <c r="M1079">
        <v>99</v>
      </c>
      <c r="N1079">
        <v>99</v>
      </c>
      <c r="O1079">
        <v>99</v>
      </c>
      <c r="P1079">
        <v>99</v>
      </c>
      <c r="Q1079">
        <v>15</v>
      </c>
      <c r="R1079">
        <v>17</v>
      </c>
      <c r="S1079">
        <v>16</v>
      </c>
      <c r="T1079">
        <v>0.80226521944313356</v>
      </c>
      <c r="U1079">
        <v>0.73658775805738097</v>
      </c>
      <c r="V1079">
        <v>2.2941176470588238</v>
      </c>
      <c r="W1079">
        <v>60.1875</v>
      </c>
      <c r="X1079">
        <v>164.3362437065833</v>
      </c>
      <c r="Y1079">
        <v>140.74705882352939</v>
      </c>
      <c r="Z1079">
        <v>149.54375000000005</v>
      </c>
      <c r="AA1079">
        <v>32.329977744154121</v>
      </c>
      <c r="AB1079">
        <v>3.2252664618601656</v>
      </c>
      <c r="AC1079">
        <v>-54.845997232372149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</row>
    <row r="1080" spans="1:39" s="299" customFormat="1">
      <c r="A1080" s="299">
        <v>15</v>
      </c>
      <c r="B1080" s="299">
        <v>10</v>
      </c>
      <c r="C1080" s="299">
        <v>2024</v>
      </c>
      <c r="D1080" s="299">
        <v>4</v>
      </c>
      <c r="E1080" s="299">
        <v>99</v>
      </c>
      <c r="F1080" s="299">
        <v>99</v>
      </c>
      <c r="G1080" s="299">
        <v>99</v>
      </c>
      <c r="H1080" s="299">
        <v>99</v>
      </c>
      <c r="I1080" s="299">
        <v>99</v>
      </c>
      <c r="J1080" s="299">
        <v>999</v>
      </c>
      <c r="K1080" s="299">
        <v>0</v>
      </c>
      <c r="M1080" s="299">
        <v>99</v>
      </c>
      <c r="N1080" s="299">
        <v>99</v>
      </c>
      <c r="O1080" s="299">
        <v>99</v>
      </c>
      <c r="P1080" s="299">
        <v>99</v>
      </c>
      <c r="Q1080" s="299">
        <v>207</v>
      </c>
      <c r="R1080" s="299">
        <v>1689</v>
      </c>
      <c r="S1080" s="299">
        <v>1686</v>
      </c>
      <c r="T1080" s="299">
        <v>56.926188068756318</v>
      </c>
      <c r="U1080" s="299">
        <v>55.559989728602162</v>
      </c>
      <c r="V1080" s="299">
        <v>5.3984606275902891</v>
      </c>
      <c r="W1080" s="299">
        <v>59.462633451957295</v>
      </c>
      <c r="X1080" s="299">
        <v>161.86438666612787</v>
      </c>
      <c r="Y1080" s="299">
        <v>149.11314387211397</v>
      </c>
      <c r="Z1080" s="299">
        <v>149.37846975088996</v>
      </c>
      <c r="AA1080" s="299">
        <v>28.592283511895619</v>
      </c>
      <c r="AB1080" s="299">
        <v>4.2046651142860405</v>
      </c>
      <c r="AC1080" s="299">
        <v>-33.517463084804106</v>
      </c>
      <c r="AD1080" s="299">
        <v>52</v>
      </c>
      <c r="AE1080" s="299">
        <v>0</v>
      </c>
      <c r="AF1080" s="299">
        <v>0</v>
      </c>
      <c r="AG1080" s="299">
        <v>5</v>
      </c>
      <c r="AH1080" s="299">
        <v>121</v>
      </c>
      <c r="AI1080" s="299">
        <v>13</v>
      </c>
      <c r="AJ1080" s="299">
        <v>37</v>
      </c>
      <c r="AK1080" s="299">
        <v>12</v>
      </c>
      <c r="AL1080" s="299">
        <v>31</v>
      </c>
      <c r="AM1080" s="299">
        <v>4</v>
      </c>
    </row>
    <row r="1081" spans="1:39" s="299" customFormat="1">
      <c r="A1081" s="299">
        <v>15</v>
      </c>
      <c r="B1081" s="299">
        <v>11</v>
      </c>
      <c r="C1081" s="299">
        <v>2024</v>
      </c>
      <c r="D1081" s="299">
        <v>4</v>
      </c>
      <c r="E1081" s="299">
        <v>99</v>
      </c>
      <c r="F1081" s="299">
        <v>99</v>
      </c>
      <c r="G1081" s="299">
        <v>99</v>
      </c>
      <c r="H1081" s="299">
        <v>99</v>
      </c>
      <c r="I1081" s="299">
        <v>99</v>
      </c>
      <c r="J1081" s="299">
        <v>999</v>
      </c>
      <c r="K1081" s="299">
        <v>2</v>
      </c>
      <c r="M1081" s="299">
        <v>99</v>
      </c>
      <c r="N1081" s="299">
        <v>99</v>
      </c>
      <c r="O1081" s="299">
        <v>99</v>
      </c>
      <c r="P1081" s="299">
        <v>99</v>
      </c>
      <c r="Q1081" s="299">
        <v>121</v>
      </c>
      <c r="R1081" s="299">
        <v>1262</v>
      </c>
      <c r="S1081" s="299">
        <v>1262</v>
      </c>
      <c r="T1081" s="299">
        <v>42.53454668014831</v>
      </c>
      <c r="U1081" s="299">
        <v>43.925182926183595</v>
      </c>
      <c r="V1081" s="299">
        <v>6.3716323296354993</v>
      </c>
      <c r="W1081" s="299">
        <v>58.683835182250391</v>
      </c>
      <c r="X1081" s="299">
        <v>170.93694680578918</v>
      </c>
      <c r="Y1081" s="299">
        <v>157.77480190174347</v>
      </c>
      <c r="Z1081" s="299">
        <v>157.77480190174347</v>
      </c>
      <c r="AA1081" s="299">
        <v>30.463340816086347</v>
      </c>
      <c r="AB1081" s="299">
        <v>5.0899087757306409</v>
      </c>
      <c r="AC1081" s="299">
        <v>-41.537393238124707</v>
      </c>
      <c r="AD1081" s="299">
        <v>44</v>
      </c>
      <c r="AE1081" s="299">
        <v>0</v>
      </c>
      <c r="AF1081" s="299">
        <v>0</v>
      </c>
      <c r="AG1081" s="299">
        <v>4</v>
      </c>
      <c r="AH1081" s="299">
        <v>45</v>
      </c>
      <c r="AI1081" s="299">
        <v>13</v>
      </c>
      <c r="AJ1081" s="299">
        <v>7</v>
      </c>
      <c r="AK1081" s="299">
        <v>17</v>
      </c>
      <c r="AL1081" s="299">
        <v>12</v>
      </c>
      <c r="AM1081" s="299">
        <v>2</v>
      </c>
    </row>
    <row r="1082" spans="1:39" s="300" customFormat="1">
      <c r="A1082" s="300">
        <v>15</v>
      </c>
      <c r="B1082" s="300">
        <v>12</v>
      </c>
      <c r="C1082" s="300">
        <v>2024</v>
      </c>
      <c r="D1082" s="300">
        <v>4</v>
      </c>
      <c r="E1082" s="300">
        <v>99</v>
      </c>
      <c r="F1082" s="300">
        <v>99</v>
      </c>
      <c r="G1082" s="300">
        <v>99</v>
      </c>
      <c r="H1082" s="300">
        <v>99</v>
      </c>
      <c r="I1082" s="300">
        <v>99</v>
      </c>
      <c r="J1082" s="300">
        <v>999</v>
      </c>
      <c r="K1082" s="300">
        <v>4</v>
      </c>
      <c r="M1082" s="300">
        <v>99</v>
      </c>
      <c r="N1082" s="300">
        <v>99</v>
      </c>
      <c r="O1082" s="300">
        <v>99</v>
      </c>
      <c r="P1082" s="300">
        <v>99</v>
      </c>
      <c r="Q1082" s="300">
        <v>13</v>
      </c>
      <c r="R1082" s="300">
        <v>16</v>
      </c>
      <c r="S1082" s="300">
        <v>15</v>
      </c>
      <c r="T1082" s="300">
        <v>0.53926525109538259</v>
      </c>
      <c r="U1082" s="300">
        <v>0.51482734521426909</v>
      </c>
      <c r="V1082" s="300">
        <v>3.4375</v>
      </c>
      <c r="W1082" s="300">
        <v>57.66666666666665</v>
      </c>
      <c r="X1082" s="300">
        <v>166.58315276273021</v>
      </c>
      <c r="Y1082" s="300">
        <v>145.85624999999999</v>
      </c>
      <c r="Z1082" s="300">
        <v>155.57999999999996</v>
      </c>
      <c r="AA1082" s="300">
        <v>32.766165475990775</v>
      </c>
      <c r="AB1082" s="300">
        <v>5.5577773335110363</v>
      </c>
      <c r="AC1082" s="300">
        <v>-25.878551216890191</v>
      </c>
      <c r="AD1082" s="300">
        <v>0</v>
      </c>
      <c r="AE1082" s="300">
        <v>0</v>
      </c>
      <c r="AF1082" s="300">
        <v>0</v>
      </c>
      <c r="AG1082" s="300">
        <v>0</v>
      </c>
      <c r="AH1082" s="300">
        <v>0</v>
      </c>
      <c r="AI1082" s="300">
        <v>0</v>
      </c>
      <c r="AJ1082" s="300">
        <v>0</v>
      </c>
      <c r="AK1082" s="300">
        <v>0</v>
      </c>
      <c r="AL1082" s="300">
        <v>0</v>
      </c>
      <c r="AM1082" s="300">
        <v>0</v>
      </c>
    </row>
    <row r="1083" spans="1:39" s="300" customFormat="1">
      <c r="A1083" s="300">
        <v>15</v>
      </c>
      <c r="B1083" s="300">
        <v>13</v>
      </c>
      <c r="C1083" s="300">
        <v>2024</v>
      </c>
      <c r="D1083" s="300">
        <v>5</v>
      </c>
      <c r="E1083" s="300">
        <v>99</v>
      </c>
      <c r="F1083" s="300">
        <v>99</v>
      </c>
      <c r="G1083" s="300">
        <v>99</v>
      </c>
      <c r="H1083" s="300">
        <v>99</v>
      </c>
      <c r="I1083" s="300">
        <v>99</v>
      </c>
      <c r="J1083" s="300">
        <v>999</v>
      </c>
      <c r="K1083" s="300">
        <v>0</v>
      </c>
      <c r="M1083" s="300">
        <v>99</v>
      </c>
      <c r="N1083" s="300">
        <v>99</v>
      </c>
      <c r="O1083" s="300">
        <v>99</v>
      </c>
      <c r="P1083" s="300">
        <v>99</v>
      </c>
      <c r="Q1083" s="300">
        <v>201</v>
      </c>
      <c r="R1083" s="300">
        <v>1648</v>
      </c>
      <c r="S1083" s="300">
        <v>1646</v>
      </c>
      <c r="T1083" s="300">
        <v>61.400894187779443</v>
      </c>
      <c r="U1083" s="300">
        <v>60.260851754322445</v>
      </c>
      <c r="V1083" s="300">
        <v>5.2809466019417455</v>
      </c>
      <c r="W1083" s="300">
        <v>59.455650060753321</v>
      </c>
      <c r="X1083" s="300">
        <v>161.6678544004881</v>
      </c>
      <c r="Y1083" s="300">
        <v>149.06680825242714</v>
      </c>
      <c r="Z1083" s="300">
        <v>149.24793438639119</v>
      </c>
      <c r="AA1083" s="300">
        <v>29.50072211131954</v>
      </c>
      <c r="AB1083" s="300">
        <v>4.1460475003443902</v>
      </c>
      <c r="AC1083" s="300">
        <v>-41.331098529898739</v>
      </c>
      <c r="AD1083" s="300">
        <v>51</v>
      </c>
      <c r="AE1083" s="300">
        <v>0</v>
      </c>
      <c r="AF1083" s="300">
        <v>0</v>
      </c>
      <c r="AG1083" s="300">
        <v>4</v>
      </c>
      <c r="AH1083" s="300">
        <v>127</v>
      </c>
      <c r="AI1083" s="300">
        <v>17</v>
      </c>
      <c r="AJ1083" s="300">
        <v>25</v>
      </c>
      <c r="AK1083" s="300">
        <v>8</v>
      </c>
      <c r="AL1083" s="300">
        <v>13</v>
      </c>
      <c r="AM1083" s="300">
        <v>6</v>
      </c>
    </row>
    <row r="1084" spans="1:39" s="300" customFormat="1">
      <c r="A1084" s="300">
        <v>15</v>
      </c>
      <c r="B1084" s="300">
        <v>14</v>
      </c>
      <c r="C1084" s="300">
        <v>2024</v>
      </c>
      <c r="D1084" s="300">
        <v>5</v>
      </c>
      <c r="E1084" s="300">
        <v>99</v>
      </c>
      <c r="F1084" s="300">
        <v>99</v>
      </c>
      <c r="G1084" s="300">
        <v>99</v>
      </c>
      <c r="H1084" s="300">
        <v>99</v>
      </c>
      <c r="I1084" s="300">
        <v>99</v>
      </c>
      <c r="J1084" s="300">
        <v>999</v>
      </c>
      <c r="K1084" s="300">
        <v>2</v>
      </c>
      <c r="M1084" s="300">
        <v>99</v>
      </c>
      <c r="N1084" s="300">
        <v>99</v>
      </c>
      <c r="O1084" s="300">
        <v>99</v>
      </c>
      <c r="P1084" s="300">
        <v>99</v>
      </c>
      <c r="Q1084" s="300">
        <v>92</v>
      </c>
      <c r="R1084" s="300">
        <v>1018</v>
      </c>
      <c r="S1084" s="300">
        <v>1018</v>
      </c>
      <c r="T1084" s="300">
        <v>37.928464977645312</v>
      </c>
      <c r="U1084" s="300">
        <v>38.997288211261967</v>
      </c>
      <c r="V1084" s="300">
        <v>5.9911591355599212</v>
      </c>
      <c r="W1084" s="300">
        <v>58.735756385068754</v>
      </c>
      <c r="X1084" s="300">
        <v>169.19511629243468</v>
      </c>
      <c r="Y1084" s="300">
        <v>156.1670923379175</v>
      </c>
      <c r="Z1084" s="300">
        <v>156.1670923379175</v>
      </c>
      <c r="AA1084" s="300">
        <v>32.496554564131785</v>
      </c>
      <c r="AB1084" s="300">
        <v>5.1416018147650142</v>
      </c>
      <c r="AC1084" s="300">
        <v>-46.266088914757901</v>
      </c>
      <c r="AD1084" s="300">
        <v>32</v>
      </c>
      <c r="AE1084" s="300">
        <v>0</v>
      </c>
      <c r="AF1084" s="300">
        <v>0</v>
      </c>
      <c r="AG1084" s="300">
        <v>4</v>
      </c>
      <c r="AH1084" s="300">
        <v>38</v>
      </c>
      <c r="AI1084" s="300">
        <v>11</v>
      </c>
      <c r="AJ1084" s="300">
        <v>6</v>
      </c>
      <c r="AK1084" s="300">
        <v>10</v>
      </c>
      <c r="AL1084" s="300">
        <v>2</v>
      </c>
      <c r="AM1084" s="300">
        <v>2</v>
      </c>
    </row>
    <row r="1085" spans="1:39" s="300" customFormat="1">
      <c r="A1085" s="300">
        <v>15</v>
      </c>
      <c r="B1085" s="300">
        <v>15</v>
      </c>
      <c r="C1085" s="300">
        <v>2024</v>
      </c>
      <c r="D1085" s="300">
        <v>5</v>
      </c>
      <c r="E1085" s="300">
        <v>99</v>
      </c>
      <c r="F1085" s="300">
        <v>99</v>
      </c>
      <c r="G1085" s="300">
        <v>99</v>
      </c>
      <c r="H1085" s="300">
        <v>99</v>
      </c>
      <c r="I1085" s="300">
        <v>99</v>
      </c>
      <c r="J1085" s="300">
        <v>999</v>
      </c>
      <c r="K1085" s="300">
        <v>4</v>
      </c>
      <c r="M1085" s="300">
        <v>99</v>
      </c>
      <c r="N1085" s="300">
        <v>99</v>
      </c>
      <c r="O1085" s="300">
        <v>99</v>
      </c>
      <c r="P1085" s="300">
        <v>99</v>
      </c>
      <c r="Q1085" s="300">
        <v>10</v>
      </c>
      <c r="R1085" s="300">
        <v>18</v>
      </c>
      <c r="S1085" s="300">
        <v>18</v>
      </c>
      <c r="T1085" s="300">
        <v>0.6706408345752608</v>
      </c>
      <c r="U1085" s="300">
        <v>0.74186003441555504</v>
      </c>
      <c r="V1085" s="300">
        <v>3.5555555555555558</v>
      </c>
      <c r="W1085" s="300">
        <v>58.277777777777779</v>
      </c>
      <c r="X1085" s="300">
        <v>182.03322499097143</v>
      </c>
      <c r="Y1085" s="300">
        <v>168.01666666666671</v>
      </c>
      <c r="Z1085" s="300">
        <v>168.01666666666671</v>
      </c>
      <c r="AA1085" s="300">
        <v>42.917728142212816</v>
      </c>
      <c r="AB1085" s="300">
        <v>3.6485241393009353</v>
      </c>
      <c r="AC1085" s="300">
        <v>-11.239212197428332</v>
      </c>
      <c r="AD1085" s="300">
        <v>0</v>
      </c>
      <c r="AE1085" s="300">
        <v>0</v>
      </c>
      <c r="AF1085" s="300">
        <v>0</v>
      </c>
      <c r="AG1085" s="300">
        <v>0</v>
      </c>
      <c r="AH1085" s="300">
        <v>1</v>
      </c>
      <c r="AI1085" s="300">
        <v>0</v>
      </c>
      <c r="AJ1085" s="300">
        <v>1</v>
      </c>
      <c r="AK1085" s="300">
        <v>0</v>
      </c>
      <c r="AL1085" s="300">
        <v>0</v>
      </c>
      <c r="AM1085" s="300">
        <v>0</v>
      </c>
    </row>
    <row r="1086" spans="1:39" s="300" customFormat="1">
      <c r="A1086" s="300">
        <v>15</v>
      </c>
      <c r="B1086" s="300">
        <v>16</v>
      </c>
      <c r="C1086" s="300">
        <v>2024</v>
      </c>
      <c r="D1086" s="300">
        <v>6</v>
      </c>
      <c r="E1086" s="300">
        <v>99</v>
      </c>
      <c r="F1086" s="300">
        <v>99</v>
      </c>
      <c r="G1086" s="300">
        <v>99</v>
      </c>
      <c r="H1086" s="300">
        <v>99</v>
      </c>
      <c r="I1086" s="300">
        <v>99</v>
      </c>
      <c r="J1086" s="300">
        <v>999</v>
      </c>
      <c r="K1086" s="300">
        <v>0</v>
      </c>
      <c r="M1086" s="300">
        <v>99</v>
      </c>
      <c r="N1086" s="300">
        <v>99</v>
      </c>
      <c r="O1086" s="300">
        <v>99</v>
      </c>
      <c r="P1086" s="300">
        <v>99</v>
      </c>
      <c r="Q1086" s="300">
        <v>188</v>
      </c>
      <c r="R1086" s="300">
        <v>1441</v>
      </c>
      <c r="S1086" s="300">
        <v>1439</v>
      </c>
      <c r="T1086" s="300">
        <v>65.979853479853503</v>
      </c>
      <c r="U1086" s="300">
        <v>64.532582888921709</v>
      </c>
      <c r="V1086" s="300">
        <v>5.3573907009021511</v>
      </c>
      <c r="W1086" s="300">
        <v>59.362056984016689</v>
      </c>
      <c r="X1086" s="300">
        <v>162.36647988072565</v>
      </c>
      <c r="Y1086" s="300">
        <v>149.63448993754349</v>
      </c>
      <c r="Z1086" s="300">
        <v>149.84246004169572</v>
      </c>
      <c r="AA1086" s="300">
        <v>31.706372801497075</v>
      </c>
      <c r="AB1086" s="300">
        <v>4.4525424576602814</v>
      </c>
      <c r="AC1086" s="300">
        <v>-39.660340488745859</v>
      </c>
      <c r="AD1086" s="300">
        <v>41</v>
      </c>
      <c r="AE1086" s="300">
        <v>0</v>
      </c>
      <c r="AF1086" s="300">
        <v>0</v>
      </c>
      <c r="AG1086" s="300">
        <v>3</v>
      </c>
      <c r="AH1086" s="300">
        <v>105</v>
      </c>
      <c r="AI1086" s="300">
        <v>18</v>
      </c>
      <c r="AJ1086" s="300">
        <v>24</v>
      </c>
      <c r="AK1086" s="300">
        <v>5</v>
      </c>
      <c r="AL1086" s="300">
        <v>16</v>
      </c>
      <c r="AM1086" s="300">
        <v>2</v>
      </c>
    </row>
    <row r="1087" spans="1:39" s="300" customFormat="1">
      <c r="A1087" s="300">
        <v>15</v>
      </c>
      <c r="B1087" s="300">
        <v>17</v>
      </c>
      <c r="C1087" s="300">
        <v>2024</v>
      </c>
      <c r="D1087" s="300">
        <v>6</v>
      </c>
      <c r="E1087" s="300">
        <v>99</v>
      </c>
      <c r="F1087" s="300">
        <v>99</v>
      </c>
      <c r="G1087" s="300">
        <v>99</v>
      </c>
      <c r="H1087" s="300">
        <v>99</v>
      </c>
      <c r="I1087" s="300">
        <v>99</v>
      </c>
      <c r="J1087" s="300">
        <v>999</v>
      </c>
      <c r="K1087" s="300">
        <v>2</v>
      </c>
      <c r="M1087" s="300">
        <v>99</v>
      </c>
      <c r="N1087" s="300">
        <v>99</v>
      </c>
      <c r="O1087" s="300">
        <v>99</v>
      </c>
      <c r="P1087" s="300">
        <v>99</v>
      </c>
      <c r="Q1087" s="300">
        <v>101</v>
      </c>
      <c r="R1087" s="300">
        <v>716</v>
      </c>
      <c r="S1087" s="300">
        <v>716</v>
      </c>
      <c r="T1087" s="300">
        <v>32.783882783882795</v>
      </c>
      <c r="U1087" s="300">
        <v>34.358660034136307</v>
      </c>
      <c r="V1087" s="300">
        <v>6.7234636871508373</v>
      </c>
      <c r="W1087" s="300">
        <v>58.220670391061454</v>
      </c>
      <c r="X1087" s="300">
        <v>173.71532590471924</v>
      </c>
      <c r="Y1087" s="300">
        <v>160.33924581005587</v>
      </c>
      <c r="Z1087" s="300">
        <v>160.33924581005587</v>
      </c>
      <c r="AA1087" s="300">
        <v>30.105886857117802</v>
      </c>
      <c r="AB1087" s="300">
        <v>5.2638662424811491</v>
      </c>
      <c r="AC1087" s="300">
        <v>-34.691078651345435</v>
      </c>
      <c r="AD1087" s="300">
        <v>19</v>
      </c>
      <c r="AE1087" s="300">
        <v>0</v>
      </c>
      <c r="AF1087" s="300">
        <v>0</v>
      </c>
      <c r="AG1087" s="300">
        <v>2</v>
      </c>
      <c r="AH1087" s="300">
        <v>34</v>
      </c>
      <c r="AI1087" s="300">
        <v>9</v>
      </c>
      <c r="AJ1087" s="300">
        <v>5</v>
      </c>
      <c r="AK1087" s="300">
        <v>3</v>
      </c>
      <c r="AL1087" s="300">
        <v>7</v>
      </c>
      <c r="AM1087" s="300">
        <v>2</v>
      </c>
    </row>
    <row r="1088" spans="1:39" s="300" customFormat="1">
      <c r="A1088" s="300">
        <v>15</v>
      </c>
      <c r="B1088" s="300">
        <v>18</v>
      </c>
      <c r="C1088" s="300">
        <v>2024</v>
      </c>
      <c r="D1088" s="300">
        <v>6</v>
      </c>
      <c r="E1088" s="300">
        <v>99</v>
      </c>
      <c r="F1088" s="300">
        <v>99</v>
      </c>
      <c r="G1088" s="300">
        <v>99</v>
      </c>
      <c r="H1088" s="300">
        <v>99</v>
      </c>
      <c r="I1088" s="300">
        <v>99</v>
      </c>
      <c r="J1088" s="300">
        <v>999</v>
      </c>
      <c r="K1088" s="300">
        <v>4</v>
      </c>
      <c r="M1088" s="300">
        <v>99</v>
      </c>
      <c r="N1088" s="300">
        <v>99</v>
      </c>
      <c r="O1088" s="300">
        <v>99</v>
      </c>
      <c r="P1088" s="300">
        <v>99</v>
      </c>
      <c r="Q1088" s="300">
        <v>12</v>
      </c>
      <c r="R1088" s="300">
        <v>27</v>
      </c>
      <c r="S1088" s="300">
        <v>27</v>
      </c>
      <c r="T1088" s="300">
        <v>1.2362637362637361</v>
      </c>
      <c r="U1088" s="300">
        <v>1.1087570769420001</v>
      </c>
      <c r="V1088" s="300">
        <v>3.592592592592593</v>
      </c>
      <c r="W1088" s="300">
        <v>59.703703703703702</v>
      </c>
      <c r="X1088" s="300">
        <v>148.65775851691345</v>
      </c>
      <c r="Y1088" s="300">
        <v>137.21111111111111</v>
      </c>
      <c r="Z1088" s="300">
        <v>137.21111111111111</v>
      </c>
      <c r="AA1088" s="300">
        <v>28.859818707027095</v>
      </c>
      <c r="AB1088" s="300">
        <v>4.1079400516273683</v>
      </c>
      <c r="AC1088" s="300">
        <v>-54.35888770722508</v>
      </c>
      <c r="AD1088" s="300">
        <v>1</v>
      </c>
      <c r="AE1088" s="300">
        <v>0</v>
      </c>
      <c r="AF1088" s="300">
        <v>0</v>
      </c>
      <c r="AG1088" s="300">
        <v>1</v>
      </c>
      <c r="AH1088" s="300">
        <v>0</v>
      </c>
      <c r="AI1088" s="300">
        <v>0</v>
      </c>
      <c r="AJ1088" s="300">
        <v>1</v>
      </c>
      <c r="AK1088" s="300">
        <v>0</v>
      </c>
      <c r="AL1088" s="300">
        <v>0</v>
      </c>
      <c r="AM1088" s="300">
        <v>0</v>
      </c>
    </row>
    <row r="1089" spans="1:39" s="300" customFormat="1">
      <c r="A1089" s="300">
        <v>15</v>
      </c>
      <c r="B1089" s="300">
        <v>19</v>
      </c>
      <c r="C1089" s="300">
        <v>2024</v>
      </c>
      <c r="D1089" s="300">
        <v>7</v>
      </c>
      <c r="E1089" s="300">
        <v>99</v>
      </c>
      <c r="F1089" s="300">
        <v>99</v>
      </c>
      <c r="G1089" s="300">
        <v>99</v>
      </c>
      <c r="H1089" s="300">
        <v>99</v>
      </c>
      <c r="I1089" s="300">
        <v>99</v>
      </c>
      <c r="J1089" s="300">
        <v>999</v>
      </c>
      <c r="K1089" s="300">
        <v>0</v>
      </c>
      <c r="M1089" s="300">
        <v>99</v>
      </c>
      <c r="N1089" s="300">
        <v>99</v>
      </c>
      <c r="O1089" s="300">
        <v>99</v>
      </c>
      <c r="P1089" s="300">
        <v>99</v>
      </c>
      <c r="Q1089" s="300">
        <v>208</v>
      </c>
      <c r="R1089" s="300">
        <v>1621</v>
      </c>
      <c r="S1089" s="300">
        <v>1620</v>
      </c>
      <c r="T1089" s="300">
        <v>66.055419722901391</v>
      </c>
      <c r="U1089" s="300">
        <v>65.546952382539089</v>
      </c>
      <c r="V1089" s="300">
        <v>5.4774830351634787</v>
      </c>
      <c r="W1089" s="300">
        <v>59.308024691358</v>
      </c>
      <c r="X1089" s="300">
        <v>163.11286787779321</v>
      </c>
      <c r="Y1089" s="300">
        <v>150.47760641579259</v>
      </c>
      <c r="Z1089" s="300">
        <v>150.57049382716039</v>
      </c>
      <c r="AA1089" s="300">
        <v>30.398519798323047</v>
      </c>
      <c r="AB1089" s="300">
        <v>4.2910541223424099</v>
      </c>
      <c r="AC1089" s="300">
        <v>-41.943661518071963</v>
      </c>
      <c r="AD1089" s="300">
        <v>36</v>
      </c>
      <c r="AE1089" s="300">
        <v>0</v>
      </c>
      <c r="AF1089" s="300">
        <v>0</v>
      </c>
      <c r="AG1089" s="300">
        <v>0</v>
      </c>
      <c r="AH1089" s="300">
        <v>127</v>
      </c>
      <c r="AI1089" s="300">
        <v>21</v>
      </c>
      <c r="AJ1089" s="300">
        <v>71</v>
      </c>
      <c r="AK1089" s="300">
        <v>8</v>
      </c>
      <c r="AL1089" s="300">
        <v>19</v>
      </c>
      <c r="AM1089" s="300">
        <v>7</v>
      </c>
    </row>
    <row r="1090" spans="1:39" s="300" customFormat="1">
      <c r="A1090" s="300">
        <v>15</v>
      </c>
      <c r="B1090" s="300">
        <v>20</v>
      </c>
      <c r="C1090" s="300">
        <v>2024</v>
      </c>
      <c r="D1090" s="300">
        <v>7</v>
      </c>
      <c r="E1090" s="300">
        <v>99</v>
      </c>
      <c r="F1090" s="300">
        <v>99</v>
      </c>
      <c r="G1090" s="300">
        <v>99</v>
      </c>
      <c r="H1090" s="300">
        <v>99</v>
      </c>
      <c r="I1090" s="300">
        <v>99</v>
      </c>
      <c r="J1090" s="300">
        <v>999</v>
      </c>
      <c r="K1090" s="300">
        <v>2</v>
      </c>
      <c r="M1090" s="300">
        <v>99</v>
      </c>
      <c r="N1090" s="300">
        <v>99</v>
      </c>
      <c r="O1090" s="300">
        <v>99</v>
      </c>
      <c r="P1090" s="300">
        <v>99</v>
      </c>
      <c r="Q1090" s="300">
        <v>96</v>
      </c>
      <c r="R1090" s="300">
        <v>817</v>
      </c>
      <c r="S1090" s="300">
        <v>817</v>
      </c>
      <c r="T1090" s="300">
        <v>33.292583537082322</v>
      </c>
      <c r="U1090" s="300">
        <v>33.948394218682076</v>
      </c>
      <c r="V1090" s="300">
        <v>6.8066095471236228</v>
      </c>
      <c r="W1090" s="300">
        <v>58.468788249693993</v>
      </c>
      <c r="X1090" s="300">
        <v>167.53203525834419</v>
      </c>
      <c r="Y1090" s="300">
        <v>154.63206854345157</v>
      </c>
      <c r="Z1090" s="300">
        <v>154.63206854345157</v>
      </c>
      <c r="AA1090" s="300">
        <v>30.466852581903861</v>
      </c>
      <c r="AB1090" s="300">
        <v>5.0727213563169693</v>
      </c>
      <c r="AC1090" s="300">
        <v>-35.936942678578326</v>
      </c>
      <c r="AD1090" s="300">
        <v>23</v>
      </c>
      <c r="AE1090" s="300">
        <v>0</v>
      </c>
      <c r="AF1090" s="300">
        <v>0</v>
      </c>
      <c r="AG1090" s="300">
        <v>8</v>
      </c>
      <c r="AH1090" s="300">
        <v>28</v>
      </c>
      <c r="AI1090" s="300">
        <v>4</v>
      </c>
      <c r="AJ1090" s="300">
        <v>2</v>
      </c>
      <c r="AK1090" s="300">
        <v>2</v>
      </c>
      <c r="AL1090" s="300">
        <v>4</v>
      </c>
      <c r="AM1090" s="300">
        <v>2</v>
      </c>
    </row>
    <row r="1091" spans="1:39" s="300" customFormat="1">
      <c r="A1091" s="300">
        <v>15</v>
      </c>
      <c r="B1091" s="300">
        <v>21</v>
      </c>
      <c r="C1091" s="300">
        <v>2024</v>
      </c>
      <c r="D1091" s="300">
        <v>7</v>
      </c>
      <c r="E1091" s="300">
        <v>99</v>
      </c>
      <c r="F1091" s="300">
        <v>99</v>
      </c>
      <c r="G1091" s="300">
        <v>99</v>
      </c>
      <c r="H1091" s="300">
        <v>99</v>
      </c>
      <c r="I1091" s="300">
        <v>99</v>
      </c>
      <c r="J1091" s="300">
        <v>999</v>
      </c>
      <c r="K1091" s="300">
        <v>4</v>
      </c>
      <c r="M1091" s="300">
        <v>99</v>
      </c>
      <c r="N1091" s="300">
        <v>99</v>
      </c>
      <c r="O1091" s="300">
        <v>99</v>
      </c>
      <c r="P1091" s="300">
        <v>99</v>
      </c>
      <c r="Q1091" s="300">
        <v>8</v>
      </c>
      <c r="R1091" s="300">
        <v>16</v>
      </c>
      <c r="S1091" s="300">
        <v>12</v>
      </c>
      <c r="T1091" s="300">
        <v>0.65199674001629992</v>
      </c>
      <c r="U1091" s="300">
        <v>0.50465339877883597</v>
      </c>
      <c r="V1091" s="300">
        <v>5.5</v>
      </c>
      <c r="W1091" s="300">
        <v>54.75</v>
      </c>
      <c r="X1091" s="300">
        <v>180.25460455037924</v>
      </c>
      <c r="Y1091" s="300">
        <v>117.37500000000001</v>
      </c>
      <c r="Z1091" s="300">
        <v>156.50000000000003</v>
      </c>
      <c r="AA1091" s="300">
        <v>21.090045044996675</v>
      </c>
      <c r="AB1091" s="300">
        <v>4.8669805834829436</v>
      </c>
      <c r="AC1091" s="300">
        <v>-49.003924725306398</v>
      </c>
      <c r="AD1091" s="300">
        <v>0</v>
      </c>
      <c r="AE1091" s="300">
        <v>0</v>
      </c>
      <c r="AF1091" s="300">
        <v>0</v>
      </c>
      <c r="AG1091" s="300">
        <v>0</v>
      </c>
      <c r="AH1091" s="300">
        <v>0</v>
      </c>
      <c r="AI1091" s="300">
        <v>0</v>
      </c>
      <c r="AJ1091" s="300">
        <v>1</v>
      </c>
      <c r="AK1091" s="300">
        <v>0</v>
      </c>
      <c r="AL1091" s="300">
        <v>0</v>
      </c>
      <c r="AM1091" s="300">
        <v>0</v>
      </c>
    </row>
    <row r="1092" spans="1:39" s="307" customFormat="1">
      <c r="A1092" s="307">
        <v>15</v>
      </c>
      <c r="B1092" s="307">
        <v>22</v>
      </c>
      <c r="C1092" s="307">
        <v>2024</v>
      </c>
      <c r="D1092" s="307">
        <v>8</v>
      </c>
      <c r="E1092" s="307">
        <v>99</v>
      </c>
      <c r="F1092" s="307">
        <v>99</v>
      </c>
      <c r="G1092" s="307">
        <v>99</v>
      </c>
      <c r="H1092" s="307">
        <v>99</v>
      </c>
      <c r="I1092" s="307">
        <v>99</v>
      </c>
      <c r="J1092" s="307">
        <v>999</v>
      </c>
      <c r="K1092" s="307">
        <v>0</v>
      </c>
      <c r="M1092" s="307">
        <v>99</v>
      </c>
      <c r="N1092" s="307">
        <v>99</v>
      </c>
      <c r="O1092" s="307">
        <v>99</v>
      </c>
      <c r="P1092" s="307">
        <v>99</v>
      </c>
      <c r="Q1092" s="307">
        <v>202</v>
      </c>
      <c r="R1092" s="307">
        <v>1655</v>
      </c>
      <c r="S1092" s="307">
        <v>1654</v>
      </c>
      <c r="T1092" s="307">
        <v>70.067739204064367</v>
      </c>
      <c r="U1092" s="307">
        <v>69.103604878746637</v>
      </c>
      <c r="V1092" s="307">
        <v>6.1546827794561905</v>
      </c>
      <c r="W1092" s="307">
        <v>58.856106408706175</v>
      </c>
      <c r="X1092" s="307">
        <v>163.6022035068882</v>
      </c>
      <c r="Y1092" s="307">
        <v>150.89208459214476</v>
      </c>
      <c r="Z1092" s="307">
        <v>150.98331318016901</v>
      </c>
      <c r="AA1092" s="307">
        <v>30.030398740527911</v>
      </c>
      <c r="AB1092" s="307">
        <v>4.2744250357797604</v>
      </c>
      <c r="AC1092" s="307">
        <v>-33.258416517955403</v>
      </c>
      <c r="AD1092" s="307">
        <v>42</v>
      </c>
      <c r="AE1092" s="307">
        <v>0</v>
      </c>
      <c r="AF1092" s="307">
        <v>0</v>
      </c>
      <c r="AG1092" s="307">
        <v>2</v>
      </c>
      <c r="AH1092" s="307">
        <v>146</v>
      </c>
      <c r="AI1092" s="307">
        <v>22</v>
      </c>
      <c r="AJ1092" s="307">
        <v>61</v>
      </c>
      <c r="AK1092" s="307">
        <v>8</v>
      </c>
      <c r="AL1092" s="307">
        <v>19</v>
      </c>
      <c r="AM1092" s="307">
        <v>4</v>
      </c>
    </row>
    <row r="1093" spans="1:39" s="307" customFormat="1">
      <c r="A1093" s="307">
        <v>15</v>
      </c>
      <c r="B1093" s="307">
        <v>23</v>
      </c>
      <c r="C1093" s="307">
        <v>2024</v>
      </c>
      <c r="D1093" s="307">
        <v>8</v>
      </c>
      <c r="E1093" s="307">
        <v>99</v>
      </c>
      <c r="F1093" s="307">
        <v>99</v>
      </c>
      <c r="G1093" s="307">
        <v>99</v>
      </c>
      <c r="H1093" s="307">
        <v>99</v>
      </c>
      <c r="I1093" s="307">
        <v>99</v>
      </c>
      <c r="J1093" s="307">
        <v>999</v>
      </c>
      <c r="K1093" s="307">
        <v>2</v>
      </c>
      <c r="M1093" s="307">
        <v>99</v>
      </c>
      <c r="N1093" s="307">
        <v>99</v>
      </c>
      <c r="O1093" s="307">
        <v>99</v>
      </c>
      <c r="P1093" s="307">
        <v>99</v>
      </c>
      <c r="Q1093" s="307">
        <v>95</v>
      </c>
      <c r="R1093" s="307">
        <v>701</v>
      </c>
      <c r="S1093" s="307">
        <v>701</v>
      </c>
      <c r="T1093" s="307">
        <v>29.678238780694326</v>
      </c>
      <c r="U1093" s="307">
        <v>30.635007998512396</v>
      </c>
      <c r="V1093" s="307">
        <v>6.5592011412268212</v>
      </c>
      <c r="W1093" s="307">
        <v>58.072753209700437</v>
      </c>
      <c r="X1093" s="307">
        <v>171.10473661678176</v>
      </c>
      <c r="Y1093" s="307">
        <v>157.9296718972895</v>
      </c>
      <c r="Z1093" s="307">
        <v>157.9296718972895</v>
      </c>
      <c r="AA1093" s="307">
        <v>33.323593549519494</v>
      </c>
      <c r="AB1093" s="307">
        <v>5.6388313337699989</v>
      </c>
      <c r="AC1093" s="307">
        <v>-44.57328877685304</v>
      </c>
      <c r="AD1093" s="307">
        <v>36</v>
      </c>
      <c r="AE1093" s="307">
        <v>0</v>
      </c>
      <c r="AF1093" s="307">
        <v>0</v>
      </c>
      <c r="AG1093" s="307">
        <v>1</v>
      </c>
      <c r="AH1093" s="307">
        <v>27</v>
      </c>
      <c r="AI1093" s="307">
        <v>12</v>
      </c>
      <c r="AJ1093" s="307">
        <v>11</v>
      </c>
      <c r="AK1093" s="307">
        <v>11</v>
      </c>
      <c r="AL1093" s="307">
        <v>3</v>
      </c>
      <c r="AM1093" s="307">
        <v>2</v>
      </c>
    </row>
    <row r="1094" spans="1:39" s="307" customFormat="1">
      <c r="A1094" s="307">
        <v>15</v>
      </c>
      <c r="B1094" s="307">
        <v>24</v>
      </c>
      <c r="C1094" s="307">
        <v>2024</v>
      </c>
      <c r="D1094" s="307">
        <v>8</v>
      </c>
      <c r="E1094" s="307">
        <v>99</v>
      </c>
      <c r="F1094" s="307">
        <v>99</v>
      </c>
      <c r="G1094" s="307">
        <v>99</v>
      </c>
      <c r="H1094" s="307">
        <v>99</v>
      </c>
      <c r="I1094" s="307">
        <v>99</v>
      </c>
      <c r="J1094" s="307">
        <v>999</v>
      </c>
      <c r="K1094" s="307">
        <v>4</v>
      </c>
      <c r="M1094" s="307">
        <v>99</v>
      </c>
      <c r="N1094" s="307">
        <v>99</v>
      </c>
      <c r="O1094" s="307">
        <v>99</v>
      </c>
      <c r="P1094" s="307">
        <v>99</v>
      </c>
      <c r="Q1094" s="307">
        <v>6</v>
      </c>
      <c r="R1094" s="307">
        <v>6</v>
      </c>
      <c r="S1094" s="307">
        <v>6</v>
      </c>
      <c r="T1094" s="307">
        <v>0.2540220152413209</v>
      </c>
      <c r="U1094" s="307">
        <v>0.26138712274098458</v>
      </c>
      <c r="V1094" s="307">
        <v>3.6666666666666656</v>
      </c>
      <c r="W1094" s="307">
        <v>58.16666666666665</v>
      </c>
      <c r="X1094" s="307">
        <v>170.56699169375227</v>
      </c>
      <c r="Y1094" s="307">
        <v>157.43333333333339</v>
      </c>
      <c r="Z1094" s="307">
        <v>157.43333333333339</v>
      </c>
      <c r="AA1094" s="307">
        <v>25.303271637390178</v>
      </c>
      <c r="AB1094" s="307">
        <v>5.5802230142611045</v>
      </c>
      <c r="AC1094" s="307">
        <v>53.679583851990735</v>
      </c>
      <c r="AD1094" s="307">
        <v>0</v>
      </c>
      <c r="AE1094" s="307">
        <v>0</v>
      </c>
      <c r="AF1094" s="307">
        <v>0</v>
      </c>
      <c r="AG1094" s="307">
        <v>0</v>
      </c>
      <c r="AH1094" s="307">
        <v>0</v>
      </c>
      <c r="AI1094" s="307">
        <v>0</v>
      </c>
      <c r="AJ1094" s="307">
        <v>0</v>
      </c>
      <c r="AK1094" s="307">
        <v>0</v>
      </c>
      <c r="AL1094" s="307">
        <v>0</v>
      </c>
      <c r="AM1094" s="307">
        <v>0</v>
      </c>
    </row>
    <row r="1095" spans="1:39" s="300" customFormat="1">
      <c r="A1095" s="300">
        <v>15</v>
      </c>
      <c r="B1095" s="300">
        <v>25</v>
      </c>
      <c r="C1095" s="300">
        <v>2024</v>
      </c>
      <c r="D1095" s="300">
        <v>9</v>
      </c>
      <c r="E1095" s="300">
        <v>99</v>
      </c>
      <c r="F1095" s="300">
        <v>99</v>
      </c>
      <c r="G1095" s="300">
        <v>99</v>
      </c>
      <c r="H1095" s="300">
        <v>99</v>
      </c>
      <c r="I1095" s="300">
        <v>99</v>
      </c>
      <c r="J1095" s="300">
        <v>999</v>
      </c>
      <c r="K1095" s="300">
        <v>0</v>
      </c>
      <c r="M1095" s="300">
        <v>99</v>
      </c>
      <c r="N1095" s="300">
        <v>99</v>
      </c>
      <c r="O1095" s="300">
        <v>99</v>
      </c>
      <c r="P1095" s="300">
        <v>99</v>
      </c>
      <c r="Q1095" s="300">
        <v>211</v>
      </c>
      <c r="R1095" s="300">
        <v>1503</v>
      </c>
      <c r="S1095" s="300">
        <v>1501</v>
      </c>
      <c r="T1095" s="300">
        <v>63.578680203045693</v>
      </c>
      <c r="U1095" s="300">
        <v>62.80001199798037</v>
      </c>
      <c r="V1095" s="300">
        <v>6.0958083832335319</v>
      </c>
      <c r="W1095" s="300">
        <v>58.664890073284482</v>
      </c>
      <c r="X1095" s="300">
        <v>163.18954723272839</v>
      </c>
      <c r="Y1095" s="300">
        <v>150.44451097804415</v>
      </c>
      <c r="Z1095" s="300">
        <v>150.64497001998691</v>
      </c>
      <c r="AA1095" s="300">
        <v>30.435009498058793</v>
      </c>
      <c r="AB1095" s="300">
        <v>4.4980149376129539</v>
      </c>
      <c r="AC1095" s="300">
        <v>-36.038469607838863</v>
      </c>
      <c r="AD1095" s="300">
        <v>37</v>
      </c>
      <c r="AE1095" s="300">
        <v>0</v>
      </c>
      <c r="AF1095" s="300">
        <v>0</v>
      </c>
      <c r="AG1095" s="300">
        <v>2</v>
      </c>
      <c r="AH1095" s="300">
        <v>110</v>
      </c>
      <c r="AI1095" s="300">
        <v>10</v>
      </c>
      <c r="AJ1095" s="300">
        <v>62</v>
      </c>
      <c r="AK1095" s="300">
        <v>6</v>
      </c>
      <c r="AL1095" s="300">
        <v>17</v>
      </c>
      <c r="AM1095" s="300">
        <v>2</v>
      </c>
    </row>
    <row r="1096" spans="1:39" s="300" customFormat="1">
      <c r="A1096" s="300">
        <v>15</v>
      </c>
      <c r="B1096" s="300">
        <v>26</v>
      </c>
      <c r="C1096" s="300">
        <v>2024</v>
      </c>
      <c r="D1096" s="300">
        <v>9</v>
      </c>
      <c r="E1096" s="300">
        <v>99</v>
      </c>
      <c r="F1096" s="300">
        <v>99</v>
      </c>
      <c r="G1096" s="300">
        <v>99</v>
      </c>
      <c r="H1096" s="300">
        <v>99</v>
      </c>
      <c r="I1096" s="300">
        <v>99</v>
      </c>
      <c r="J1096" s="300">
        <v>999</v>
      </c>
      <c r="K1096" s="300">
        <v>2</v>
      </c>
      <c r="M1096" s="300">
        <v>99</v>
      </c>
      <c r="N1096" s="300">
        <v>99</v>
      </c>
      <c r="O1096" s="300">
        <v>99</v>
      </c>
      <c r="P1096" s="300">
        <v>99</v>
      </c>
      <c r="Q1096" s="300">
        <v>98</v>
      </c>
      <c r="R1096" s="300">
        <v>857</v>
      </c>
      <c r="S1096" s="300">
        <v>857</v>
      </c>
      <c r="T1096" s="300">
        <v>36.252115059221659</v>
      </c>
      <c r="U1096" s="300">
        <v>36.98888464886187</v>
      </c>
      <c r="V1096" s="300">
        <v>7.1283547257876272</v>
      </c>
      <c r="W1096" s="300">
        <v>57.757292882147027</v>
      </c>
      <c r="X1096" s="300">
        <v>168.36984567850502</v>
      </c>
      <c r="Y1096" s="300">
        <v>155.40536756126022</v>
      </c>
      <c r="Z1096" s="300">
        <v>155.40536756126022</v>
      </c>
      <c r="AA1096" s="300">
        <v>31.916489545555638</v>
      </c>
      <c r="AB1096" s="300">
        <v>5.0082215858835593</v>
      </c>
      <c r="AC1096" s="300">
        <v>-43.423366463222258</v>
      </c>
      <c r="AD1096" s="300">
        <v>30</v>
      </c>
      <c r="AE1096" s="300">
        <v>0</v>
      </c>
      <c r="AF1096" s="300">
        <v>0</v>
      </c>
      <c r="AG1096" s="300">
        <v>6</v>
      </c>
      <c r="AH1096" s="300">
        <v>28</v>
      </c>
      <c r="AI1096" s="300">
        <v>4</v>
      </c>
      <c r="AJ1096" s="300">
        <v>8</v>
      </c>
      <c r="AK1096" s="300">
        <v>12</v>
      </c>
      <c r="AL1096" s="300">
        <v>4</v>
      </c>
      <c r="AM1096" s="300">
        <v>2</v>
      </c>
    </row>
    <row r="1097" spans="1:39" s="300" customFormat="1">
      <c r="A1097" s="300">
        <v>15</v>
      </c>
      <c r="B1097" s="300">
        <v>27</v>
      </c>
      <c r="C1097" s="300">
        <v>2024</v>
      </c>
      <c r="D1097" s="300">
        <v>9</v>
      </c>
      <c r="E1097" s="300">
        <v>99</v>
      </c>
      <c r="F1097" s="300">
        <v>99</v>
      </c>
      <c r="G1097" s="300">
        <v>99</v>
      </c>
      <c r="H1097" s="300">
        <v>99</v>
      </c>
      <c r="I1097" s="300">
        <v>99</v>
      </c>
      <c r="J1097" s="300">
        <v>999</v>
      </c>
      <c r="K1097" s="300">
        <v>4</v>
      </c>
      <c r="M1097" s="300">
        <v>99</v>
      </c>
      <c r="N1097" s="300">
        <v>99</v>
      </c>
      <c r="O1097" s="300">
        <v>99</v>
      </c>
      <c r="P1097" s="300">
        <v>99</v>
      </c>
      <c r="Q1097" s="300">
        <v>4</v>
      </c>
      <c r="R1097" s="300">
        <v>4</v>
      </c>
      <c r="S1097" s="300">
        <v>4</v>
      </c>
      <c r="T1097" s="300">
        <v>0.16920473773265651</v>
      </c>
      <c r="U1097" s="300">
        <v>0.21110335315777368</v>
      </c>
      <c r="V1097" s="300">
        <v>4</v>
      </c>
      <c r="W1097" s="300">
        <v>55</v>
      </c>
      <c r="X1097" s="300">
        <v>205.87757313109424</v>
      </c>
      <c r="Y1097" s="300">
        <v>190.02500000000001</v>
      </c>
      <c r="Z1097" s="300">
        <v>190.02500000000001</v>
      </c>
      <c r="AA1097" s="300">
        <v>27.229613934097539</v>
      </c>
      <c r="AB1097" s="300">
        <v>7</v>
      </c>
      <c r="AC1097" s="300">
        <v>-69.868783472454453</v>
      </c>
      <c r="AD1097" s="300">
        <v>0</v>
      </c>
      <c r="AE1097" s="300">
        <v>0</v>
      </c>
      <c r="AF1097" s="300">
        <v>0</v>
      </c>
      <c r="AG1097" s="300">
        <v>0</v>
      </c>
      <c r="AH1097" s="300">
        <v>0</v>
      </c>
      <c r="AI1097" s="300">
        <v>0</v>
      </c>
      <c r="AJ1097" s="300">
        <v>0</v>
      </c>
      <c r="AK1097" s="300">
        <v>0</v>
      </c>
      <c r="AL1097" s="300">
        <v>0</v>
      </c>
      <c r="AM1097" s="300">
        <v>0</v>
      </c>
    </row>
    <row r="1098" spans="1:39" s="301" customFormat="1">
      <c r="A1098" s="301">
        <v>15</v>
      </c>
      <c r="B1098" s="301">
        <v>28</v>
      </c>
      <c r="C1098" s="301">
        <v>2024</v>
      </c>
      <c r="D1098" s="301">
        <v>10</v>
      </c>
      <c r="E1098" s="301">
        <v>99</v>
      </c>
      <c r="F1098" s="301">
        <v>99</v>
      </c>
      <c r="G1098" s="301">
        <v>99</v>
      </c>
      <c r="H1098" s="301">
        <v>99</v>
      </c>
      <c r="I1098" s="301">
        <v>99</v>
      </c>
      <c r="J1098" s="301">
        <v>999</v>
      </c>
      <c r="K1098" s="301">
        <v>0</v>
      </c>
      <c r="M1098" s="301">
        <v>99</v>
      </c>
      <c r="N1098" s="301">
        <v>99</v>
      </c>
      <c r="O1098" s="301">
        <v>99</v>
      </c>
      <c r="P1098" s="301">
        <v>99</v>
      </c>
      <c r="Q1098" s="301">
        <v>232</v>
      </c>
      <c r="R1098" s="301">
        <v>1567</v>
      </c>
      <c r="S1098" s="301">
        <v>1565</v>
      </c>
      <c r="T1098" s="301">
        <v>62.281399046104923</v>
      </c>
      <c r="U1098" s="301">
        <v>62.114938206013889</v>
      </c>
      <c r="V1098" s="301">
        <v>6.1123165283982122</v>
      </c>
      <c r="W1098" s="301">
        <v>59.008306709265177</v>
      </c>
      <c r="X1098" s="301">
        <v>163.72625819222438</v>
      </c>
      <c r="Y1098" s="301">
        <v>150.93624760689204</v>
      </c>
      <c r="Z1098" s="301">
        <v>151.12913738019162</v>
      </c>
      <c r="AA1098" s="301">
        <v>29.380150341347974</v>
      </c>
      <c r="AB1098" s="301">
        <v>4.2840734857339999</v>
      </c>
      <c r="AC1098" s="301">
        <v>-27.902620628900596</v>
      </c>
      <c r="AD1098" s="301">
        <v>35</v>
      </c>
      <c r="AE1098" s="301">
        <v>0</v>
      </c>
      <c r="AF1098" s="301">
        <v>0</v>
      </c>
      <c r="AG1098" s="301">
        <v>6</v>
      </c>
      <c r="AH1098" s="301">
        <v>120</v>
      </c>
      <c r="AI1098" s="301">
        <v>12</v>
      </c>
      <c r="AJ1098" s="301">
        <v>53</v>
      </c>
      <c r="AK1098" s="301">
        <v>10</v>
      </c>
      <c r="AL1098" s="301">
        <v>14</v>
      </c>
      <c r="AM1098" s="301">
        <v>5</v>
      </c>
    </row>
    <row r="1099" spans="1:39" s="301" customFormat="1">
      <c r="A1099" s="301">
        <v>15</v>
      </c>
      <c r="B1099" s="301">
        <v>29</v>
      </c>
      <c r="C1099" s="301">
        <v>2024</v>
      </c>
      <c r="D1099" s="301">
        <v>10</v>
      </c>
      <c r="E1099" s="301">
        <v>99</v>
      </c>
      <c r="F1099" s="301">
        <v>99</v>
      </c>
      <c r="G1099" s="301">
        <v>99</v>
      </c>
      <c r="H1099" s="301">
        <v>99</v>
      </c>
      <c r="I1099" s="301">
        <v>99</v>
      </c>
      <c r="J1099" s="301">
        <v>999</v>
      </c>
      <c r="K1099" s="301">
        <v>2</v>
      </c>
      <c r="M1099" s="301">
        <v>99</v>
      </c>
      <c r="N1099" s="301">
        <v>99</v>
      </c>
      <c r="O1099" s="301">
        <v>99</v>
      </c>
      <c r="P1099" s="301">
        <v>99</v>
      </c>
      <c r="Q1099" s="301">
        <v>109</v>
      </c>
      <c r="R1099" s="301">
        <v>930</v>
      </c>
      <c r="S1099" s="301">
        <v>930</v>
      </c>
      <c r="T1099" s="301">
        <v>36.963434022257559</v>
      </c>
      <c r="U1099" s="301">
        <v>37.263432073624926</v>
      </c>
      <c r="V1099" s="301">
        <v>6.8032258064516116</v>
      </c>
      <c r="W1099" s="301">
        <v>58.405376344086015</v>
      </c>
      <c r="X1099" s="301">
        <v>165.29689302065501</v>
      </c>
      <c r="Y1099" s="301">
        <v>152.56903225806451</v>
      </c>
      <c r="Z1099" s="301">
        <v>152.56903225806451</v>
      </c>
      <c r="AA1099" s="301">
        <v>30.801566224125271</v>
      </c>
      <c r="AB1099" s="301">
        <v>5.151487218007059</v>
      </c>
      <c r="AC1099" s="301">
        <v>-33.711348150861241</v>
      </c>
      <c r="AD1099" s="301">
        <v>30</v>
      </c>
      <c r="AE1099" s="301">
        <v>0</v>
      </c>
      <c r="AF1099" s="301">
        <v>0</v>
      </c>
      <c r="AG1099" s="301">
        <v>5</v>
      </c>
      <c r="AH1099" s="301">
        <v>50</v>
      </c>
      <c r="AI1099" s="301">
        <v>7</v>
      </c>
      <c r="AJ1099" s="301">
        <v>12</v>
      </c>
      <c r="AK1099" s="301">
        <v>4</v>
      </c>
      <c r="AL1099" s="301">
        <v>5</v>
      </c>
      <c r="AM1099" s="301">
        <v>1</v>
      </c>
    </row>
    <row r="1100" spans="1:39" s="301" customFormat="1">
      <c r="A1100" s="301">
        <v>15</v>
      </c>
      <c r="B1100" s="301">
        <v>30</v>
      </c>
      <c r="C1100" s="301">
        <v>2024</v>
      </c>
      <c r="D1100" s="301">
        <v>10</v>
      </c>
      <c r="E1100" s="301">
        <v>99</v>
      </c>
      <c r="F1100" s="301">
        <v>99</v>
      </c>
      <c r="G1100" s="301">
        <v>99</v>
      </c>
      <c r="H1100" s="301">
        <v>99</v>
      </c>
      <c r="I1100" s="301">
        <v>99</v>
      </c>
      <c r="J1100" s="301">
        <v>999</v>
      </c>
      <c r="K1100" s="301">
        <v>4</v>
      </c>
      <c r="M1100" s="301">
        <v>99</v>
      </c>
      <c r="N1100" s="301">
        <v>99</v>
      </c>
      <c r="O1100" s="301">
        <v>99</v>
      </c>
      <c r="P1100" s="301">
        <v>99</v>
      </c>
      <c r="Q1100" s="301">
        <v>10</v>
      </c>
      <c r="R1100" s="301">
        <v>19</v>
      </c>
      <c r="S1100" s="301">
        <v>19</v>
      </c>
      <c r="T1100" s="301">
        <v>0.7551669316375198</v>
      </c>
      <c r="U1100" s="301">
        <v>0.62162972036117037</v>
      </c>
      <c r="V1100" s="301">
        <v>5.4210526315789487</v>
      </c>
      <c r="W1100" s="301">
        <v>59.368421052631597</v>
      </c>
      <c r="X1100" s="301">
        <v>134.97177396361971</v>
      </c>
      <c r="Y1100" s="301">
        <v>124.5789473684211</v>
      </c>
      <c r="Z1100" s="301">
        <v>124.5789473684211</v>
      </c>
      <c r="AA1100" s="301">
        <v>34.404965659768713</v>
      </c>
      <c r="AB1100" s="301">
        <v>4.7595944798047718</v>
      </c>
      <c r="AC1100" s="301">
        <v>-59.10843715350223</v>
      </c>
      <c r="AD1100" s="301">
        <v>0</v>
      </c>
      <c r="AE1100" s="301">
        <v>0</v>
      </c>
      <c r="AF1100" s="301">
        <v>0</v>
      </c>
      <c r="AG1100" s="301">
        <v>2</v>
      </c>
      <c r="AH1100" s="301">
        <v>1</v>
      </c>
      <c r="AI1100" s="301">
        <v>0</v>
      </c>
      <c r="AJ1100" s="301">
        <v>0</v>
      </c>
      <c r="AK1100" s="301">
        <v>0</v>
      </c>
      <c r="AL1100" s="301">
        <v>0</v>
      </c>
      <c r="AM1100" s="301">
        <v>0</v>
      </c>
    </row>
    <row r="1101" spans="1:39" s="301" customFormat="1">
      <c r="A1101" s="301">
        <v>15</v>
      </c>
      <c r="B1101" s="301">
        <v>31</v>
      </c>
      <c r="C1101" s="301">
        <v>2024</v>
      </c>
      <c r="D1101" s="301">
        <v>11</v>
      </c>
      <c r="E1101" s="301">
        <v>99</v>
      </c>
      <c r="F1101" s="301">
        <v>99</v>
      </c>
      <c r="G1101" s="301">
        <v>99</v>
      </c>
      <c r="H1101" s="301">
        <v>99</v>
      </c>
      <c r="I1101" s="301">
        <v>99</v>
      </c>
      <c r="J1101" s="301">
        <v>999</v>
      </c>
      <c r="K1101" s="301">
        <v>0</v>
      </c>
      <c r="M1101" s="301">
        <v>99</v>
      </c>
      <c r="N1101" s="301">
        <v>99</v>
      </c>
      <c r="O1101" s="301">
        <v>99</v>
      </c>
      <c r="P1101" s="301">
        <v>99</v>
      </c>
      <c r="Q1101" s="301">
        <v>220</v>
      </c>
      <c r="R1101" s="301">
        <v>1513</v>
      </c>
      <c r="S1101" s="301">
        <v>1511</v>
      </c>
      <c r="T1101" s="301">
        <v>66.76963812886143</v>
      </c>
      <c r="U1101" s="301">
        <v>65.886325154542092</v>
      </c>
      <c r="V1101" s="301">
        <v>6.3932584269662893</v>
      </c>
      <c r="W1101" s="301">
        <v>58.831899404367981</v>
      </c>
      <c r="X1101" s="301">
        <v>165.00548872573475</v>
      </c>
      <c r="Y1101" s="301">
        <v>152.12577660277597</v>
      </c>
      <c r="Z1101" s="301">
        <v>152.32713434811379</v>
      </c>
      <c r="AA1101" s="301">
        <v>29.737275668602368</v>
      </c>
      <c r="AB1101" s="301">
        <v>4.2739806915985454</v>
      </c>
      <c r="AC1101" s="301">
        <v>-34.534011154486571</v>
      </c>
      <c r="AD1101" s="301">
        <v>28</v>
      </c>
      <c r="AE1101" s="301">
        <v>0</v>
      </c>
      <c r="AF1101" s="301">
        <v>0</v>
      </c>
      <c r="AG1101" s="301">
        <v>6</v>
      </c>
      <c r="AH1101" s="301">
        <v>95</v>
      </c>
      <c r="AI1101" s="301">
        <v>12</v>
      </c>
      <c r="AJ1101" s="301">
        <v>38</v>
      </c>
      <c r="AK1101" s="301">
        <v>10</v>
      </c>
      <c r="AL1101" s="301">
        <v>18.93</v>
      </c>
      <c r="AM1101" s="301">
        <v>6</v>
      </c>
    </row>
    <row r="1102" spans="1:39" s="301" customFormat="1">
      <c r="A1102" s="301">
        <v>15</v>
      </c>
      <c r="B1102" s="301">
        <v>32</v>
      </c>
      <c r="C1102" s="301">
        <v>2024</v>
      </c>
      <c r="D1102" s="301">
        <v>11</v>
      </c>
      <c r="E1102" s="301">
        <v>99</v>
      </c>
      <c r="F1102" s="301">
        <v>99</v>
      </c>
      <c r="G1102" s="301">
        <v>99</v>
      </c>
      <c r="H1102" s="301">
        <v>99</v>
      </c>
      <c r="I1102" s="301">
        <v>99</v>
      </c>
      <c r="J1102" s="301">
        <v>999</v>
      </c>
      <c r="K1102" s="301">
        <v>2</v>
      </c>
      <c r="M1102" s="301">
        <v>99</v>
      </c>
      <c r="N1102" s="301">
        <v>99</v>
      </c>
      <c r="O1102" s="301">
        <v>99</v>
      </c>
      <c r="P1102" s="301">
        <v>99</v>
      </c>
      <c r="Q1102" s="301">
        <v>99</v>
      </c>
      <c r="R1102" s="301">
        <v>748</v>
      </c>
      <c r="S1102" s="301">
        <v>748</v>
      </c>
      <c r="T1102" s="301">
        <v>33.009708737864088</v>
      </c>
      <c r="U1102" s="301">
        <v>33.893830768724321</v>
      </c>
      <c r="V1102" s="301">
        <v>7.0561497326203213</v>
      </c>
      <c r="W1102" s="301">
        <v>57.887700534759361</v>
      </c>
      <c r="X1102" s="301">
        <v>171.49987543525253</v>
      </c>
      <c r="Y1102" s="301">
        <v>158.29438502673796</v>
      </c>
      <c r="Z1102" s="301">
        <v>158.29438502673796</v>
      </c>
      <c r="AA1102" s="301">
        <v>31.3013718159917</v>
      </c>
      <c r="AB1102" s="301">
        <v>5.1208088177311994</v>
      </c>
      <c r="AC1102" s="301">
        <v>-38.299605182863054</v>
      </c>
      <c r="AD1102" s="301">
        <v>25</v>
      </c>
      <c r="AE1102" s="301">
        <v>0</v>
      </c>
      <c r="AF1102" s="301">
        <v>0</v>
      </c>
      <c r="AG1102" s="301">
        <v>2</v>
      </c>
      <c r="AH1102" s="301">
        <v>38</v>
      </c>
      <c r="AI1102" s="301">
        <v>4</v>
      </c>
      <c r="AJ1102" s="301">
        <v>6</v>
      </c>
      <c r="AK1102" s="301">
        <v>5</v>
      </c>
      <c r="AL1102" s="301">
        <v>4</v>
      </c>
      <c r="AM1102" s="301">
        <v>3</v>
      </c>
    </row>
    <row r="1103" spans="1:39" s="301" customFormat="1">
      <c r="A1103" s="301">
        <v>15</v>
      </c>
      <c r="B1103" s="301">
        <v>33</v>
      </c>
      <c r="C1103" s="301">
        <v>2024</v>
      </c>
      <c r="D1103" s="301">
        <v>11</v>
      </c>
      <c r="E1103" s="301">
        <v>99</v>
      </c>
      <c r="F1103" s="301">
        <v>99</v>
      </c>
      <c r="G1103" s="301">
        <v>99</v>
      </c>
      <c r="H1103" s="301">
        <v>99</v>
      </c>
      <c r="I1103" s="301">
        <v>99</v>
      </c>
      <c r="J1103" s="301">
        <v>999</v>
      </c>
      <c r="K1103" s="301">
        <v>4</v>
      </c>
      <c r="M1103" s="301">
        <v>99</v>
      </c>
      <c r="N1103" s="301">
        <v>99</v>
      </c>
      <c r="O1103" s="301">
        <v>99</v>
      </c>
      <c r="P1103" s="301">
        <v>99</v>
      </c>
      <c r="Q1103" s="301">
        <v>5</v>
      </c>
      <c r="R1103" s="301">
        <v>5</v>
      </c>
      <c r="S1103" s="301">
        <v>5</v>
      </c>
      <c r="T1103" s="301">
        <v>0.22065313327449257</v>
      </c>
      <c r="U1103" s="301">
        <v>0.21984407673359796</v>
      </c>
      <c r="V1103" s="301">
        <v>4.4000000000000004</v>
      </c>
      <c r="W1103" s="301">
        <v>58.6</v>
      </c>
      <c r="X1103" s="301">
        <v>166.41386782231857</v>
      </c>
      <c r="Y1103" s="301">
        <v>153.60000000000005</v>
      </c>
      <c r="Z1103" s="301">
        <v>153.60000000000005</v>
      </c>
      <c r="AA1103" s="301">
        <v>23.430322234233056</v>
      </c>
      <c r="AB1103" s="301">
        <v>4.9638694583963581</v>
      </c>
      <c r="AC1103" s="301">
        <v>-38.622566926472949</v>
      </c>
      <c r="AD1103" s="301">
        <v>0</v>
      </c>
      <c r="AE1103" s="301">
        <v>0</v>
      </c>
      <c r="AF1103" s="301">
        <v>0</v>
      </c>
      <c r="AG1103" s="301">
        <v>0</v>
      </c>
      <c r="AH1103" s="301">
        <v>0</v>
      </c>
      <c r="AI1103" s="301">
        <v>0</v>
      </c>
      <c r="AJ1103" s="301">
        <v>0</v>
      </c>
      <c r="AK1103" s="301">
        <v>0</v>
      </c>
      <c r="AL1103" s="301">
        <v>0</v>
      </c>
      <c r="AM1103" s="301">
        <v>0</v>
      </c>
    </row>
    <row r="1104" spans="1:39" s="302" customFormat="1">
      <c r="A1104" s="302">
        <v>15</v>
      </c>
      <c r="B1104" s="302">
        <v>34</v>
      </c>
      <c r="C1104" s="302">
        <v>2024</v>
      </c>
      <c r="D1104" s="302">
        <v>12</v>
      </c>
      <c r="E1104" s="302">
        <v>99</v>
      </c>
      <c r="F1104" s="302">
        <v>99</v>
      </c>
      <c r="G1104" s="302">
        <v>99</v>
      </c>
      <c r="H1104" s="302">
        <v>99</v>
      </c>
      <c r="I1104" s="302">
        <v>99</v>
      </c>
      <c r="J1104" s="302">
        <v>999</v>
      </c>
      <c r="K1104" s="302">
        <v>0</v>
      </c>
      <c r="M1104" s="302">
        <v>99</v>
      </c>
      <c r="N1104" s="302">
        <v>99</v>
      </c>
      <c r="O1104" s="302">
        <v>99</v>
      </c>
      <c r="P1104" s="302">
        <v>99</v>
      </c>
      <c r="Q1104" s="302">
        <v>226</v>
      </c>
      <c r="R1104" s="302">
        <v>1588</v>
      </c>
      <c r="S1104" s="302">
        <v>1585</v>
      </c>
      <c r="T1104" s="302">
        <v>66.221851542952464</v>
      </c>
      <c r="U1104" s="302">
        <v>65.44396468343659</v>
      </c>
      <c r="V1104" s="302">
        <v>6.1190176322418148</v>
      </c>
      <c r="W1104" s="302">
        <v>58.801261829653008</v>
      </c>
      <c r="X1104" s="302">
        <v>163.49701580925179</v>
      </c>
      <c r="Y1104" s="302">
        <v>150.62122166246849</v>
      </c>
      <c r="Z1104" s="302">
        <v>150.90630914826491</v>
      </c>
      <c r="AA1104" s="302">
        <v>29.297313933666711</v>
      </c>
      <c r="AB1104" s="302">
        <v>4.313166510563855</v>
      </c>
      <c r="AC1104" s="302">
        <v>-32.776331893518211</v>
      </c>
      <c r="AD1104" s="302">
        <v>37</v>
      </c>
      <c r="AE1104" s="302">
        <v>0</v>
      </c>
      <c r="AF1104" s="302">
        <v>0</v>
      </c>
      <c r="AG1104" s="302">
        <v>6</v>
      </c>
      <c r="AH1104" s="302">
        <v>108</v>
      </c>
      <c r="AI1104" s="302">
        <v>14</v>
      </c>
      <c r="AJ1104" s="302">
        <v>58</v>
      </c>
      <c r="AK1104" s="302">
        <v>5</v>
      </c>
      <c r="AL1104" s="302">
        <v>30</v>
      </c>
      <c r="AM1104" s="302">
        <v>7</v>
      </c>
    </row>
    <row r="1105" spans="1:39" s="302" customFormat="1">
      <c r="A1105" s="302">
        <v>15</v>
      </c>
      <c r="B1105" s="302">
        <v>35</v>
      </c>
      <c r="C1105" s="302">
        <v>2024</v>
      </c>
      <c r="D1105" s="302">
        <v>12</v>
      </c>
      <c r="E1105" s="302">
        <v>99</v>
      </c>
      <c r="F1105" s="302">
        <v>99</v>
      </c>
      <c r="G1105" s="302">
        <v>99</v>
      </c>
      <c r="H1105" s="302">
        <v>99</v>
      </c>
      <c r="I1105" s="302">
        <v>99</v>
      </c>
      <c r="J1105" s="302">
        <v>999</v>
      </c>
      <c r="K1105" s="302">
        <v>2</v>
      </c>
      <c r="M1105" s="302">
        <v>99</v>
      </c>
      <c r="N1105" s="302">
        <v>99</v>
      </c>
      <c r="O1105" s="302">
        <v>99</v>
      </c>
      <c r="P1105" s="302">
        <v>99</v>
      </c>
      <c r="Q1105" s="302">
        <v>94</v>
      </c>
      <c r="R1105" s="302">
        <v>802</v>
      </c>
      <c r="S1105" s="302">
        <v>802</v>
      </c>
      <c r="T1105" s="302">
        <v>33.444537114261877</v>
      </c>
      <c r="U1105" s="302">
        <v>34.187427099872522</v>
      </c>
      <c r="V1105" s="302">
        <v>7.2269326683291775</v>
      </c>
      <c r="W1105" s="302">
        <v>57.983790523690779</v>
      </c>
      <c r="X1105" s="302">
        <v>168.79415761787317</v>
      </c>
      <c r="Y1105" s="302">
        <v>155.79700748129665</v>
      </c>
      <c r="Z1105" s="302">
        <v>155.79700748129665</v>
      </c>
      <c r="AA1105" s="302">
        <v>32.342290528514873</v>
      </c>
      <c r="AB1105" s="302">
        <v>5.1516635664855315</v>
      </c>
      <c r="AC1105" s="302">
        <v>-40.422321650837645</v>
      </c>
      <c r="AD1105" s="302">
        <v>35</v>
      </c>
      <c r="AE1105" s="302">
        <v>0</v>
      </c>
      <c r="AF1105" s="302">
        <v>0</v>
      </c>
      <c r="AG1105" s="302">
        <v>6</v>
      </c>
      <c r="AH1105" s="302">
        <v>25</v>
      </c>
      <c r="AI1105" s="302">
        <v>1</v>
      </c>
      <c r="AJ1105" s="302">
        <v>9</v>
      </c>
      <c r="AK1105" s="302">
        <v>7</v>
      </c>
      <c r="AL1105" s="302">
        <v>6</v>
      </c>
      <c r="AM1105" s="302">
        <v>3</v>
      </c>
    </row>
    <row r="1106" spans="1:39" s="302" customFormat="1">
      <c r="A1106" s="302">
        <v>15</v>
      </c>
      <c r="B1106" s="302">
        <v>36</v>
      </c>
      <c r="C1106" s="302">
        <v>2024</v>
      </c>
      <c r="D1106" s="302">
        <v>12</v>
      </c>
      <c r="E1106" s="302">
        <v>99</v>
      </c>
      <c r="F1106" s="302">
        <v>99</v>
      </c>
      <c r="G1106" s="302">
        <v>99</v>
      </c>
      <c r="H1106" s="302">
        <v>99</v>
      </c>
      <c r="I1106" s="302">
        <v>99</v>
      </c>
      <c r="J1106" s="302">
        <v>999</v>
      </c>
      <c r="K1106" s="302">
        <v>4</v>
      </c>
      <c r="M1106" s="302">
        <v>99</v>
      </c>
      <c r="N1106" s="302">
        <v>99</v>
      </c>
      <c r="O1106" s="302">
        <v>99</v>
      </c>
      <c r="P1106" s="302">
        <v>99</v>
      </c>
      <c r="Q1106" s="302">
        <v>5</v>
      </c>
      <c r="R1106" s="302">
        <v>8</v>
      </c>
      <c r="S1106" s="302">
        <v>8</v>
      </c>
      <c r="T1106" s="302">
        <v>0.33361134278565457</v>
      </c>
      <c r="U1106" s="302">
        <v>0.36860821669084953</v>
      </c>
      <c r="V1106" s="302">
        <v>5.5</v>
      </c>
      <c r="W1106" s="302">
        <v>57.5</v>
      </c>
      <c r="X1106" s="302">
        <v>182.44853737811488</v>
      </c>
      <c r="Y1106" s="302">
        <v>168.4</v>
      </c>
      <c r="Z1106" s="302">
        <v>168.4</v>
      </c>
      <c r="AA1106" s="302">
        <v>36.446913449563858</v>
      </c>
      <c r="AB1106" s="302">
        <v>4.8476798574163276</v>
      </c>
      <c r="AC1106" s="302">
        <v>-72.736212954362017</v>
      </c>
      <c r="AD1106" s="302">
        <v>0</v>
      </c>
      <c r="AE1106" s="302">
        <v>0</v>
      </c>
      <c r="AF1106" s="302">
        <v>0</v>
      </c>
      <c r="AG1106" s="302">
        <v>0</v>
      </c>
      <c r="AH1106" s="302">
        <v>0</v>
      </c>
      <c r="AI1106" s="302">
        <v>0</v>
      </c>
      <c r="AJ1106" s="302">
        <v>0</v>
      </c>
      <c r="AK1106" s="302">
        <v>0</v>
      </c>
      <c r="AL1106" s="302">
        <v>0</v>
      </c>
      <c r="AM1106" s="302">
        <v>0</v>
      </c>
    </row>
    <row r="1107" spans="1:39" s="304" customFormat="1">
      <c r="A1107" s="304">
        <v>15</v>
      </c>
      <c r="B1107" s="304">
        <v>37</v>
      </c>
      <c r="C1107" s="304">
        <v>2023</v>
      </c>
      <c r="D1107" s="304">
        <v>1</v>
      </c>
      <c r="E1107" s="304">
        <v>99</v>
      </c>
      <c r="F1107" s="304">
        <v>99</v>
      </c>
      <c r="G1107" s="304">
        <v>99</v>
      </c>
      <c r="H1107" s="304">
        <v>99</v>
      </c>
      <c r="I1107" s="304">
        <v>99</v>
      </c>
      <c r="J1107" s="304">
        <v>999</v>
      </c>
      <c r="K1107" s="304">
        <v>0</v>
      </c>
      <c r="M1107" s="304">
        <v>99</v>
      </c>
      <c r="N1107" s="304">
        <v>99</v>
      </c>
      <c r="O1107" s="304">
        <v>99</v>
      </c>
      <c r="P1107" s="304">
        <v>99</v>
      </c>
      <c r="Q1107" s="304">
        <v>234</v>
      </c>
      <c r="R1107" s="304">
        <v>1549</v>
      </c>
      <c r="S1107" s="304">
        <v>1546</v>
      </c>
      <c r="T1107" s="304">
        <v>62.839756592292098</v>
      </c>
      <c r="U1107" s="304">
        <v>62.181894773667217</v>
      </c>
      <c r="V1107" s="304">
        <v>6.0677856681730127</v>
      </c>
      <c r="W1107" s="304">
        <v>59.042690815006488</v>
      </c>
      <c r="X1107" s="304">
        <v>168.42117411226076</v>
      </c>
      <c r="Y1107" s="304">
        <v>155.13925112976133</v>
      </c>
      <c r="Z1107" s="304">
        <v>155.44029754204416</v>
      </c>
      <c r="AA1107" s="304">
        <v>30.739958440616459</v>
      </c>
      <c r="AB1107" s="304">
        <v>4.4697620270437151</v>
      </c>
      <c r="AC1107" s="304">
        <v>-42.656572762559058</v>
      </c>
      <c r="AD1107" s="304">
        <v>60</v>
      </c>
      <c r="AE1107" s="304">
        <v>0</v>
      </c>
      <c r="AF1107" s="304">
        <v>0</v>
      </c>
      <c r="AG1107" s="304">
        <v>7</v>
      </c>
      <c r="AH1107" s="304">
        <v>115</v>
      </c>
      <c r="AI1107" s="304">
        <v>13</v>
      </c>
      <c r="AJ1107" s="304">
        <v>15</v>
      </c>
      <c r="AK1107" s="304">
        <v>5</v>
      </c>
      <c r="AL1107" s="304">
        <v>22</v>
      </c>
      <c r="AM1107" s="304">
        <v>7</v>
      </c>
    </row>
    <row r="1108" spans="1:39" s="304" customFormat="1">
      <c r="A1108" s="304">
        <v>15</v>
      </c>
      <c r="B1108" s="304">
        <v>38</v>
      </c>
      <c r="C1108" s="304">
        <v>2023</v>
      </c>
      <c r="D1108" s="304">
        <v>1</v>
      </c>
      <c r="E1108" s="304">
        <v>99</v>
      </c>
      <c r="F1108" s="304">
        <v>99</v>
      </c>
      <c r="G1108" s="304">
        <v>99</v>
      </c>
      <c r="H1108" s="304">
        <v>99</v>
      </c>
      <c r="I1108" s="304">
        <v>99</v>
      </c>
      <c r="J1108" s="304">
        <v>999</v>
      </c>
      <c r="K1108" s="304">
        <v>2</v>
      </c>
      <c r="M1108" s="304">
        <v>99</v>
      </c>
      <c r="N1108" s="304">
        <v>99</v>
      </c>
      <c r="O1108" s="304">
        <v>99</v>
      </c>
      <c r="P1108" s="304">
        <v>99</v>
      </c>
      <c r="Q1108" s="304">
        <v>120</v>
      </c>
      <c r="R1108" s="304">
        <v>905</v>
      </c>
      <c r="S1108" s="304">
        <v>905</v>
      </c>
      <c r="T1108" s="304">
        <v>36.713995943204871</v>
      </c>
      <c r="U1108" s="304">
        <v>37.450102092277113</v>
      </c>
      <c r="V1108" s="304">
        <v>6.7756906077348047</v>
      </c>
      <c r="W1108" s="304">
        <v>58.145856353591149</v>
      </c>
      <c r="X1108" s="304">
        <v>173.26541484350221</v>
      </c>
      <c r="Y1108" s="304">
        <v>159.92397790055253</v>
      </c>
      <c r="Z1108" s="304">
        <v>159.92397790055253</v>
      </c>
      <c r="AA1108" s="304">
        <v>32.285787538697988</v>
      </c>
      <c r="AB1108" s="304">
        <v>5.2243318282042805</v>
      </c>
      <c r="AC1108" s="304">
        <v>-39.838007207621494</v>
      </c>
      <c r="AD1108" s="304">
        <v>44</v>
      </c>
      <c r="AE1108" s="304">
        <v>0</v>
      </c>
      <c r="AF1108" s="304">
        <v>0</v>
      </c>
      <c r="AG1108" s="304">
        <v>8</v>
      </c>
      <c r="AH1108" s="304">
        <v>61</v>
      </c>
      <c r="AI1108" s="304">
        <v>8</v>
      </c>
      <c r="AJ1108" s="304">
        <v>12</v>
      </c>
      <c r="AK1108" s="304">
        <v>20</v>
      </c>
      <c r="AL1108" s="304">
        <v>13</v>
      </c>
      <c r="AM1108" s="304">
        <v>2</v>
      </c>
    </row>
    <row r="1109" spans="1:39" s="304" customFormat="1">
      <c r="A1109" s="304">
        <v>15</v>
      </c>
      <c r="B1109" s="304">
        <v>39</v>
      </c>
      <c r="C1109" s="304">
        <v>2023</v>
      </c>
      <c r="D1109" s="304">
        <v>1</v>
      </c>
      <c r="E1109" s="304">
        <v>99</v>
      </c>
      <c r="F1109" s="304">
        <v>99</v>
      </c>
      <c r="G1109" s="304">
        <v>99</v>
      </c>
      <c r="H1109" s="304">
        <v>99</v>
      </c>
      <c r="I1109" s="304">
        <v>99</v>
      </c>
      <c r="J1109" s="304">
        <v>999</v>
      </c>
      <c r="K1109" s="304">
        <v>4</v>
      </c>
      <c r="M1109" s="304">
        <v>99</v>
      </c>
      <c r="N1109" s="304">
        <v>99</v>
      </c>
      <c r="O1109" s="304">
        <v>99</v>
      </c>
      <c r="P1109" s="304">
        <v>99</v>
      </c>
      <c r="Q1109" s="304">
        <v>8</v>
      </c>
      <c r="R1109" s="304">
        <v>11</v>
      </c>
      <c r="S1109" s="304">
        <v>9</v>
      </c>
      <c r="T1109" s="304">
        <v>0.44624746450304253</v>
      </c>
      <c r="U1109" s="304">
        <v>0.36800313405565976</v>
      </c>
      <c r="V1109" s="304">
        <v>5.1818181818181808</v>
      </c>
      <c r="W1109" s="304">
        <v>53.777777777777779</v>
      </c>
      <c r="X1109" s="304">
        <v>171.49610952427861</v>
      </c>
      <c r="Y1109" s="304">
        <v>129.29090909090908</v>
      </c>
      <c r="Z1109" s="304">
        <v>158.02222222222221</v>
      </c>
      <c r="AA1109" s="304">
        <v>25.88421989371454</v>
      </c>
      <c r="AB1109" s="304">
        <v>5.9773234028056654</v>
      </c>
      <c r="AC1109" s="304">
        <v>1.2240481621485373</v>
      </c>
      <c r="AD1109" s="304">
        <v>0</v>
      </c>
      <c r="AE1109" s="304">
        <v>0</v>
      </c>
      <c r="AF1109" s="304">
        <v>0</v>
      </c>
      <c r="AG1109" s="304">
        <v>0</v>
      </c>
      <c r="AH1109" s="304">
        <v>0</v>
      </c>
      <c r="AI1109" s="304">
        <v>0</v>
      </c>
      <c r="AJ1109" s="304">
        <v>0</v>
      </c>
      <c r="AK1109" s="304">
        <v>0</v>
      </c>
      <c r="AL1109" s="304">
        <v>0</v>
      </c>
      <c r="AM1109" s="304">
        <v>0</v>
      </c>
    </row>
    <row r="1110" spans="1:39" s="305" customFormat="1">
      <c r="A1110" s="305">
        <v>15</v>
      </c>
      <c r="B1110" s="305">
        <v>40</v>
      </c>
      <c r="C1110" s="305">
        <v>2023</v>
      </c>
      <c r="D1110" s="305">
        <v>2</v>
      </c>
      <c r="E1110" s="305">
        <v>99</v>
      </c>
      <c r="F1110" s="305">
        <v>99</v>
      </c>
      <c r="G1110" s="305">
        <v>99</v>
      </c>
      <c r="H1110" s="305">
        <v>99</v>
      </c>
      <c r="I1110" s="305">
        <v>99</v>
      </c>
      <c r="J1110" s="305">
        <v>999</v>
      </c>
      <c r="K1110" s="305">
        <v>0</v>
      </c>
      <c r="M1110" s="305">
        <v>99</v>
      </c>
      <c r="N1110" s="305">
        <v>99</v>
      </c>
      <c r="O1110" s="305">
        <v>99</v>
      </c>
      <c r="P1110" s="305">
        <v>99</v>
      </c>
      <c r="Q1110" s="305">
        <v>215</v>
      </c>
      <c r="R1110" s="305">
        <v>1726</v>
      </c>
      <c r="S1110" s="305">
        <v>1725</v>
      </c>
      <c r="T1110" s="305">
        <v>66.206367472190237</v>
      </c>
      <c r="U1110" s="305">
        <v>65.371873380799855</v>
      </c>
      <c r="V1110" s="305">
        <v>5.1129779837775216</v>
      </c>
      <c r="W1110" s="305">
        <v>59.809275362318829</v>
      </c>
      <c r="X1110" s="305">
        <v>164.21576073788316</v>
      </c>
      <c r="Y1110" s="305">
        <v>151.45701042873691</v>
      </c>
      <c r="Z1110" s="305">
        <v>151.54481159420288</v>
      </c>
      <c r="AA1110" s="305">
        <v>30.603381702536556</v>
      </c>
      <c r="AB1110" s="305">
        <v>4.2602477708582178</v>
      </c>
      <c r="AC1110" s="305">
        <v>-44.917227636348485</v>
      </c>
      <c r="AD1110" s="305">
        <v>39</v>
      </c>
      <c r="AE1110" s="305">
        <v>0</v>
      </c>
      <c r="AF1110" s="305">
        <v>0</v>
      </c>
      <c r="AG1110" s="305">
        <v>5</v>
      </c>
      <c r="AH1110" s="305">
        <v>150</v>
      </c>
      <c r="AI1110" s="305">
        <v>17</v>
      </c>
      <c r="AJ1110" s="305">
        <v>25</v>
      </c>
      <c r="AK1110" s="305">
        <v>5</v>
      </c>
      <c r="AL1110" s="305">
        <v>24</v>
      </c>
      <c r="AM1110" s="305">
        <v>2</v>
      </c>
    </row>
    <row r="1111" spans="1:39" s="306" customFormat="1">
      <c r="A1111" s="306">
        <v>15</v>
      </c>
      <c r="B1111" s="306">
        <v>41</v>
      </c>
      <c r="C1111" s="306">
        <v>2023</v>
      </c>
      <c r="D1111" s="306">
        <v>2</v>
      </c>
      <c r="E1111" s="306">
        <v>99</v>
      </c>
      <c r="F1111" s="306">
        <v>99</v>
      </c>
      <c r="G1111" s="306">
        <v>99</v>
      </c>
      <c r="H1111" s="306">
        <v>99</v>
      </c>
      <c r="I1111" s="306">
        <v>99</v>
      </c>
      <c r="J1111" s="306">
        <v>999</v>
      </c>
      <c r="K1111" s="306">
        <v>2</v>
      </c>
      <c r="M1111" s="306">
        <v>99</v>
      </c>
      <c r="N1111" s="306">
        <v>99</v>
      </c>
      <c r="O1111" s="306">
        <v>99</v>
      </c>
      <c r="P1111" s="306">
        <v>99</v>
      </c>
      <c r="Q1111" s="306">
        <v>107</v>
      </c>
      <c r="R1111" s="306">
        <v>874</v>
      </c>
      <c r="S1111" s="306">
        <v>874</v>
      </c>
      <c r="T1111" s="306">
        <v>33.525124664365158</v>
      </c>
      <c r="U1111" s="306">
        <v>34.388034873694885</v>
      </c>
      <c r="V1111" s="306">
        <v>6.6773455377574358</v>
      </c>
      <c r="W1111" s="306">
        <v>58.135011441647599</v>
      </c>
      <c r="X1111" s="306">
        <v>170.46431024095628</v>
      </c>
      <c r="Y1111" s="306">
        <v>157.33855835240277</v>
      </c>
      <c r="Z1111" s="306">
        <v>157.33855835240277</v>
      </c>
      <c r="AA1111" s="306">
        <v>31.167551750693558</v>
      </c>
      <c r="AB1111" s="306">
        <v>5.4004479695836256</v>
      </c>
      <c r="AC1111" s="306">
        <v>-44.590640474034259</v>
      </c>
      <c r="AD1111" s="306">
        <v>32</v>
      </c>
      <c r="AE1111" s="306">
        <v>0</v>
      </c>
      <c r="AF1111" s="306">
        <v>0</v>
      </c>
      <c r="AG1111" s="306">
        <v>3</v>
      </c>
      <c r="AH1111" s="306">
        <v>48</v>
      </c>
      <c r="AI1111" s="306">
        <v>14</v>
      </c>
      <c r="AJ1111" s="306">
        <v>11</v>
      </c>
      <c r="AK1111" s="306">
        <v>4</v>
      </c>
      <c r="AL1111" s="306">
        <v>15</v>
      </c>
      <c r="AM1111" s="306">
        <v>2</v>
      </c>
    </row>
    <row r="1112" spans="1:39" s="306" customFormat="1">
      <c r="A1112" s="306">
        <v>15</v>
      </c>
      <c r="B1112" s="306">
        <v>42</v>
      </c>
      <c r="C1112" s="306">
        <v>2023</v>
      </c>
      <c r="D1112" s="306">
        <v>2</v>
      </c>
      <c r="E1112" s="306">
        <v>99</v>
      </c>
      <c r="F1112" s="306">
        <v>99</v>
      </c>
      <c r="G1112" s="306">
        <v>99</v>
      </c>
      <c r="H1112" s="306">
        <v>99</v>
      </c>
      <c r="I1112" s="306">
        <v>99</v>
      </c>
      <c r="J1112" s="306">
        <v>999</v>
      </c>
      <c r="K1112" s="306">
        <v>4</v>
      </c>
      <c r="M1112" s="306">
        <v>99</v>
      </c>
      <c r="N1112" s="306">
        <v>99</v>
      </c>
      <c r="O1112" s="306">
        <v>99</v>
      </c>
      <c r="P1112" s="306">
        <v>99</v>
      </c>
      <c r="Q1112" s="306">
        <v>7</v>
      </c>
      <c r="R1112" s="306">
        <v>7</v>
      </c>
      <c r="S1112" s="306">
        <v>5</v>
      </c>
      <c r="T1112" s="306">
        <v>0.26850786344457234</v>
      </c>
      <c r="U1112" s="306">
        <v>0.24009174550525039</v>
      </c>
      <c r="V1112" s="306">
        <v>1.5714285714285712</v>
      </c>
      <c r="W1112" s="306">
        <v>60.8</v>
      </c>
      <c r="X1112" s="306">
        <v>186.45720476706393</v>
      </c>
      <c r="Y1112" s="306">
        <v>137.15714285714279</v>
      </c>
      <c r="Z1112" s="306">
        <v>192.02</v>
      </c>
      <c r="AA1112" s="306">
        <v>76.236117424748301</v>
      </c>
      <c r="AB1112" s="306">
        <v>5.4918120870983804</v>
      </c>
      <c r="AC1112" s="306">
        <v>-66.848123309909965</v>
      </c>
      <c r="AD1112" s="306">
        <v>0</v>
      </c>
      <c r="AE1112" s="306">
        <v>0</v>
      </c>
      <c r="AF1112" s="306">
        <v>0</v>
      </c>
      <c r="AG1112" s="306">
        <v>0</v>
      </c>
      <c r="AH1112" s="306">
        <v>0</v>
      </c>
      <c r="AI1112" s="306">
        <v>0</v>
      </c>
      <c r="AJ1112" s="306">
        <v>0</v>
      </c>
      <c r="AK1112" s="306">
        <v>0</v>
      </c>
      <c r="AL1112" s="306">
        <v>0</v>
      </c>
      <c r="AM1112" s="306">
        <v>0</v>
      </c>
    </row>
    <row r="1113" spans="1:39" s="306" customFormat="1">
      <c r="A1113" s="306">
        <v>15</v>
      </c>
      <c r="B1113" s="306">
        <v>43</v>
      </c>
      <c r="C1113" s="306">
        <v>2023</v>
      </c>
      <c r="D1113" s="306">
        <v>3</v>
      </c>
      <c r="E1113" s="306">
        <v>99</v>
      </c>
      <c r="F1113" s="306">
        <v>99</v>
      </c>
      <c r="G1113" s="306">
        <v>99</v>
      </c>
      <c r="H1113" s="306">
        <v>99</v>
      </c>
      <c r="I1113" s="306">
        <v>99</v>
      </c>
      <c r="J1113" s="306">
        <v>999</v>
      </c>
      <c r="K1113" s="306">
        <v>0</v>
      </c>
      <c r="M1113" s="306">
        <v>99</v>
      </c>
      <c r="N1113" s="306">
        <v>99</v>
      </c>
      <c r="O1113" s="306">
        <v>99</v>
      </c>
      <c r="P1113" s="306">
        <v>99</v>
      </c>
      <c r="Q1113" s="306">
        <v>228</v>
      </c>
      <c r="R1113" s="306">
        <v>2046</v>
      </c>
      <c r="S1113" s="306">
        <v>2043</v>
      </c>
      <c r="T1113" s="306">
        <v>70.11651816312542</v>
      </c>
      <c r="U1113" s="306">
        <v>69.064336495498893</v>
      </c>
      <c r="V1113" s="306">
        <v>5.8954056695992172</v>
      </c>
      <c r="W1113" s="306">
        <v>59.374449339207054</v>
      </c>
      <c r="X1113" s="306">
        <v>164.7271477575886</v>
      </c>
      <c r="Y1113" s="306">
        <v>151.8290322580647</v>
      </c>
      <c r="Z1113" s="306">
        <v>152.05198237885477</v>
      </c>
      <c r="AA1113" s="306">
        <v>29.456223685142689</v>
      </c>
      <c r="AB1113" s="306">
        <v>4.1001024458331825</v>
      </c>
      <c r="AC1113" s="306">
        <v>-31.668015532577012</v>
      </c>
      <c r="AD1113" s="306">
        <v>60</v>
      </c>
      <c r="AE1113" s="306">
        <v>0</v>
      </c>
      <c r="AF1113" s="306">
        <v>0</v>
      </c>
      <c r="AG1113" s="306">
        <v>3</v>
      </c>
      <c r="AH1113" s="306">
        <v>172</v>
      </c>
      <c r="AI1113" s="306">
        <v>23</v>
      </c>
      <c r="AJ1113" s="306">
        <v>40</v>
      </c>
      <c r="AK1113" s="306">
        <v>3</v>
      </c>
      <c r="AL1113" s="306">
        <v>26</v>
      </c>
      <c r="AM1113" s="306">
        <v>10</v>
      </c>
    </row>
    <row r="1114" spans="1:39" s="306" customFormat="1">
      <c r="A1114" s="306">
        <v>15</v>
      </c>
      <c r="B1114" s="306">
        <v>44</v>
      </c>
      <c r="C1114" s="306">
        <v>2023</v>
      </c>
      <c r="D1114" s="306">
        <v>3</v>
      </c>
      <c r="E1114" s="306">
        <v>99</v>
      </c>
      <c r="F1114" s="306">
        <v>99</v>
      </c>
      <c r="G1114" s="306">
        <v>99</v>
      </c>
      <c r="H1114" s="306">
        <v>99</v>
      </c>
      <c r="I1114" s="306">
        <v>99</v>
      </c>
      <c r="J1114" s="306">
        <v>999</v>
      </c>
      <c r="K1114" s="306">
        <v>2</v>
      </c>
      <c r="M1114" s="306">
        <v>99</v>
      </c>
      <c r="N1114" s="306">
        <v>99</v>
      </c>
      <c r="O1114" s="306">
        <v>99</v>
      </c>
      <c r="P1114" s="306">
        <v>99</v>
      </c>
      <c r="Q1114" s="306">
        <v>113</v>
      </c>
      <c r="R1114" s="306">
        <v>859</v>
      </c>
      <c r="S1114" s="306">
        <v>859</v>
      </c>
      <c r="T1114" s="306">
        <v>29.437971213159702</v>
      </c>
      <c r="U1114" s="306">
        <v>30.393095216021241</v>
      </c>
      <c r="V1114" s="306">
        <v>6.0686845168800918</v>
      </c>
      <c r="W1114" s="306">
        <v>58.842840512223511</v>
      </c>
      <c r="X1114" s="306">
        <v>172.41961665218321</v>
      </c>
      <c r="Y1114" s="306">
        <v>159.14330616996497</v>
      </c>
      <c r="Z1114" s="306">
        <v>159.14330616996497</v>
      </c>
      <c r="AA1114" s="306">
        <v>32.364811677755604</v>
      </c>
      <c r="AB1114" s="306">
        <v>5.4742261448467904</v>
      </c>
      <c r="AC1114" s="306">
        <v>-41.565172657581854</v>
      </c>
      <c r="AD1114" s="306">
        <v>43</v>
      </c>
      <c r="AE1114" s="306">
        <v>0</v>
      </c>
      <c r="AF1114" s="306">
        <v>0</v>
      </c>
      <c r="AG1114" s="306">
        <v>5</v>
      </c>
      <c r="AH1114" s="306">
        <v>44</v>
      </c>
      <c r="AI1114" s="306">
        <v>6</v>
      </c>
      <c r="AJ1114" s="306">
        <v>4</v>
      </c>
      <c r="AK1114" s="306">
        <v>11</v>
      </c>
      <c r="AL1114" s="306">
        <v>11</v>
      </c>
      <c r="AM1114" s="306">
        <v>3</v>
      </c>
    </row>
    <row r="1115" spans="1:39" s="306" customFormat="1">
      <c r="A1115" s="306">
        <v>15</v>
      </c>
      <c r="B1115" s="306">
        <v>45</v>
      </c>
      <c r="C1115" s="306">
        <v>2023</v>
      </c>
      <c r="D1115" s="306">
        <v>3</v>
      </c>
      <c r="E1115" s="306">
        <v>99</v>
      </c>
      <c r="F1115" s="306">
        <v>99</v>
      </c>
      <c r="G1115" s="306">
        <v>99</v>
      </c>
      <c r="H1115" s="306">
        <v>99</v>
      </c>
      <c r="I1115" s="306">
        <v>99</v>
      </c>
      <c r="J1115" s="306">
        <v>999</v>
      </c>
      <c r="K1115" s="306">
        <v>4</v>
      </c>
      <c r="M1115" s="306">
        <v>99</v>
      </c>
      <c r="N1115" s="306">
        <v>99</v>
      </c>
      <c r="O1115" s="306">
        <v>99</v>
      </c>
      <c r="P1115" s="306">
        <v>99</v>
      </c>
      <c r="Q1115" s="306">
        <v>7</v>
      </c>
      <c r="R1115" s="306">
        <v>13</v>
      </c>
      <c r="S1115" s="306">
        <v>13</v>
      </c>
      <c r="T1115" s="306">
        <v>0.4455106237148731</v>
      </c>
      <c r="U1115" s="306">
        <v>0.54256828847985006</v>
      </c>
      <c r="V1115" s="306">
        <v>6.7692307692307692</v>
      </c>
      <c r="W1115" s="306">
        <v>55.538461538461519</v>
      </c>
      <c r="X1115" s="306">
        <v>203.38361530127503</v>
      </c>
      <c r="Y1115" s="306">
        <v>187.72307692307689</v>
      </c>
      <c r="Z1115" s="306">
        <v>187.72307692307689</v>
      </c>
      <c r="AA1115" s="306">
        <v>35.059052465281113</v>
      </c>
      <c r="AB1115" s="306">
        <v>5.0017748329257774</v>
      </c>
      <c r="AC1115" s="306">
        <v>-33.161337337355718</v>
      </c>
      <c r="AD1115" s="306">
        <v>0</v>
      </c>
      <c r="AE1115" s="306">
        <v>0</v>
      </c>
      <c r="AF1115" s="306">
        <v>0</v>
      </c>
      <c r="AG1115" s="306">
        <v>0</v>
      </c>
      <c r="AH1115" s="306">
        <v>2</v>
      </c>
      <c r="AI1115" s="306">
        <v>0</v>
      </c>
      <c r="AJ1115" s="306">
        <v>0</v>
      </c>
      <c r="AK1115" s="306">
        <v>0</v>
      </c>
      <c r="AL1115" s="306">
        <v>0</v>
      </c>
      <c r="AM1115" s="306">
        <v>0</v>
      </c>
    </row>
    <row r="1116" spans="1:39" s="307" customFormat="1">
      <c r="A1116" s="307">
        <v>15</v>
      </c>
      <c r="B1116" s="307">
        <v>46</v>
      </c>
      <c r="C1116" s="307">
        <v>2023</v>
      </c>
      <c r="D1116" s="307">
        <v>4</v>
      </c>
      <c r="E1116" s="307">
        <v>99</v>
      </c>
      <c r="F1116" s="307">
        <v>99</v>
      </c>
      <c r="G1116" s="307">
        <v>99</v>
      </c>
      <c r="H1116" s="307">
        <v>99</v>
      </c>
      <c r="I1116" s="307">
        <v>99</v>
      </c>
      <c r="J1116" s="307">
        <v>999</v>
      </c>
      <c r="K1116" s="307">
        <v>0</v>
      </c>
      <c r="M1116" s="307">
        <v>99</v>
      </c>
      <c r="N1116" s="307">
        <v>99</v>
      </c>
      <c r="O1116" s="307">
        <v>99</v>
      </c>
      <c r="P1116" s="307">
        <v>99</v>
      </c>
      <c r="Q1116" s="307">
        <v>191</v>
      </c>
      <c r="R1116" s="307">
        <v>1434</v>
      </c>
      <c r="S1116" s="307">
        <v>1431</v>
      </c>
      <c r="T1116" s="307">
        <v>59.75</v>
      </c>
      <c r="U1116" s="307">
        <v>58.878151022125294</v>
      </c>
      <c r="V1116" s="307">
        <v>5.2015341701534172</v>
      </c>
      <c r="W1116" s="307">
        <v>59.546470999301185</v>
      </c>
      <c r="X1116" s="307">
        <v>166.49780670936912</v>
      </c>
      <c r="Y1116" s="307">
        <v>153.42496513249671</v>
      </c>
      <c r="Z1116" s="307">
        <v>153.74661076170528</v>
      </c>
      <c r="AA1116" s="307">
        <v>31.716442189261056</v>
      </c>
      <c r="AB1116" s="307">
        <v>4.7693597293761316</v>
      </c>
      <c r="AC1116" s="307">
        <v>-43.625765038756285</v>
      </c>
      <c r="AD1116" s="307">
        <v>47</v>
      </c>
      <c r="AE1116" s="307">
        <v>1</v>
      </c>
      <c r="AF1116" s="307">
        <v>0</v>
      </c>
      <c r="AG1116" s="307">
        <v>5</v>
      </c>
      <c r="AH1116" s="307">
        <v>104</v>
      </c>
      <c r="AI1116" s="307">
        <v>11</v>
      </c>
      <c r="AJ1116" s="307">
        <v>19</v>
      </c>
      <c r="AK1116" s="307">
        <v>5</v>
      </c>
      <c r="AL1116" s="307">
        <v>22</v>
      </c>
      <c r="AM1116" s="307">
        <v>4</v>
      </c>
    </row>
    <row r="1117" spans="1:39" s="307" customFormat="1">
      <c r="A1117" s="307">
        <v>15</v>
      </c>
      <c r="B1117" s="307">
        <v>47</v>
      </c>
      <c r="C1117" s="307">
        <v>2023</v>
      </c>
      <c r="D1117" s="307">
        <v>4</v>
      </c>
      <c r="E1117" s="307">
        <v>99</v>
      </c>
      <c r="F1117" s="307">
        <v>99</v>
      </c>
      <c r="G1117" s="307">
        <v>99</v>
      </c>
      <c r="H1117" s="307">
        <v>99</v>
      </c>
      <c r="I1117" s="307">
        <v>99</v>
      </c>
      <c r="J1117" s="307">
        <v>999</v>
      </c>
      <c r="K1117" s="307">
        <v>2</v>
      </c>
      <c r="M1117" s="307">
        <v>99</v>
      </c>
      <c r="N1117" s="307">
        <v>99</v>
      </c>
      <c r="O1117" s="307">
        <v>99</v>
      </c>
      <c r="P1117" s="307">
        <v>99</v>
      </c>
      <c r="Q1117" s="307">
        <v>102</v>
      </c>
      <c r="R1117" s="307">
        <v>960</v>
      </c>
      <c r="S1117" s="307">
        <v>960</v>
      </c>
      <c r="T1117" s="307">
        <v>40</v>
      </c>
      <c r="U1117" s="307">
        <v>40.876875038134962</v>
      </c>
      <c r="V1117" s="307">
        <v>6.2531249999999998</v>
      </c>
      <c r="W1117" s="307">
        <v>58.372916666666669</v>
      </c>
      <c r="X1117" s="307">
        <v>172.38353196099669</v>
      </c>
      <c r="Y1117" s="307">
        <v>159.10999999999987</v>
      </c>
      <c r="Z1117" s="307">
        <v>159.10999999999987</v>
      </c>
      <c r="AA1117" s="307">
        <v>32.388934002732277</v>
      </c>
      <c r="AB1117" s="307">
        <v>5.3877267772585373</v>
      </c>
      <c r="AC1117" s="307">
        <v>-44.562985536623671</v>
      </c>
      <c r="AD1117" s="307">
        <v>47</v>
      </c>
      <c r="AE1117" s="307">
        <v>0</v>
      </c>
      <c r="AF1117" s="307">
        <v>0</v>
      </c>
      <c r="AG1117" s="307">
        <v>7</v>
      </c>
      <c r="AH1117" s="307">
        <v>60</v>
      </c>
      <c r="AI1117" s="307">
        <v>7</v>
      </c>
      <c r="AJ1117" s="307">
        <v>3</v>
      </c>
      <c r="AK1117" s="307">
        <v>11</v>
      </c>
      <c r="AL1117" s="307">
        <v>8</v>
      </c>
      <c r="AM1117" s="307">
        <v>1</v>
      </c>
    </row>
    <row r="1118" spans="1:39" s="307" customFormat="1">
      <c r="A1118" s="307">
        <v>15</v>
      </c>
      <c r="B1118" s="307">
        <v>48</v>
      </c>
      <c r="C1118" s="307">
        <v>2023</v>
      </c>
      <c r="D1118" s="307">
        <v>4</v>
      </c>
      <c r="E1118" s="307">
        <v>99</v>
      </c>
      <c r="F1118" s="307">
        <v>99</v>
      </c>
      <c r="G1118" s="307">
        <v>99</v>
      </c>
      <c r="H1118" s="307">
        <v>99</v>
      </c>
      <c r="I1118" s="307">
        <v>99</v>
      </c>
      <c r="J1118" s="307">
        <v>999</v>
      </c>
      <c r="K1118" s="307">
        <v>4</v>
      </c>
      <c r="M1118" s="307">
        <v>99</v>
      </c>
      <c r="N1118" s="307">
        <v>99</v>
      </c>
      <c r="O1118" s="307">
        <v>99</v>
      </c>
      <c r="P1118" s="307">
        <v>99</v>
      </c>
      <c r="Q1118" s="307">
        <v>6</v>
      </c>
      <c r="R1118" s="307">
        <v>6</v>
      </c>
      <c r="S1118" s="307">
        <v>5</v>
      </c>
      <c r="T1118" s="307">
        <v>0.25</v>
      </c>
      <c r="U1118" s="307">
        <v>0.24497393973972925</v>
      </c>
      <c r="V1118" s="307">
        <v>0</v>
      </c>
      <c r="W1118" s="307">
        <v>61.4</v>
      </c>
      <c r="X1118" s="307">
        <v>188.08234019501623</v>
      </c>
      <c r="Y1118" s="307">
        <v>152.56666666666669</v>
      </c>
      <c r="Z1118" s="307">
        <v>183.08</v>
      </c>
      <c r="AA1118" s="307">
        <v>36.64081876814425</v>
      </c>
      <c r="AB1118" s="307">
        <v>0.48989794855678409</v>
      </c>
      <c r="AC1118" s="307">
        <v>73.358260944477053</v>
      </c>
      <c r="AD1118" s="307">
        <v>0</v>
      </c>
      <c r="AE1118" s="307">
        <v>0</v>
      </c>
      <c r="AF1118" s="307">
        <v>0</v>
      </c>
      <c r="AG1118" s="307">
        <v>0</v>
      </c>
      <c r="AH1118" s="307">
        <v>0</v>
      </c>
      <c r="AI1118" s="307">
        <v>0</v>
      </c>
      <c r="AJ1118" s="307">
        <v>0</v>
      </c>
      <c r="AK1118" s="307">
        <v>0</v>
      </c>
      <c r="AL1118" s="307">
        <v>0</v>
      </c>
      <c r="AM1118" s="307">
        <v>0</v>
      </c>
    </row>
    <row r="1119" spans="1:39" s="309" customFormat="1">
      <c r="A1119" s="309">
        <v>15</v>
      </c>
      <c r="B1119" s="309">
        <v>49</v>
      </c>
      <c r="C1119" s="309">
        <v>2023</v>
      </c>
      <c r="D1119" s="309">
        <v>5</v>
      </c>
      <c r="E1119" s="309">
        <v>99</v>
      </c>
      <c r="F1119" s="309">
        <v>99</v>
      </c>
      <c r="G1119" s="309">
        <v>99</v>
      </c>
      <c r="H1119" s="309">
        <v>99</v>
      </c>
      <c r="I1119" s="309">
        <v>99</v>
      </c>
      <c r="J1119" s="309">
        <v>999</v>
      </c>
      <c r="K1119" s="309">
        <v>0</v>
      </c>
      <c r="M1119" s="309">
        <v>99</v>
      </c>
      <c r="N1119" s="309">
        <v>99</v>
      </c>
      <c r="O1119" s="309">
        <v>99</v>
      </c>
      <c r="P1119" s="309">
        <v>99</v>
      </c>
      <c r="Q1119" s="309">
        <v>220</v>
      </c>
      <c r="R1119" s="309">
        <v>1718</v>
      </c>
      <c r="S1119" s="309">
        <v>1716</v>
      </c>
      <c r="T1119" s="309">
        <v>64.68373493975902</v>
      </c>
      <c r="U1119" s="309">
        <v>63.403025018725778</v>
      </c>
      <c r="V1119" s="309">
        <v>5.3894062863795087</v>
      </c>
      <c r="W1119" s="309">
        <v>59.576923076923087</v>
      </c>
      <c r="X1119" s="309">
        <v>163.70032679285157</v>
      </c>
      <c r="Y1119" s="309">
        <v>150.91606519208403</v>
      </c>
      <c r="Z1119" s="309">
        <v>151.09195804195824</v>
      </c>
      <c r="AA1119" s="309">
        <v>29.405170257812408</v>
      </c>
      <c r="AB1119" s="309">
        <v>4.3192018651202808</v>
      </c>
      <c r="AC1119" s="309">
        <v>-41.324252270326653</v>
      </c>
      <c r="AD1119" s="309">
        <v>46</v>
      </c>
      <c r="AE1119" s="309">
        <v>0</v>
      </c>
      <c r="AF1119" s="309">
        <v>0</v>
      </c>
      <c r="AG1119" s="309">
        <v>2</v>
      </c>
      <c r="AH1119" s="309">
        <v>150</v>
      </c>
      <c r="AI1119" s="309">
        <v>17</v>
      </c>
      <c r="AJ1119" s="309">
        <v>17</v>
      </c>
      <c r="AK1119" s="309">
        <v>10</v>
      </c>
      <c r="AL1119" s="309">
        <v>11</v>
      </c>
      <c r="AM1119" s="309">
        <v>2</v>
      </c>
    </row>
    <row r="1120" spans="1:39" s="309" customFormat="1">
      <c r="A1120" s="309">
        <v>15</v>
      </c>
      <c r="B1120" s="309">
        <v>50</v>
      </c>
      <c r="C1120" s="309">
        <v>2023</v>
      </c>
      <c r="D1120" s="309">
        <v>5</v>
      </c>
      <c r="E1120" s="309">
        <v>99</v>
      </c>
      <c r="F1120" s="309">
        <v>99</v>
      </c>
      <c r="G1120" s="309">
        <v>99</v>
      </c>
      <c r="H1120" s="309">
        <v>99</v>
      </c>
      <c r="I1120" s="309">
        <v>99</v>
      </c>
      <c r="J1120" s="309">
        <v>999</v>
      </c>
      <c r="K1120" s="309">
        <v>2</v>
      </c>
      <c r="M1120" s="309">
        <v>99</v>
      </c>
      <c r="N1120" s="309">
        <v>99</v>
      </c>
      <c r="O1120" s="309">
        <v>99</v>
      </c>
      <c r="P1120" s="309">
        <v>99</v>
      </c>
      <c r="Q1120" s="309">
        <v>98</v>
      </c>
      <c r="R1120" s="309">
        <v>926</v>
      </c>
      <c r="S1120" s="309">
        <v>926</v>
      </c>
      <c r="T1120" s="309">
        <v>34.864457831325304</v>
      </c>
      <c r="U1120" s="309">
        <v>36.203215369292025</v>
      </c>
      <c r="V1120" s="309">
        <v>6.2386609071274304</v>
      </c>
      <c r="W1120" s="309">
        <v>58.597192224622056</v>
      </c>
      <c r="X1120" s="309">
        <v>173.21404753491865</v>
      </c>
      <c r="Y1120" s="309">
        <v>159.87656587472975</v>
      </c>
      <c r="Z1120" s="309">
        <v>159.87656587472975</v>
      </c>
      <c r="AA1120" s="309">
        <v>33.669379373984839</v>
      </c>
      <c r="AB1120" s="309">
        <v>5.343973079264666</v>
      </c>
      <c r="AC1120" s="309">
        <v>-44.757784578686177</v>
      </c>
      <c r="AD1120" s="309">
        <v>26</v>
      </c>
      <c r="AE1120" s="309">
        <v>0</v>
      </c>
      <c r="AF1120" s="309">
        <v>0</v>
      </c>
      <c r="AG1120" s="309">
        <v>14</v>
      </c>
      <c r="AH1120" s="309">
        <v>43</v>
      </c>
      <c r="AI1120" s="309">
        <v>10</v>
      </c>
      <c r="AJ1120" s="309">
        <v>3</v>
      </c>
      <c r="AK1120" s="309">
        <v>6</v>
      </c>
      <c r="AL1120" s="309">
        <v>10</v>
      </c>
      <c r="AM1120" s="309">
        <v>1</v>
      </c>
    </row>
    <row r="1121" spans="1:39" s="310" customFormat="1">
      <c r="A1121" s="310">
        <v>15</v>
      </c>
      <c r="B1121" s="310">
        <v>51</v>
      </c>
      <c r="C1121" s="310">
        <v>2023</v>
      </c>
      <c r="D1121" s="310">
        <v>5</v>
      </c>
      <c r="E1121" s="310">
        <v>99</v>
      </c>
      <c r="F1121" s="310">
        <v>99</v>
      </c>
      <c r="G1121" s="310">
        <v>99</v>
      </c>
      <c r="H1121" s="310">
        <v>99</v>
      </c>
      <c r="I1121" s="310">
        <v>99</v>
      </c>
      <c r="J1121" s="310">
        <v>999</v>
      </c>
      <c r="K1121" s="310">
        <v>4</v>
      </c>
      <c r="M1121" s="310">
        <v>99</v>
      </c>
      <c r="N1121" s="310">
        <v>99</v>
      </c>
      <c r="O1121" s="310">
        <v>99</v>
      </c>
      <c r="P1121" s="310">
        <v>99</v>
      </c>
      <c r="Q1121" s="310">
        <v>8</v>
      </c>
      <c r="R1121" s="310">
        <v>12</v>
      </c>
      <c r="S1121" s="310">
        <v>11</v>
      </c>
      <c r="T1121" s="310">
        <v>0.45180722891566255</v>
      </c>
      <c r="U1121" s="310">
        <v>0.3937596119822061</v>
      </c>
      <c r="V1121" s="310">
        <v>4.8333333333333321</v>
      </c>
      <c r="W1121" s="310">
        <v>57</v>
      </c>
      <c r="X1121" s="310">
        <v>163.43445287107258</v>
      </c>
      <c r="Y1121" s="310">
        <v>134.18333333333339</v>
      </c>
      <c r="Z1121" s="310">
        <v>146.38181818181818</v>
      </c>
      <c r="AA1121" s="310">
        <v>30.789308007867124</v>
      </c>
      <c r="AB1121" s="310">
        <v>5.1698426211319752</v>
      </c>
      <c r="AC1121" s="310">
        <v>14.96914809213367</v>
      </c>
      <c r="AD1121" s="310">
        <v>0</v>
      </c>
      <c r="AE1121" s="310">
        <v>0</v>
      </c>
      <c r="AF1121" s="310">
        <v>0</v>
      </c>
      <c r="AG1121" s="310">
        <v>0</v>
      </c>
      <c r="AH1121" s="310">
        <v>1</v>
      </c>
      <c r="AI1121" s="310">
        <v>0</v>
      </c>
      <c r="AJ1121" s="310">
        <v>0</v>
      </c>
      <c r="AK1121" s="310">
        <v>0</v>
      </c>
      <c r="AL1121" s="310">
        <v>0</v>
      </c>
      <c r="AM1121" s="310">
        <v>0</v>
      </c>
    </row>
    <row r="1122" spans="1:39" s="310" customFormat="1">
      <c r="A1122" s="310">
        <v>15</v>
      </c>
      <c r="B1122" s="310">
        <v>52</v>
      </c>
      <c r="C1122" s="310">
        <v>2023</v>
      </c>
      <c r="D1122" s="310">
        <v>6</v>
      </c>
      <c r="E1122" s="310">
        <v>99</v>
      </c>
      <c r="F1122" s="310">
        <v>99</v>
      </c>
      <c r="G1122" s="310">
        <v>99</v>
      </c>
      <c r="H1122" s="310">
        <v>99</v>
      </c>
      <c r="I1122" s="310">
        <v>99</v>
      </c>
      <c r="J1122" s="310">
        <v>999</v>
      </c>
      <c r="K1122" s="310">
        <v>0</v>
      </c>
      <c r="M1122" s="310">
        <v>99</v>
      </c>
      <c r="N1122" s="310">
        <v>99</v>
      </c>
      <c r="O1122" s="310">
        <v>99</v>
      </c>
      <c r="P1122" s="310">
        <v>99</v>
      </c>
      <c r="Q1122" s="310">
        <v>225</v>
      </c>
      <c r="R1122" s="310">
        <v>1629</v>
      </c>
      <c r="S1122" s="310">
        <v>1626</v>
      </c>
      <c r="T1122" s="310">
        <v>63.583138173302096</v>
      </c>
      <c r="U1122" s="310">
        <v>62.897733816911845</v>
      </c>
      <c r="V1122" s="310">
        <v>5.6813996316758733</v>
      </c>
      <c r="W1122" s="310">
        <v>59.466789667896691</v>
      </c>
      <c r="X1122" s="310">
        <v>166.5333836137662</v>
      </c>
      <c r="Y1122" s="310">
        <v>153.53634131368943</v>
      </c>
      <c r="Z1122" s="310">
        <v>153.81961869618701</v>
      </c>
      <c r="AA1122" s="310">
        <v>29.614644578862197</v>
      </c>
      <c r="AB1122" s="310">
        <v>4.1543636302378451</v>
      </c>
      <c r="AC1122" s="310">
        <v>-37.993657849390551</v>
      </c>
      <c r="AD1122" s="310">
        <v>46</v>
      </c>
      <c r="AE1122" s="310">
        <v>0</v>
      </c>
      <c r="AF1122" s="310">
        <v>0</v>
      </c>
      <c r="AG1122" s="310">
        <v>3</v>
      </c>
      <c r="AH1122" s="310">
        <v>145</v>
      </c>
      <c r="AI1122" s="310">
        <v>27</v>
      </c>
      <c r="AJ1122" s="310">
        <v>26</v>
      </c>
      <c r="AK1122" s="310">
        <v>5</v>
      </c>
      <c r="AL1122" s="310">
        <v>33</v>
      </c>
      <c r="AM1122" s="310">
        <v>6</v>
      </c>
    </row>
    <row r="1123" spans="1:39" s="310" customFormat="1">
      <c r="A1123" s="310">
        <v>15</v>
      </c>
      <c r="B1123" s="310">
        <v>53</v>
      </c>
      <c r="C1123" s="310">
        <v>2023</v>
      </c>
      <c r="D1123" s="310">
        <v>6</v>
      </c>
      <c r="E1123" s="310">
        <v>99</v>
      </c>
      <c r="F1123" s="310">
        <v>99</v>
      </c>
      <c r="G1123" s="310">
        <v>99</v>
      </c>
      <c r="H1123" s="310">
        <v>99</v>
      </c>
      <c r="I1123" s="310">
        <v>99</v>
      </c>
      <c r="J1123" s="310">
        <v>999</v>
      </c>
      <c r="K1123" s="310">
        <v>2</v>
      </c>
      <c r="M1123" s="310">
        <v>99</v>
      </c>
      <c r="N1123" s="310">
        <v>99</v>
      </c>
      <c r="O1123" s="310">
        <v>99</v>
      </c>
      <c r="P1123" s="310">
        <v>99</v>
      </c>
      <c r="Q1123" s="310">
        <v>118</v>
      </c>
      <c r="R1123" s="310">
        <v>917</v>
      </c>
      <c r="S1123" s="310">
        <v>917</v>
      </c>
      <c r="T1123" s="310">
        <v>35.792349726775946</v>
      </c>
      <c r="U1123" s="310">
        <v>36.506335022102505</v>
      </c>
      <c r="V1123" s="310">
        <v>6.0479825517993451</v>
      </c>
      <c r="W1123" s="310">
        <v>58.753544165757901</v>
      </c>
      <c r="X1123" s="310">
        <v>171.511984413823</v>
      </c>
      <c r="Y1123" s="310">
        <v>158.30556161395845</v>
      </c>
      <c r="Z1123" s="310">
        <v>158.30556161395845</v>
      </c>
      <c r="AA1123" s="310">
        <v>29.731479148936621</v>
      </c>
      <c r="AB1123" s="310">
        <v>5.2445434053396793</v>
      </c>
      <c r="AC1123" s="310">
        <v>-34.658736475283384</v>
      </c>
      <c r="AD1123" s="310">
        <v>24</v>
      </c>
      <c r="AE1123" s="310">
        <v>0</v>
      </c>
      <c r="AF1123" s="310">
        <v>0</v>
      </c>
      <c r="AG1123" s="310">
        <v>6</v>
      </c>
      <c r="AH1123" s="310">
        <v>41</v>
      </c>
      <c r="AI1123" s="310">
        <v>12</v>
      </c>
      <c r="AJ1123" s="310">
        <v>11</v>
      </c>
      <c r="AK1123" s="310">
        <v>25</v>
      </c>
      <c r="AL1123" s="310">
        <v>5</v>
      </c>
      <c r="AM1123" s="310">
        <v>1</v>
      </c>
    </row>
    <row r="1124" spans="1:39" s="310" customFormat="1">
      <c r="A1124" s="310">
        <v>15</v>
      </c>
      <c r="B1124" s="310">
        <v>54</v>
      </c>
      <c r="C1124" s="310">
        <v>2023</v>
      </c>
      <c r="D1124" s="310">
        <v>6</v>
      </c>
      <c r="E1124" s="310">
        <v>99</v>
      </c>
      <c r="F1124" s="310">
        <v>99</v>
      </c>
      <c r="G1124" s="310">
        <v>99</v>
      </c>
      <c r="H1124" s="310">
        <v>99</v>
      </c>
      <c r="I1124" s="310">
        <v>99</v>
      </c>
      <c r="J1124" s="310">
        <v>999</v>
      </c>
      <c r="K1124" s="310">
        <v>4</v>
      </c>
      <c r="M1124" s="310">
        <v>99</v>
      </c>
      <c r="N1124" s="310">
        <v>99</v>
      </c>
      <c r="O1124" s="310">
        <v>99</v>
      </c>
      <c r="P1124" s="310">
        <v>99</v>
      </c>
      <c r="Q1124" s="310">
        <v>9</v>
      </c>
      <c r="R1124" s="310">
        <v>16</v>
      </c>
      <c r="S1124" s="310">
        <v>15</v>
      </c>
      <c r="T1124" s="310">
        <v>0.62451209992193601</v>
      </c>
      <c r="U1124" s="310">
        <v>0.59593116098565901</v>
      </c>
      <c r="V1124" s="310">
        <v>6.6875</v>
      </c>
      <c r="W1124" s="310">
        <v>55</v>
      </c>
      <c r="X1124" s="310">
        <v>169.60319609967499</v>
      </c>
      <c r="Y1124" s="310">
        <v>148.10625000000005</v>
      </c>
      <c r="Z1124" s="310">
        <v>157.98000000000005</v>
      </c>
      <c r="AA1124" s="310">
        <v>39.589513763116592</v>
      </c>
      <c r="AB1124" s="310">
        <v>5.9104427358137324</v>
      </c>
      <c r="AC1124" s="310">
        <v>-52.933534507468941</v>
      </c>
      <c r="AD1124" s="310">
        <v>0</v>
      </c>
      <c r="AE1124" s="310">
        <v>0</v>
      </c>
      <c r="AF1124" s="310">
        <v>0</v>
      </c>
      <c r="AG1124" s="310">
        <v>0</v>
      </c>
      <c r="AH1124" s="310">
        <v>2</v>
      </c>
      <c r="AI1124" s="310">
        <v>0</v>
      </c>
      <c r="AJ1124" s="310">
        <v>0</v>
      </c>
      <c r="AK1124" s="310">
        <v>0</v>
      </c>
      <c r="AL1124" s="310">
        <v>0</v>
      </c>
      <c r="AM1124" s="310">
        <v>0</v>
      </c>
    </row>
    <row r="1125" spans="1:39" s="311" customFormat="1">
      <c r="A1125" s="311">
        <v>15</v>
      </c>
      <c r="B1125" s="311">
        <v>55</v>
      </c>
      <c r="C1125" s="311">
        <v>2023</v>
      </c>
      <c r="D1125" s="311">
        <v>7</v>
      </c>
      <c r="E1125" s="311">
        <v>99</v>
      </c>
      <c r="F1125" s="311">
        <v>99</v>
      </c>
      <c r="G1125" s="311">
        <v>99</v>
      </c>
      <c r="H1125" s="311">
        <v>99</v>
      </c>
      <c r="I1125" s="311">
        <v>99</v>
      </c>
      <c r="J1125" s="311">
        <v>999</v>
      </c>
      <c r="K1125" s="311">
        <v>0</v>
      </c>
      <c r="M1125" s="311">
        <v>99</v>
      </c>
      <c r="N1125" s="311">
        <v>99</v>
      </c>
      <c r="O1125" s="311">
        <v>99</v>
      </c>
      <c r="P1125" s="311">
        <v>99</v>
      </c>
      <c r="Q1125" s="311">
        <v>204</v>
      </c>
      <c r="R1125" s="311">
        <v>1358</v>
      </c>
      <c r="S1125" s="311">
        <v>1355</v>
      </c>
      <c r="T1125" s="311">
        <v>60.275188637372402</v>
      </c>
      <c r="U1125" s="311">
        <v>59.706133767112014</v>
      </c>
      <c r="V1125" s="311">
        <v>5.8387334315169364</v>
      </c>
      <c r="W1125" s="311">
        <v>59.186715867158682</v>
      </c>
      <c r="X1125" s="311">
        <v>165.82396839402796</v>
      </c>
      <c r="Y1125" s="311">
        <v>152.65618556701023</v>
      </c>
      <c r="Z1125" s="311">
        <v>152.99416974169733</v>
      </c>
      <c r="AA1125" s="311">
        <v>30.43682567469854</v>
      </c>
      <c r="AB1125" s="311">
        <v>4.3116388341178746</v>
      </c>
      <c r="AC1125" s="311">
        <v>-42.492212171196947</v>
      </c>
      <c r="AD1125" s="311">
        <v>35</v>
      </c>
      <c r="AE1125" s="311">
        <v>0</v>
      </c>
      <c r="AF1125" s="311">
        <v>0</v>
      </c>
      <c r="AG1125" s="311">
        <v>4</v>
      </c>
      <c r="AH1125" s="311">
        <v>129</v>
      </c>
      <c r="AI1125" s="311">
        <v>8</v>
      </c>
      <c r="AJ1125" s="311">
        <v>32</v>
      </c>
      <c r="AK1125" s="311">
        <v>7</v>
      </c>
      <c r="AL1125" s="311">
        <v>20</v>
      </c>
      <c r="AM1125" s="311">
        <v>2</v>
      </c>
    </row>
    <row r="1126" spans="1:39" s="311" customFormat="1">
      <c r="A1126" s="311">
        <v>15</v>
      </c>
      <c r="B1126" s="311">
        <v>56</v>
      </c>
      <c r="C1126" s="311">
        <v>2023</v>
      </c>
      <c r="D1126" s="311">
        <v>7</v>
      </c>
      <c r="E1126" s="311">
        <v>99</v>
      </c>
      <c r="F1126" s="311">
        <v>99</v>
      </c>
      <c r="G1126" s="311">
        <v>99</v>
      </c>
      <c r="H1126" s="311">
        <v>99</v>
      </c>
      <c r="I1126" s="311">
        <v>99</v>
      </c>
      <c r="J1126" s="311">
        <v>999</v>
      </c>
      <c r="K1126" s="311">
        <v>2</v>
      </c>
      <c r="M1126" s="311">
        <v>99</v>
      </c>
      <c r="N1126" s="311">
        <v>99</v>
      </c>
      <c r="O1126" s="311">
        <v>99</v>
      </c>
      <c r="P1126" s="311">
        <v>99</v>
      </c>
      <c r="Q1126" s="311">
        <v>99</v>
      </c>
      <c r="R1126" s="311">
        <v>880</v>
      </c>
      <c r="S1126" s="311">
        <v>880</v>
      </c>
      <c r="T1126" s="311">
        <v>39.059032401242803</v>
      </c>
      <c r="U1126" s="311">
        <v>39.536548809892729</v>
      </c>
      <c r="V1126" s="311">
        <v>6.1181818181818173</v>
      </c>
      <c r="W1126" s="311">
        <v>58.81363636363637</v>
      </c>
      <c r="X1126" s="311">
        <v>169.00891362158956</v>
      </c>
      <c r="Y1126" s="311">
        <v>155.99522727272705</v>
      </c>
      <c r="Z1126" s="311">
        <v>155.99522727272705</v>
      </c>
      <c r="AA1126" s="311">
        <v>33.505713216259174</v>
      </c>
      <c r="AB1126" s="311">
        <v>5.1147554331068514</v>
      </c>
      <c r="AC1126" s="311">
        <v>-42.885046067189805</v>
      </c>
      <c r="AD1126" s="311">
        <v>27</v>
      </c>
      <c r="AE1126" s="311">
        <v>0</v>
      </c>
      <c r="AF1126" s="311">
        <v>0</v>
      </c>
      <c r="AG1126" s="311">
        <v>2</v>
      </c>
      <c r="AH1126" s="311">
        <v>43</v>
      </c>
      <c r="AI1126" s="311">
        <v>15</v>
      </c>
      <c r="AJ1126" s="311">
        <v>13</v>
      </c>
      <c r="AK1126" s="311">
        <v>30</v>
      </c>
      <c r="AL1126" s="311">
        <v>8</v>
      </c>
      <c r="AM1126" s="311">
        <v>1</v>
      </c>
    </row>
    <row r="1127" spans="1:39" s="311" customFormat="1">
      <c r="A1127" s="311">
        <v>15</v>
      </c>
      <c r="B1127" s="311">
        <v>57</v>
      </c>
      <c r="C1127" s="311">
        <v>2023</v>
      </c>
      <c r="D1127" s="311">
        <v>7</v>
      </c>
      <c r="E1127" s="311">
        <v>99</v>
      </c>
      <c r="F1127" s="311">
        <v>99</v>
      </c>
      <c r="G1127" s="311">
        <v>99</v>
      </c>
      <c r="H1127" s="311">
        <v>99</v>
      </c>
      <c r="I1127" s="311">
        <v>99</v>
      </c>
      <c r="J1127" s="311">
        <v>999</v>
      </c>
      <c r="K1127" s="311">
        <v>4</v>
      </c>
      <c r="M1127" s="311">
        <v>99</v>
      </c>
      <c r="N1127" s="311">
        <v>99</v>
      </c>
      <c r="O1127" s="311">
        <v>99</v>
      </c>
      <c r="P1127" s="311">
        <v>99</v>
      </c>
      <c r="Q1127" s="311">
        <v>7</v>
      </c>
      <c r="R1127" s="311">
        <v>15</v>
      </c>
      <c r="S1127" s="311">
        <v>15</v>
      </c>
      <c r="T1127" s="311">
        <v>0.66577896138482029</v>
      </c>
      <c r="U1127" s="311">
        <v>0.75731742299526195</v>
      </c>
      <c r="V1127" s="311">
        <v>7.2</v>
      </c>
      <c r="W1127" s="311">
        <v>50.733333333333341</v>
      </c>
      <c r="X1127" s="311">
        <v>189.92416034669557</v>
      </c>
      <c r="Y1127" s="311">
        <v>175.29999999999995</v>
      </c>
      <c r="Z1127" s="311">
        <v>175.29999999999995</v>
      </c>
      <c r="AA1127" s="311">
        <v>51.635285093302954</v>
      </c>
      <c r="AB1127" s="311">
        <v>7.0565965986129298</v>
      </c>
      <c r="AC1127" s="311">
        <v>-44.857410340462195</v>
      </c>
      <c r="AD1127" s="311">
        <v>0</v>
      </c>
      <c r="AE1127" s="311">
        <v>0</v>
      </c>
      <c r="AF1127" s="311">
        <v>0</v>
      </c>
      <c r="AG1127" s="311">
        <v>0</v>
      </c>
      <c r="AH1127" s="311">
        <v>0</v>
      </c>
      <c r="AI1127" s="311">
        <v>0</v>
      </c>
      <c r="AJ1127" s="311">
        <v>0</v>
      </c>
      <c r="AK1127" s="311">
        <v>0</v>
      </c>
      <c r="AL1127" s="311">
        <v>0</v>
      </c>
      <c r="AM1127" s="311">
        <v>0</v>
      </c>
    </row>
    <row r="1128" spans="1:39" s="311" customFormat="1">
      <c r="A1128" s="311">
        <v>15</v>
      </c>
      <c r="B1128" s="311">
        <v>58</v>
      </c>
      <c r="C1128" s="311">
        <v>2023</v>
      </c>
      <c r="D1128" s="311">
        <v>8</v>
      </c>
      <c r="E1128" s="311">
        <v>99</v>
      </c>
      <c r="F1128" s="311">
        <v>99</v>
      </c>
      <c r="G1128" s="311">
        <v>99</v>
      </c>
      <c r="H1128" s="311">
        <v>99</v>
      </c>
      <c r="I1128" s="311">
        <v>99</v>
      </c>
      <c r="J1128" s="311">
        <v>999</v>
      </c>
      <c r="K1128" s="311">
        <v>0</v>
      </c>
      <c r="M1128" s="311">
        <v>99</v>
      </c>
      <c r="N1128" s="311">
        <v>99</v>
      </c>
      <c r="O1128" s="311">
        <v>99</v>
      </c>
      <c r="P1128" s="311">
        <v>99</v>
      </c>
      <c r="Q1128" s="311">
        <v>223</v>
      </c>
      <c r="R1128" s="311">
        <v>1686</v>
      </c>
      <c r="S1128" s="311">
        <v>1673</v>
      </c>
      <c r="T1128" s="311">
        <v>67.493995196156916</v>
      </c>
      <c r="U1128" s="311">
        <v>66.795418590235826</v>
      </c>
      <c r="V1128" s="311">
        <v>5.9276393831553982</v>
      </c>
      <c r="W1128" s="311">
        <v>59.072325164375378</v>
      </c>
      <c r="X1128" s="311">
        <v>168.35998195579171</v>
      </c>
      <c r="Y1128" s="311">
        <v>154.16049822064045</v>
      </c>
      <c r="Z1128" s="311">
        <v>155.35839808726823</v>
      </c>
      <c r="AA1128" s="311">
        <v>30.478148370552205</v>
      </c>
      <c r="AB1128" s="311">
        <v>4.383461327179786</v>
      </c>
      <c r="AC1128" s="311">
        <v>-37.409759491785159</v>
      </c>
      <c r="AD1128" s="311">
        <v>38</v>
      </c>
      <c r="AE1128" s="311">
        <v>0</v>
      </c>
      <c r="AF1128" s="311">
        <v>0</v>
      </c>
      <c r="AG1128" s="311">
        <v>5</v>
      </c>
      <c r="AH1128" s="311">
        <v>134</v>
      </c>
      <c r="AI1128" s="311">
        <v>29</v>
      </c>
      <c r="AJ1128" s="311">
        <v>57</v>
      </c>
      <c r="AK1128" s="311">
        <v>7</v>
      </c>
      <c r="AL1128" s="311">
        <v>28</v>
      </c>
      <c r="AM1128" s="311">
        <v>3</v>
      </c>
    </row>
    <row r="1129" spans="1:39" s="311" customFormat="1">
      <c r="A1129" s="311">
        <v>15</v>
      </c>
      <c r="B1129" s="311">
        <v>59</v>
      </c>
      <c r="C1129" s="311">
        <v>2023</v>
      </c>
      <c r="D1129" s="311">
        <v>8</v>
      </c>
      <c r="E1129" s="311">
        <v>99</v>
      </c>
      <c r="F1129" s="311">
        <v>99</v>
      </c>
      <c r="G1129" s="311">
        <v>99</v>
      </c>
      <c r="H1129" s="311">
        <v>99</v>
      </c>
      <c r="I1129" s="311">
        <v>99</v>
      </c>
      <c r="J1129" s="311">
        <v>999</v>
      </c>
      <c r="K1129" s="311">
        <v>2</v>
      </c>
      <c r="M1129" s="311">
        <v>99</v>
      </c>
      <c r="N1129" s="311">
        <v>99</v>
      </c>
      <c r="O1129" s="311">
        <v>99</v>
      </c>
      <c r="P1129" s="311">
        <v>99</v>
      </c>
      <c r="Q1129" s="311">
        <v>99</v>
      </c>
      <c r="R1129" s="311">
        <v>805</v>
      </c>
      <c r="S1129" s="311">
        <v>805</v>
      </c>
      <c r="T1129" s="311">
        <v>32.225780624499606</v>
      </c>
      <c r="U1129" s="311">
        <v>32.879849013313141</v>
      </c>
      <c r="V1129" s="311">
        <v>6.3055900621117997</v>
      </c>
      <c r="W1129" s="311">
        <v>58.493167701863342</v>
      </c>
      <c r="X1129" s="311">
        <v>172.19329354050714</v>
      </c>
      <c r="Y1129" s="311">
        <v>158.93440993788829</v>
      </c>
      <c r="Z1129" s="311">
        <v>158.93440993788829</v>
      </c>
      <c r="AA1129" s="311">
        <v>32.549082227373482</v>
      </c>
      <c r="AB1129" s="311">
        <v>5.2485090958899923</v>
      </c>
      <c r="AC1129" s="311">
        <v>-41.864118137782242</v>
      </c>
      <c r="AD1129" s="311">
        <v>26</v>
      </c>
      <c r="AE1129" s="311">
        <v>0</v>
      </c>
      <c r="AF1129" s="311">
        <v>0</v>
      </c>
      <c r="AG1129" s="311">
        <v>5</v>
      </c>
      <c r="AH1129" s="311">
        <v>45</v>
      </c>
      <c r="AI1129" s="311">
        <v>6</v>
      </c>
      <c r="AJ1129" s="311">
        <v>15</v>
      </c>
      <c r="AK1129" s="311">
        <v>24</v>
      </c>
      <c r="AL1129" s="311">
        <v>5</v>
      </c>
      <c r="AM1129" s="311">
        <v>1</v>
      </c>
    </row>
    <row r="1130" spans="1:39" s="311" customFormat="1">
      <c r="A1130" s="311">
        <v>15</v>
      </c>
      <c r="B1130" s="311">
        <v>60</v>
      </c>
      <c r="C1130" s="311">
        <v>2023</v>
      </c>
      <c r="D1130" s="311">
        <v>8</v>
      </c>
      <c r="E1130" s="311">
        <v>99</v>
      </c>
      <c r="F1130" s="311">
        <v>99</v>
      </c>
      <c r="G1130" s="311">
        <v>99</v>
      </c>
      <c r="H1130" s="311">
        <v>99</v>
      </c>
      <c r="I1130" s="311">
        <v>99</v>
      </c>
      <c r="J1130" s="311">
        <v>999</v>
      </c>
      <c r="K1130" s="311">
        <v>4</v>
      </c>
      <c r="M1130" s="311">
        <v>99</v>
      </c>
      <c r="N1130" s="311">
        <v>99</v>
      </c>
      <c r="O1130" s="311">
        <v>99</v>
      </c>
      <c r="P1130" s="311">
        <v>99</v>
      </c>
      <c r="Q1130" s="311">
        <v>6</v>
      </c>
      <c r="R1130" s="311">
        <v>7</v>
      </c>
      <c r="S1130" s="311">
        <v>7</v>
      </c>
      <c r="T1130" s="311">
        <v>0.28022417934347482</v>
      </c>
      <c r="U1130" s="311">
        <v>0.32473239645107277</v>
      </c>
      <c r="V1130" s="311">
        <v>1.1428571428571423</v>
      </c>
      <c r="W1130" s="311">
        <v>58.714285714285694</v>
      </c>
      <c r="X1130" s="311">
        <v>195.57344064386325</v>
      </c>
      <c r="Y1130" s="311">
        <v>180.51428571428576</v>
      </c>
      <c r="Z1130" s="311">
        <v>180.51428571428576</v>
      </c>
      <c r="AA1130" s="311">
        <v>19.340736326020597</v>
      </c>
      <c r="AB1130" s="311">
        <v>5.0910084803444322</v>
      </c>
      <c r="AC1130" s="311">
        <v>37.189655249837877</v>
      </c>
      <c r="AD1130" s="311">
        <v>0</v>
      </c>
      <c r="AE1130" s="311">
        <v>0</v>
      </c>
      <c r="AF1130" s="311">
        <v>0</v>
      </c>
      <c r="AG1130" s="311">
        <v>0</v>
      </c>
      <c r="AH1130" s="311">
        <v>0</v>
      </c>
      <c r="AI1130" s="311">
        <v>0</v>
      </c>
      <c r="AJ1130" s="311">
        <v>0</v>
      </c>
      <c r="AK1130" s="311">
        <v>0</v>
      </c>
      <c r="AL1130" s="311">
        <v>0</v>
      </c>
      <c r="AM1130" s="311">
        <v>0</v>
      </c>
    </row>
    <row r="1131" spans="1:39" s="312" customFormat="1">
      <c r="A1131" s="312">
        <v>15</v>
      </c>
      <c r="B1131" s="312">
        <v>61</v>
      </c>
      <c r="C1131" s="312">
        <v>2023</v>
      </c>
      <c r="D1131" s="312">
        <v>9</v>
      </c>
      <c r="E1131" s="312">
        <v>99</v>
      </c>
      <c r="F1131" s="312">
        <v>99</v>
      </c>
      <c r="G1131" s="312">
        <v>99</v>
      </c>
      <c r="H1131" s="312">
        <v>99</v>
      </c>
      <c r="I1131" s="312">
        <v>99</v>
      </c>
      <c r="J1131" s="312">
        <v>999</v>
      </c>
      <c r="K1131" s="312">
        <v>0</v>
      </c>
      <c r="M1131" s="312">
        <v>99</v>
      </c>
      <c r="N1131" s="312">
        <v>99</v>
      </c>
      <c r="O1131" s="312">
        <v>99</v>
      </c>
      <c r="P1131" s="312">
        <v>99</v>
      </c>
      <c r="Q1131" s="312">
        <v>206</v>
      </c>
      <c r="R1131" s="312">
        <v>1783</v>
      </c>
      <c r="S1131" s="312">
        <v>1782</v>
      </c>
      <c r="T1131" s="312">
        <v>67.923809523809524</v>
      </c>
      <c r="U1131" s="312">
        <v>66.685227747160724</v>
      </c>
      <c r="V1131" s="312">
        <v>6.3079080201906894</v>
      </c>
      <c r="W1131" s="312">
        <v>58.941077441077439</v>
      </c>
      <c r="X1131" s="312">
        <v>164.98761324146611</v>
      </c>
      <c r="Y1131" s="312">
        <v>152.1996634885023</v>
      </c>
      <c r="Z1131" s="312">
        <v>152.28507295173949</v>
      </c>
      <c r="AA1131" s="312">
        <v>28.331444212527369</v>
      </c>
      <c r="AB1131" s="312">
        <v>4.2926615748039643</v>
      </c>
      <c r="AC1131" s="312">
        <v>-30.418858073556855</v>
      </c>
      <c r="AD1131" s="312">
        <v>43</v>
      </c>
      <c r="AE1131" s="312">
        <v>0</v>
      </c>
      <c r="AF1131" s="312">
        <v>0</v>
      </c>
      <c r="AG1131" s="312">
        <v>5</v>
      </c>
      <c r="AH1131" s="312">
        <v>138</v>
      </c>
      <c r="AI1131" s="312">
        <v>24</v>
      </c>
      <c r="AJ1131" s="312">
        <v>78</v>
      </c>
      <c r="AK1131" s="312">
        <v>9</v>
      </c>
      <c r="AL1131" s="312">
        <v>21</v>
      </c>
      <c r="AM1131" s="312">
        <v>5</v>
      </c>
    </row>
    <row r="1132" spans="1:39" s="312" customFormat="1">
      <c r="A1132" s="312">
        <v>15</v>
      </c>
      <c r="B1132" s="312">
        <v>62</v>
      </c>
      <c r="C1132" s="312">
        <v>2023</v>
      </c>
      <c r="D1132" s="312">
        <v>9</v>
      </c>
      <c r="E1132" s="312">
        <v>99</v>
      </c>
      <c r="F1132" s="312">
        <v>99</v>
      </c>
      <c r="G1132" s="312">
        <v>99</v>
      </c>
      <c r="H1132" s="312">
        <v>99</v>
      </c>
      <c r="I1132" s="312">
        <v>99</v>
      </c>
      <c r="J1132" s="312">
        <v>999</v>
      </c>
      <c r="K1132" s="312">
        <v>2</v>
      </c>
      <c r="M1132" s="312">
        <v>99</v>
      </c>
      <c r="N1132" s="312">
        <v>99</v>
      </c>
      <c r="O1132" s="312">
        <v>99</v>
      </c>
      <c r="P1132" s="312">
        <v>99</v>
      </c>
      <c r="Q1132" s="312">
        <v>99</v>
      </c>
      <c r="R1132" s="312">
        <v>833</v>
      </c>
      <c r="S1132" s="312">
        <v>833</v>
      </c>
      <c r="T1132" s="312">
        <v>31.733333333333334</v>
      </c>
      <c r="U1132" s="312">
        <v>32.878865359347337</v>
      </c>
      <c r="V1132" s="312">
        <v>6.7130852340936382</v>
      </c>
      <c r="W1132" s="312">
        <v>57.914765906362547</v>
      </c>
      <c r="X1132" s="312">
        <v>174.02254509604501</v>
      </c>
      <c r="Y1132" s="312">
        <v>160.62280912364923</v>
      </c>
      <c r="Z1132" s="312">
        <v>160.62280912364923</v>
      </c>
      <c r="AA1132" s="312">
        <v>33.501515735480822</v>
      </c>
      <c r="AB1132" s="312">
        <v>5.3822602636290542</v>
      </c>
      <c r="AC1132" s="312">
        <v>-33.943598638926488</v>
      </c>
      <c r="AD1132" s="312">
        <v>28</v>
      </c>
      <c r="AE1132" s="312">
        <v>0</v>
      </c>
      <c r="AF1132" s="312">
        <v>0</v>
      </c>
      <c r="AG1132" s="312">
        <v>5</v>
      </c>
      <c r="AH1132" s="312">
        <v>52</v>
      </c>
      <c r="AI1132" s="312">
        <v>4</v>
      </c>
      <c r="AJ1132" s="312">
        <v>14</v>
      </c>
      <c r="AK1132" s="312">
        <v>13</v>
      </c>
      <c r="AL1132" s="312">
        <v>9</v>
      </c>
      <c r="AM1132" s="312">
        <v>3</v>
      </c>
    </row>
    <row r="1133" spans="1:39" s="312" customFormat="1">
      <c r="A1133" s="312">
        <v>15</v>
      </c>
      <c r="B1133" s="312">
        <v>63</v>
      </c>
      <c r="C1133" s="312">
        <v>2023</v>
      </c>
      <c r="D1133" s="312">
        <v>9</v>
      </c>
      <c r="E1133" s="312">
        <v>99</v>
      </c>
      <c r="F1133" s="312">
        <v>99</v>
      </c>
      <c r="G1133" s="312">
        <v>99</v>
      </c>
      <c r="H1133" s="312">
        <v>99</v>
      </c>
      <c r="I1133" s="312">
        <v>99</v>
      </c>
      <c r="J1133" s="312">
        <v>999</v>
      </c>
      <c r="K1133" s="312">
        <v>4</v>
      </c>
      <c r="M1133" s="312">
        <v>99</v>
      </c>
      <c r="N1133" s="312">
        <v>99</v>
      </c>
      <c r="O1133" s="312">
        <v>99</v>
      </c>
      <c r="P1133" s="312">
        <v>99</v>
      </c>
      <c r="Q1133" s="312">
        <v>8</v>
      </c>
      <c r="R1133" s="312">
        <v>9</v>
      </c>
      <c r="S1133" s="312">
        <v>9</v>
      </c>
      <c r="T1133" s="312">
        <v>0.34285714285714297</v>
      </c>
      <c r="U1133" s="312">
        <v>0.43590689349191714</v>
      </c>
      <c r="V1133" s="312">
        <v>2.6666666666666661</v>
      </c>
      <c r="W1133" s="312">
        <v>55.555555555555557</v>
      </c>
      <c r="X1133" s="312">
        <v>213.54279523293607</v>
      </c>
      <c r="Y1133" s="312">
        <v>197.10000000000005</v>
      </c>
      <c r="Z1133" s="312">
        <v>197.10000000000005</v>
      </c>
      <c r="AA1133" s="312">
        <v>60.279091639546799</v>
      </c>
      <c r="AB1133" s="312">
        <v>6.7841500099883367</v>
      </c>
      <c r="AC1133" s="312">
        <v>-76.941017691042191</v>
      </c>
      <c r="AD1133" s="312">
        <v>0</v>
      </c>
      <c r="AE1133" s="312">
        <v>0</v>
      </c>
      <c r="AF1133" s="312">
        <v>0</v>
      </c>
      <c r="AG1133" s="312">
        <v>0</v>
      </c>
      <c r="AH1133" s="312">
        <v>0</v>
      </c>
      <c r="AI1133" s="312">
        <v>0</v>
      </c>
      <c r="AJ1133" s="312">
        <v>0</v>
      </c>
      <c r="AK1133" s="312">
        <v>0</v>
      </c>
      <c r="AL1133" s="312">
        <v>0</v>
      </c>
      <c r="AM1133" s="312">
        <v>0</v>
      </c>
    </row>
    <row r="1134" spans="1:39" s="312" customFormat="1">
      <c r="A1134" s="312">
        <v>15</v>
      </c>
      <c r="B1134" s="312">
        <v>64</v>
      </c>
      <c r="C1134" s="312">
        <v>2023</v>
      </c>
      <c r="D1134" s="312">
        <v>10</v>
      </c>
      <c r="E1134" s="312">
        <v>99</v>
      </c>
      <c r="F1134" s="312">
        <v>99</v>
      </c>
      <c r="G1134" s="312">
        <v>99</v>
      </c>
      <c r="H1134" s="312">
        <v>99</v>
      </c>
      <c r="I1134" s="312">
        <v>99</v>
      </c>
      <c r="J1134" s="312">
        <v>999</v>
      </c>
      <c r="K1134" s="312">
        <v>0</v>
      </c>
      <c r="M1134" s="312">
        <v>99</v>
      </c>
      <c r="N1134" s="312">
        <v>99</v>
      </c>
      <c r="O1134" s="312">
        <v>99</v>
      </c>
      <c r="P1134" s="312">
        <v>99</v>
      </c>
      <c r="Q1134" s="312">
        <v>239</v>
      </c>
      <c r="R1134" s="312">
        <v>1627</v>
      </c>
      <c r="S1134" s="312">
        <v>1623</v>
      </c>
      <c r="T1134" s="312">
        <v>60.686311077955985</v>
      </c>
      <c r="U1134" s="312">
        <v>59.997013299048398</v>
      </c>
      <c r="V1134" s="312">
        <v>6.0805162876459731</v>
      </c>
      <c r="W1134" s="312">
        <v>58.869993838570544</v>
      </c>
      <c r="X1134" s="312">
        <v>165.42480260980548</v>
      </c>
      <c r="Y1134" s="312">
        <v>152.35808236017201</v>
      </c>
      <c r="Z1134" s="312">
        <v>152.73357979051124</v>
      </c>
      <c r="AA1134" s="312">
        <v>29.800225159093024</v>
      </c>
      <c r="AB1134" s="312">
        <v>4.5800586206443548</v>
      </c>
      <c r="AC1134" s="312">
        <v>-30.354870594748263</v>
      </c>
      <c r="AD1134" s="312">
        <v>46</v>
      </c>
      <c r="AE1134" s="312">
        <v>0</v>
      </c>
      <c r="AF1134" s="312">
        <v>0</v>
      </c>
      <c r="AG1134" s="312">
        <v>5</v>
      </c>
      <c r="AH1134" s="312">
        <v>124</v>
      </c>
      <c r="AI1134" s="312">
        <v>10</v>
      </c>
      <c r="AJ1134" s="312">
        <v>59</v>
      </c>
      <c r="AK1134" s="312">
        <v>4</v>
      </c>
      <c r="AL1134" s="312">
        <v>21</v>
      </c>
      <c r="AM1134" s="312">
        <v>4</v>
      </c>
    </row>
    <row r="1135" spans="1:39" s="313" customFormat="1">
      <c r="A1135" s="313">
        <v>15</v>
      </c>
      <c r="B1135" s="313">
        <v>65</v>
      </c>
      <c r="C1135" s="313">
        <v>2023</v>
      </c>
      <c r="D1135" s="313">
        <v>10</v>
      </c>
      <c r="E1135" s="313">
        <v>99</v>
      </c>
      <c r="F1135" s="313">
        <v>99</v>
      </c>
      <c r="G1135" s="313">
        <v>99</v>
      </c>
      <c r="H1135" s="313">
        <v>99</v>
      </c>
      <c r="I1135" s="313">
        <v>99</v>
      </c>
      <c r="J1135" s="313">
        <v>999</v>
      </c>
      <c r="K1135" s="313">
        <v>2</v>
      </c>
      <c r="M1135" s="313">
        <v>99</v>
      </c>
      <c r="N1135" s="313">
        <v>99</v>
      </c>
      <c r="O1135" s="313">
        <v>99</v>
      </c>
      <c r="P1135" s="313">
        <v>99</v>
      </c>
      <c r="Q1135" s="313">
        <v>109</v>
      </c>
      <c r="R1135" s="313">
        <v>1033</v>
      </c>
      <c r="S1135" s="313">
        <v>1033</v>
      </c>
      <c r="T1135" s="313">
        <v>38.530399104811629</v>
      </c>
      <c r="U1135" s="313">
        <v>39.141442073128701</v>
      </c>
      <c r="V1135" s="313">
        <v>6.2352371732817025</v>
      </c>
      <c r="W1135" s="313">
        <v>58.675701839303017</v>
      </c>
      <c r="X1135" s="313">
        <v>169.61264196992201</v>
      </c>
      <c r="Y1135" s="313">
        <v>156.55246853823814</v>
      </c>
      <c r="Z1135" s="313">
        <v>156.55246853823814</v>
      </c>
      <c r="AA1135" s="313">
        <v>32.181471405831402</v>
      </c>
      <c r="AB1135" s="313">
        <v>5.1863959470727137</v>
      </c>
      <c r="AC1135" s="313">
        <v>-37.920713719718599</v>
      </c>
      <c r="AD1135" s="313">
        <v>34</v>
      </c>
      <c r="AE1135" s="313">
        <v>0</v>
      </c>
      <c r="AF1135" s="313">
        <v>0</v>
      </c>
      <c r="AG1135" s="313">
        <v>8</v>
      </c>
      <c r="AH1135" s="313">
        <v>46</v>
      </c>
      <c r="AI1135" s="313">
        <v>17</v>
      </c>
      <c r="AJ1135" s="313">
        <v>31</v>
      </c>
      <c r="AK1135" s="313">
        <v>6</v>
      </c>
      <c r="AL1135" s="313">
        <v>4</v>
      </c>
      <c r="AM1135" s="313">
        <v>1</v>
      </c>
    </row>
    <row r="1136" spans="1:39" s="314" customFormat="1">
      <c r="A1136" s="314">
        <v>15</v>
      </c>
      <c r="B1136" s="314">
        <v>66</v>
      </c>
      <c r="C1136" s="314">
        <v>2023</v>
      </c>
      <c r="D1136" s="314">
        <v>10</v>
      </c>
      <c r="E1136" s="314">
        <v>99</v>
      </c>
      <c r="F1136" s="314">
        <v>99</v>
      </c>
      <c r="G1136" s="314">
        <v>99</v>
      </c>
      <c r="H1136" s="314">
        <v>99</v>
      </c>
      <c r="I1136" s="314">
        <v>99</v>
      </c>
      <c r="J1136" s="314">
        <v>999</v>
      </c>
      <c r="K1136" s="314">
        <v>4</v>
      </c>
      <c r="M1136" s="314">
        <v>99</v>
      </c>
      <c r="N1136" s="314">
        <v>99</v>
      </c>
      <c r="O1136" s="314">
        <v>99</v>
      </c>
      <c r="P1136" s="314">
        <v>99</v>
      </c>
      <c r="Q1136" s="314">
        <v>13</v>
      </c>
      <c r="R1136" s="314">
        <v>21</v>
      </c>
      <c r="S1136" s="314">
        <v>21</v>
      </c>
      <c r="T1136" s="314">
        <v>0.78328981723237612</v>
      </c>
      <c r="U1136" s="314">
        <v>0.86154462782293573</v>
      </c>
      <c r="V1136" s="314">
        <v>4.0952380952380949</v>
      </c>
      <c r="W1136" s="314">
        <v>55.095238095238109</v>
      </c>
      <c r="X1136" s="314">
        <v>183.64546251870192</v>
      </c>
      <c r="Y1136" s="314">
        <v>169.50476190476186</v>
      </c>
      <c r="Z1136" s="314">
        <v>169.50476190476186</v>
      </c>
      <c r="AA1136" s="314">
        <v>50.752682089019011</v>
      </c>
      <c r="AB1136" s="314">
        <v>6.5748783215593267</v>
      </c>
      <c r="AC1136" s="314">
        <v>-22.25899515837428</v>
      </c>
      <c r="AD1136" s="314">
        <v>0</v>
      </c>
      <c r="AE1136" s="314">
        <v>0</v>
      </c>
      <c r="AF1136" s="314">
        <v>0</v>
      </c>
      <c r="AG1136" s="314">
        <v>0</v>
      </c>
      <c r="AH1136" s="314">
        <v>1</v>
      </c>
      <c r="AI1136" s="314">
        <v>0</v>
      </c>
      <c r="AJ1136" s="314">
        <v>3</v>
      </c>
      <c r="AK1136" s="314">
        <v>0</v>
      </c>
      <c r="AL1136" s="314">
        <v>0</v>
      </c>
      <c r="AM1136" s="314">
        <v>0</v>
      </c>
    </row>
    <row r="1137" spans="1:39" s="315" customFormat="1">
      <c r="A1137" s="315">
        <v>15</v>
      </c>
      <c r="B1137" s="315">
        <v>67</v>
      </c>
      <c r="C1137" s="315">
        <v>2023</v>
      </c>
      <c r="D1137" s="315">
        <v>11</v>
      </c>
      <c r="E1137" s="315">
        <v>99</v>
      </c>
      <c r="F1137" s="315">
        <v>99</v>
      </c>
      <c r="G1137" s="315">
        <v>99</v>
      </c>
      <c r="H1137" s="315">
        <v>99</v>
      </c>
      <c r="I1137" s="315">
        <v>99</v>
      </c>
      <c r="J1137" s="315">
        <v>999</v>
      </c>
      <c r="K1137" s="315">
        <v>0</v>
      </c>
      <c r="M1137" s="315">
        <v>99</v>
      </c>
      <c r="N1137" s="315">
        <v>99</v>
      </c>
      <c r="O1137" s="315">
        <v>99</v>
      </c>
      <c r="P1137" s="315">
        <v>99</v>
      </c>
      <c r="Q1137" s="315">
        <v>217</v>
      </c>
      <c r="R1137" s="315">
        <v>1436</v>
      </c>
      <c r="S1137" s="315">
        <v>1429</v>
      </c>
      <c r="T1137" s="315">
        <v>63.62428001772264</v>
      </c>
      <c r="U1137" s="315">
        <v>62.108118273928639</v>
      </c>
      <c r="V1137" s="315">
        <v>5.334958217270195</v>
      </c>
      <c r="W1137" s="315">
        <v>59.47305808257525</v>
      </c>
      <c r="X1137" s="315">
        <v>164.24211650878053</v>
      </c>
      <c r="Y1137" s="315">
        <v>150.86330083565466</v>
      </c>
      <c r="Z1137" s="315">
        <v>151.60230930720789</v>
      </c>
      <c r="AA1137" s="315">
        <v>29.502432232160448</v>
      </c>
      <c r="AB1137" s="315">
        <v>4.2707700795294192</v>
      </c>
      <c r="AC1137" s="315">
        <v>-33.333702014152337</v>
      </c>
      <c r="AD1137" s="315">
        <v>31</v>
      </c>
      <c r="AE1137" s="315">
        <v>0</v>
      </c>
      <c r="AF1137" s="315">
        <v>0</v>
      </c>
      <c r="AG1137" s="315">
        <v>5</v>
      </c>
      <c r="AH1137" s="315">
        <v>127</v>
      </c>
      <c r="AI1137" s="315">
        <v>14</v>
      </c>
      <c r="AJ1137" s="315">
        <v>53</v>
      </c>
      <c r="AK1137" s="315">
        <v>9</v>
      </c>
      <c r="AL1137" s="315">
        <v>9</v>
      </c>
      <c r="AM1137" s="315">
        <v>1</v>
      </c>
    </row>
    <row r="1138" spans="1:39" s="315" customFormat="1">
      <c r="A1138" s="315">
        <v>15</v>
      </c>
      <c r="B1138" s="315">
        <v>68</v>
      </c>
      <c r="C1138" s="315">
        <v>2023</v>
      </c>
      <c r="D1138" s="315">
        <v>11</v>
      </c>
      <c r="E1138" s="315">
        <v>99</v>
      </c>
      <c r="F1138" s="315">
        <v>99</v>
      </c>
      <c r="G1138" s="315">
        <v>99</v>
      </c>
      <c r="H1138" s="315">
        <v>99</v>
      </c>
      <c r="I1138" s="315">
        <v>99</v>
      </c>
      <c r="J1138" s="315">
        <v>999</v>
      </c>
      <c r="K1138" s="315">
        <v>2</v>
      </c>
      <c r="M1138" s="315">
        <v>99</v>
      </c>
      <c r="N1138" s="315">
        <v>99</v>
      </c>
      <c r="O1138" s="315">
        <v>99</v>
      </c>
      <c r="P1138" s="315">
        <v>99</v>
      </c>
      <c r="Q1138" s="315">
        <v>108</v>
      </c>
      <c r="R1138" s="315">
        <v>810</v>
      </c>
      <c r="S1138" s="315">
        <v>810</v>
      </c>
      <c r="T1138" s="315">
        <v>35.888347363757198</v>
      </c>
      <c r="U1138" s="315">
        <v>37.428851072759826</v>
      </c>
      <c r="V1138" s="315">
        <v>6.677777777777778</v>
      </c>
      <c r="W1138" s="315">
        <v>58.498765432098764</v>
      </c>
      <c r="X1138" s="315">
        <v>174.62621885157088</v>
      </c>
      <c r="Y1138" s="315">
        <v>161.17999999999995</v>
      </c>
      <c r="Z1138" s="315">
        <v>161.17999999999995</v>
      </c>
      <c r="AA1138" s="315">
        <v>32.644831251017457</v>
      </c>
      <c r="AB1138" s="315">
        <v>5.0251833410975939</v>
      </c>
      <c r="AC1138" s="315">
        <v>-30.803882157264471</v>
      </c>
      <c r="AD1138" s="315">
        <v>40</v>
      </c>
      <c r="AE1138" s="315">
        <v>0</v>
      </c>
      <c r="AF1138" s="315">
        <v>0</v>
      </c>
      <c r="AG1138" s="315">
        <v>11</v>
      </c>
      <c r="AH1138" s="315">
        <v>37</v>
      </c>
      <c r="AI1138" s="315">
        <v>8</v>
      </c>
      <c r="AJ1138" s="315">
        <v>11</v>
      </c>
      <c r="AK1138" s="315">
        <v>11</v>
      </c>
      <c r="AL1138" s="315">
        <v>4</v>
      </c>
      <c r="AM1138" s="315">
        <v>1</v>
      </c>
    </row>
    <row r="1139" spans="1:39" s="316" customFormat="1">
      <c r="A1139" s="316">
        <v>15</v>
      </c>
      <c r="B1139" s="316">
        <v>69</v>
      </c>
      <c r="C1139" s="316">
        <v>2023</v>
      </c>
      <c r="D1139" s="316">
        <v>11</v>
      </c>
      <c r="E1139" s="316">
        <v>99</v>
      </c>
      <c r="F1139" s="316">
        <v>99</v>
      </c>
      <c r="G1139" s="316">
        <v>99</v>
      </c>
      <c r="H1139" s="316">
        <v>99</v>
      </c>
      <c r="I1139" s="316">
        <v>99</v>
      </c>
      <c r="J1139" s="316">
        <v>999</v>
      </c>
      <c r="K1139" s="316">
        <v>4</v>
      </c>
      <c r="M1139" s="316">
        <v>99</v>
      </c>
      <c r="N1139" s="316">
        <v>99</v>
      </c>
      <c r="O1139" s="316">
        <v>99</v>
      </c>
      <c r="P1139" s="316">
        <v>99</v>
      </c>
      <c r="Q1139" s="316">
        <v>11</v>
      </c>
      <c r="R1139" s="316">
        <v>11</v>
      </c>
      <c r="S1139" s="316">
        <v>10</v>
      </c>
      <c r="T1139" s="316">
        <v>0.48737261852015934</v>
      </c>
      <c r="U1139" s="316">
        <v>0.4630306533115679</v>
      </c>
      <c r="V1139" s="316">
        <v>1</v>
      </c>
      <c r="W1139" s="316">
        <v>60.2</v>
      </c>
      <c r="X1139" s="316">
        <v>174.83502413079873</v>
      </c>
      <c r="Y1139" s="316">
        <v>146.82727272727271</v>
      </c>
      <c r="Z1139" s="316">
        <v>161.51</v>
      </c>
      <c r="AA1139" s="316">
        <v>39.467846406917182</v>
      </c>
      <c r="AB1139" s="316">
        <v>2.856571371417115</v>
      </c>
      <c r="AC1139" s="316">
        <v>-21.493183746542812</v>
      </c>
      <c r="AD1139" s="316">
        <v>0</v>
      </c>
      <c r="AE1139" s="316">
        <v>0</v>
      </c>
      <c r="AF1139" s="316">
        <v>0</v>
      </c>
      <c r="AG1139" s="316">
        <v>0</v>
      </c>
      <c r="AH1139" s="316">
        <v>0</v>
      </c>
      <c r="AI1139" s="316">
        <v>0</v>
      </c>
      <c r="AJ1139" s="316">
        <v>0</v>
      </c>
      <c r="AK1139" s="316">
        <v>0</v>
      </c>
      <c r="AL1139" s="316">
        <v>0</v>
      </c>
      <c r="AM1139" s="316">
        <v>0</v>
      </c>
    </row>
    <row r="1140" spans="1:39" s="316" customFormat="1">
      <c r="A1140" s="316">
        <v>15</v>
      </c>
      <c r="B1140" s="316">
        <v>70</v>
      </c>
      <c r="C1140" s="316">
        <v>2023</v>
      </c>
      <c r="D1140" s="316">
        <v>12</v>
      </c>
      <c r="E1140" s="316">
        <v>99</v>
      </c>
      <c r="F1140" s="316">
        <v>99</v>
      </c>
      <c r="G1140" s="316">
        <v>99</v>
      </c>
      <c r="H1140" s="316">
        <v>99</v>
      </c>
      <c r="I1140" s="316">
        <v>99</v>
      </c>
      <c r="J1140" s="316">
        <v>999</v>
      </c>
      <c r="K1140" s="316">
        <v>0</v>
      </c>
      <c r="M1140" s="316">
        <v>99</v>
      </c>
      <c r="N1140" s="316">
        <v>99</v>
      </c>
      <c r="O1140" s="316">
        <v>99</v>
      </c>
      <c r="P1140" s="316">
        <v>99</v>
      </c>
      <c r="Q1140" s="316">
        <v>196</v>
      </c>
      <c r="R1140" s="316">
        <v>1450</v>
      </c>
      <c r="S1140" s="316">
        <v>1446</v>
      </c>
      <c r="T1140" s="316">
        <v>61.571125265392787</v>
      </c>
      <c r="U1140" s="316">
        <v>60.683535308303505</v>
      </c>
      <c r="V1140" s="316">
        <v>5.2986206896551744</v>
      </c>
      <c r="W1140" s="316">
        <v>59.735822959889347</v>
      </c>
      <c r="X1140" s="316">
        <v>162.19748197407225</v>
      </c>
      <c r="Y1140" s="316">
        <v>149.34820689655163</v>
      </c>
      <c r="Z1140" s="316">
        <v>149.76134163208843</v>
      </c>
      <c r="AA1140" s="316">
        <v>29.832583681254697</v>
      </c>
      <c r="AB1140" s="316">
        <v>3.9415757788109911</v>
      </c>
      <c r="AC1140" s="316">
        <v>-35.169668574742197</v>
      </c>
      <c r="AD1140" s="316">
        <v>31</v>
      </c>
      <c r="AE1140" s="316">
        <v>0</v>
      </c>
      <c r="AF1140" s="316">
        <v>0</v>
      </c>
      <c r="AG1140" s="316">
        <v>8</v>
      </c>
      <c r="AH1140" s="316">
        <v>129</v>
      </c>
      <c r="AI1140" s="316">
        <v>16</v>
      </c>
      <c r="AJ1140" s="316">
        <v>45</v>
      </c>
      <c r="AK1140" s="316">
        <v>5</v>
      </c>
      <c r="AL1140" s="316">
        <v>11</v>
      </c>
      <c r="AM1140" s="316">
        <v>2</v>
      </c>
    </row>
    <row r="1141" spans="1:39" s="316" customFormat="1">
      <c r="A1141" s="316">
        <v>15</v>
      </c>
      <c r="B1141" s="316">
        <v>71</v>
      </c>
      <c r="C1141" s="316">
        <v>2023</v>
      </c>
      <c r="D1141" s="316">
        <v>12</v>
      </c>
      <c r="E1141" s="316">
        <v>99</v>
      </c>
      <c r="F1141" s="316">
        <v>99</v>
      </c>
      <c r="G1141" s="316">
        <v>99</v>
      </c>
      <c r="H1141" s="316">
        <v>99</v>
      </c>
      <c r="I1141" s="316">
        <v>99</v>
      </c>
      <c r="J1141" s="316">
        <v>999</v>
      </c>
      <c r="K1141" s="316">
        <v>2</v>
      </c>
      <c r="M1141" s="316">
        <v>99</v>
      </c>
      <c r="N1141" s="316">
        <v>99</v>
      </c>
      <c r="O1141" s="316">
        <v>99</v>
      </c>
      <c r="P1141" s="316">
        <v>99</v>
      </c>
      <c r="Q1141" s="316">
        <v>91</v>
      </c>
      <c r="R1141" s="316">
        <v>899</v>
      </c>
      <c r="S1141" s="316">
        <v>899</v>
      </c>
      <c r="T1141" s="316">
        <v>38.174097664543531</v>
      </c>
      <c r="U1141" s="316">
        <v>39.024024587834887</v>
      </c>
      <c r="V1141" s="316">
        <v>6.1446051167964404</v>
      </c>
      <c r="W1141" s="316">
        <v>59.007786429365993</v>
      </c>
      <c r="X1141" s="316">
        <v>167.82930835634181</v>
      </c>
      <c r="Y1141" s="316">
        <v>154.90645161290331</v>
      </c>
      <c r="Z1141" s="316">
        <v>154.90645161290331</v>
      </c>
      <c r="AA1141" s="316">
        <v>33.78815673701051</v>
      </c>
      <c r="AB1141" s="316">
        <v>5.0436300528603164</v>
      </c>
      <c r="AC1141" s="316">
        <v>-44.136095524220494</v>
      </c>
      <c r="AD1141" s="316">
        <v>35</v>
      </c>
      <c r="AE1141" s="316">
        <v>0</v>
      </c>
      <c r="AF1141" s="316">
        <v>0</v>
      </c>
      <c r="AG1141" s="316">
        <v>11</v>
      </c>
      <c r="AH1141" s="316">
        <v>48</v>
      </c>
      <c r="AI1141" s="316">
        <v>8</v>
      </c>
      <c r="AJ1141" s="316">
        <v>5</v>
      </c>
      <c r="AK1141" s="316">
        <v>7</v>
      </c>
      <c r="AL1141" s="316">
        <v>2</v>
      </c>
      <c r="AM1141" s="316">
        <v>3</v>
      </c>
    </row>
    <row r="1142" spans="1:39" s="316" customFormat="1">
      <c r="A1142" s="316">
        <v>15</v>
      </c>
      <c r="B1142" s="316">
        <v>72</v>
      </c>
      <c r="C1142" s="316">
        <v>2023</v>
      </c>
      <c r="D1142" s="316">
        <v>12</v>
      </c>
      <c r="E1142" s="316">
        <v>99</v>
      </c>
      <c r="F1142" s="316">
        <v>99</v>
      </c>
      <c r="G1142" s="316">
        <v>99</v>
      </c>
      <c r="H1142" s="316">
        <v>99</v>
      </c>
      <c r="I1142" s="316">
        <v>99</v>
      </c>
      <c r="J1142" s="316">
        <v>999</v>
      </c>
      <c r="K1142" s="316">
        <v>4</v>
      </c>
      <c r="M1142" s="316">
        <v>99</v>
      </c>
      <c r="N1142" s="316">
        <v>99</v>
      </c>
      <c r="O1142" s="316">
        <v>99</v>
      </c>
      <c r="P1142" s="316">
        <v>99</v>
      </c>
      <c r="Q1142" s="316">
        <v>5</v>
      </c>
      <c r="R1142" s="316">
        <v>6</v>
      </c>
      <c r="S1142" s="316">
        <v>6</v>
      </c>
      <c r="T1142" s="316">
        <v>0.25477707006369421</v>
      </c>
      <c r="U1142" s="316">
        <v>0.29244010386163288</v>
      </c>
      <c r="V1142" s="316">
        <v>2.3333333333333339</v>
      </c>
      <c r="W1142" s="316">
        <v>60.5</v>
      </c>
      <c r="X1142" s="316">
        <v>188.44348140122781</v>
      </c>
      <c r="Y1142" s="316">
        <v>173.93333333333328</v>
      </c>
      <c r="Z1142" s="316">
        <v>173.93333333333328</v>
      </c>
      <c r="AA1142" s="316">
        <v>73.10819987449355</v>
      </c>
      <c r="AB1142" s="316">
        <v>2.753785273643051</v>
      </c>
      <c r="AC1142" s="316">
        <v>-30.06757658411372</v>
      </c>
      <c r="AD1142" s="316">
        <v>0</v>
      </c>
      <c r="AE1142" s="316">
        <v>0</v>
      </c>
      <c r="AF1142" s="316">
        <v>0</v>
      </c>
      <c r="AG1142" s="316">
        <v>1</v>
      </c>
      <c r="AH1142" s="316">
        <v>0</v>
      </c>
      <c r="AI1142" s="316">
        <v>0</v>
      </c>
      <c r="AJ1142" s="316">
        <v>0</v>
      </c>
      <c r="AK1142" s="316">
        <v>0</v>
      </c>
      <c r="AL1142" s="316">
        <v>0</v>
      </c>
      <c r="AM1142" s="316">
        <v>0</v>
      </c>
    </row>
    <row r="1143" spans="1:39">
      <c r="A1143">
        <v>16</v>
      </c>
      <c r="B1143">
        <v>1</v>
      </c>
      <c r="C1143">
        <v>2024</v>
      </c>
      <c r="D1143">
        <v>1</v>
      </c>
      <c r="E1143">
        <v>99</v>
      </c>
      <c r="F1143">
        <v>171</v>
      </c>
      <c r="G1143">
        <v>99</v>
      </c>
      <c r="H1143">
        <v>99</v>
      </c>
      <c r="I1143">
        <v>99</v>
      </c>
      <c r="J1143">
        <v>103</v>
      </c>
      <c r="M1143">
        <v>99</v>
      </c>
      <c r="N1143">
        <v>99</v>
      </c>
      <c r="O1143">
        <v>99</v>
      </c>
      <c r="P1143">
        <v>99</v>
      </c>
      <c r="R1143">
        <v>0</v>
      </c>
    </row>
    <row r="1144" spans="1:39">
      <c r="A1144">
        <v>16</v>
      </c>
      <c r="B1144">
        <v>2</v>
      </c>
      <c r="C1144">
        <v>2024</v>
      </c>
      <c r="D1144">
        <v>2</v>
      </c>
      <c r="E1144">
        <v>99</v>
      </c>
      <c r="F1144">
        <v>171</v>
      </c>
      <c r="G1144">
        <v>99</v>
      </c>
      <c r="H1144">
        <v>99</v>
      </c>
      <c r="I1144">
        <v>99</v>
      </c>
      <c r="J1144">
        <v>103</v>
      </c>
      <c r="M1144">
        <v>99</v>
      </c>
      <c r="N1144">
        <v>99</v>
      </c>
      <c r="O1144">
        <v>99</v>
      </c>
      <c r="P1144">
        <v>99</v>
      </c>
      <c r="R1144">
        <v>0</v>
      </c>
    </row>
    <row r="1145" spans="1:39">
      <c r="A1145">
        <v>16</v>
      </c>
      <c r="B1145">
        <v>3</v>
      </c>
      <c r="C1145">
        <v>2024</v>
      </c>
      <c r="D1145">
        <v>3</v>
      </c>
      <c r="E1145">
        <v>99</v>
      </c>
      <c r="F1145">
        <v>171</v>
      </c>
      <c r="G1145">
        <v>99</v>
      </c>
      <c r="H1145">
        <v>99</v>
      </c>
      <c r="I1145">
        <v>99</v>
      </c>
      <c r="J1145">
        <v>103</v>
      </c>
      <c r="M1145">
        <v>99</v>
      </c>
      <c r="N1145">
        <v>99</v>
      </c>
      <c r="O1145">
        <v>99</v>
      </c>
      <c r="P1145">
        <v>99</v>
      </c>
      <c r="R1145">
        <v>0</v>
      </c>
    </row>
    <row r="1146" spans="1:39">
      <c r="A1146">
        <v>16</v>
      </c>
      <c r="B1146">
        <v>4</v>
      </c>
      <c r="C1146">
        <v>2024</v>
      </c>
      <c r="D1146">
        <v>4</v>
      </c>
      <c r="E1146">
        <v>99</v>
      </c>
      <c r="F1146">
        <v>171</v>
      </c>
      <c r="G1146">
        <v>99</v>
      </c>
      <c r="H1146">
        <v>99</v>
      </c>
      <c r="I1146">
        <v>99</v>
      </c>
      <c r="J1146">
        <v>103</v>
      </c>
      <c r="M1146">
        <v>99</v>
      </c>
      <c r="N1146">
        <v>99</v>
      </c>
      <c r="O1146">
        <v>99</v>
      </c>
      <c r="P1146">
        <v>99</v>
      </c>
      <c r="R1146">
        <v>0</v>
      </c>
    </row>
    <row r="1147" spans="1:39">
      <c r="A1147">
        <v>16</v>
      </c>
      <c r="B1147">
        <v>5</v>
      </c>
      <c r="C1147">
        <v>2024</v>
      </c>
      <c r="D1147">
        <v>5</v>
      </c>
      <c r="E1147">
        <v>99</v>
      </c>
      <c r="F1147">
        <v>171</v>
      </c>
      <c r="G1147">
        <v>99</v>
      </c>
      <c r="H1147">
        <v>99</v>
      </c>
      <c r="I1147">
        <v>99</v>
      </c>
      <c r="J1147">
        <v>103</v>
      </c>
      <c r="M1147">
        <v>99</v>
      </c>
      <c r="N1147">
        <v>99</v>
      </c>
      <c r="O1147">
        <v>99</v>
      </c>
      <c r="P1147">
        <v>99</v>
      </c>
      <c r="R1147">
        <v>0</v>
      </c>
    </row>
    <row r="1148" spans="1:39">
      <c r="A1148">
        <v>16</v>
      </c>
      <c r="B1148">
        <v>6</v>
      </c>
      <c r="C1148">
        <v>2024</v>
      </c>
      <c r="D1148">
        <v>6</v>
      </c>
      <c r="E1148">
        <v>99</v>
      </c>
      <c r="F1148">
        <v>171</v>
      </c>
      <c r="G1148">
        <v>99</v>
      </c>
      <c r="H1148">
        <v>99</v>
      </c>
      <c r="I1148">
        <v>99</v>
      </c>
      <c r="J1148">
        <v>103</v>
      </c>
      <c r="M1148">
        <v>99</v>
      </c>
      <c r="N1148">
        <v>99</v>
      </c>
      <c r="O1148">
        <v>99</v>
      </c>
      <c r="P1148">
        <v>99</v>
      </c>
      <c r="R1148">
        <v>0</v>
      </c>
    </row>
    <row r="1149" spans="1:39">
      <c r="A1149">
        <v>16</v>
      </c>
      <c r="B1149">
        <v>7</v>
      </c>
      <c r="C1149">
        <v>2024</v>
      </c>
      <c r="D1149">
        <v>7</v>
      </c>
      <c r="E1149">
        <v>99</v>
      </c>
      <c r="F1149">
        <v>171</v>
      </c>
      <c r="G1149">
        <v>99</v>
      </c>
      <c r="H1149">
        <v>99</v>
      </c>
      <c r="I1149">
        <v>99</v>
      </c>
      <c r="J1149">
        <v>103</v>
      </c>
      <c r="M1149">
        <v>99</v>
      </c>
      <c r="N1149">
        <v>99</v>
      </c>
      <c r="O1149">
        <v>99</v>
      </c>
      <c r="P1149">
        <v>99</v>
      </c>
      <c r="R1149">
        <v>0</v>
      </c>
    </row>
    <row r="1150" spans="1:39">
      <c r="A1150">
        <v>16</v>
      </c>
      <c r="B1150">
        <v>8</v>
      </c>
      <c r="C1150">
        <v>2024</v>
      </c>
      <c r="D1150">
        <v>8</v>
      </c>
      <c r="E1150">
        <v>99</v>
      </c>
      <c r="F1150">
        <v>171</v>
      </c>
      <c r="G1150">
        <v>99</v>
      </c>
      <c r="H1150">
        <v>99</v>
      </c>
      <c r="I1150">
        <v>99</v>
      </c>
      <c r="J1150">
        <v>103</v>
      </c>
      <c r="M1150">
        <v>99</v>
      </c>
      <c r="N1150">
        <v>99</v>
      </c>
      <c r="O1150">
        <v>99</v>
      </c>
      <c r="P1150">
        <v>99</v>
      </c>
      <c r="R1150">
        <v>0</v>
      </c>
    </row>
    <row r="1151" spans="1:39">
      <c r="A1151">
        <v>16</v>
      </c>
      <c r="B1151">
        <v>9</v>
      </c>
      <c r="C1151">
        <v>2024</v>
      </c>
      <c r="D1151">
        <v>9</v>
      </c>
      <c r="E1151">
        <v>99</v>
      </c>
      <c r="F1151">
        <v>171</v>
      </c>
      <c r="G1151">
        <v>99</v>
      </c>
      <c r="H1151">
        <v>99</v>
      </c>
      <c r="I1151">
        <v>99</v>
      </c>
      <c r="J1151">
        <v>103</v>
      </c>
      <c r="M1151">
        <v>99</v>
      </c>
      <c r="N1151">
        <v>99</v>
      </c>
      <c r="O1151">
        <v>99</v>
      </c>
      <c r="P1151">
        <v>99</v>
      </c>
      <c r="R1151">
        <v>0</v>
      </c>
    </row>
    <row r="1152" spans="1:39">
      <c r="A1152">
        <v>16</v>
      </c>
      <c r="B1152">
        <v>10</v>
      </c>
      <c r="C1152">
        <v>2024</v>
      </c>
      <c r="D1152">
        <v>10</v>
      </c>
      <c r="E1152">
        <v>99</v>
      </c>
      <c r="F1152">
        <v>171</v>
      </c>
      <c r="G1152">
        <v>99</v>
      </c>
      <c r="H1152">
        <v>99</v>
      </c>
      <c r="I1152">
        <v>99</v>
      </c>
      <c r="J1152">
        <v>103</v>
      </c>
      <c r="M1152">
        <v>99</v>
      </c>
      <c r="N1152">
        <v>99</v>
      </c>
      <c r="O1152">
        <v>99</v>
      </c>
      <c r="P1152">
        <v>99</v>
      </c>
      <c r="R1152">
        <v>0</v>
      </c>
    </row>
    <row r="1153" spans="1:39">
      <c r="A1153">
        <v>16</v>
      </c>
      <c r="B1153">
        <v>11</v>
      </c>
      <c r="C1153">
        <v>2024</v>
      </c>
      <c r="D1153">
        <v>11</v>
      </c>
      <c r="E1153">
        <v>99</v>
      </c>
      <c r="F1153">
        <v>171</v>
      </c>
      <c r="G1153">
        <v>99</v>
      </c>
      <c r="H1153">
        <v>99</v>
      </c>
      <c r="I1153">
        <v>99</v>
      </c>
      <c r="J1153">
        <v>103</v>
      </c>
      <c r="M1153">
        <v>99</v>
      </c>
      <c r="N1153">
        <v>99</v>
      </c>
      <c r="O1153">
        <v>99</v>
      </c>
      <c r="P1153">
        <v>99</v>
      </c>
      <c r="R1153">
        <v>0</v>
      </c>
    </row>
    <row r="1154" spans="1:39">
      <c r="A1154">
        <v>16</v>
      </c>
      <c r="B1154">
        <v>12</v>
      </c>
      <c r="C1154">
        <v>2024</v>
      </c>
      <c r="D1154">
        <v>12</v>
      </c>
      <c r="E1154">
        <v>99</v>
      </c>
      <c r="F1154">
        <v>171</v>
      </c>
      <c r="G1154">
        <v>99</v>
      </c>
      <c r="H1154">
        <v>99</v>
      </c>
      <c r="I1154">
        <v>99</v>
      </c>
      <c r="J1154">
        <v>103</v>
      </c>
      <c r="M1154">
        <v>99</v>
      </c>
      <c r="N1154">
        <v>99</v>
      </c>
      <c r="O1154">
        <v>99</v>
      </c>
      <c r="P1154">
        <v>99</v>
      </c>
      <c r="R1154">
        <v>0</v>
      </c>
    </row>
    <row r="1155" spans="1:39">
      <c r="A1155">
        <v>16</v>
      </c>
      <c r="B1155">
        <v>13</v>
      </c>
      <c r="C1155">
        <v>2024</v>
      </c>
      <c r="D1155">
        <v>1</v>
      </c>
      <c r="E1155">
        <v>99</v>
      </c>
      <c r="F1155">
        <v>171</v>
      </c>
      <c r="G1155">
        <v>99</v>
      </c>
      <c r="H1155">
        <v>99</v>
      </c>
      <c r="I1155">
        <v>99</v>
      </c>
      <c r="J1155">
        <v>106</v>
      </c>
      <c r="M1155">
        <v>99</v>
      </c>
      <c r="N1155">
        <v>99</v>
      </c>
      <c r="O1155">
        <v>99</v>
      </c>
      <c r="P1155">
        <v>99</v>
      </c>
      <c r="Q1155">
        <v>1</v>
      </c>
      <c r="R1155">
        <v>1</v>
      </c>
      <c r="S1155">
        <v>1</v>
      </c>
      <c r="T1155">
        <v>3.6913990402362498E-2</v>
      </c>
      <c r="U1155">
        <v>3.7253793907827883E-2</v>
      </c>
      <c r="V1155">
        <v>14</v>
      </c>
      <c r="W1155">
        <v>59</v>
      </c>
      <c r="X1155">
        <v>169.77248104008669</v>
      </c>
      <c r="Y1155">
        <v>156.70000000000005</v>
      </c>
      <c r="Z1155">
        <v>156.70000000000005</v>
      </c>
      <c r="AA1155">
        <v>0</v>
      </c>
      <c r="AB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</row>
    <row r="1156" spans="1:39">
      <c r="A1156">
        <v>16</v>
      </c>
      <c r="B1156">
        <v>14</v>
      </c>
      <c r="C1156">
        <v>2024</v>
      </c>
      <c r="D1156">
        <v>2</v>
      </c>
      <c r="E1156">
        <v>99</v>
      </c>
      <c r="F1156">
        <v>171</v>
      </c>
      <c r="G1156">
        <v>99</v>
      </c>
      <c r="H1156">
        <v>99</v>
      </c>
      <c r="I1156">
        <v>99</v>
      </c>
      <c r="J1156">
        <v>106</v>
      </c>
      <c r="M1156">
        <v>99</v>
      </c>
      <c r="N1156">
        <v>99</v>
      </c>
      <c r="O1156">
        <v>99</v>
      </c>
      <c r="P1156">
        <v>99</v>
      </c>
      <c r="Q1156">
        <v>1</v>
      </c>
      <c r="R1156">
        <v>1</v>
      </c>
      <c r="S1156">
        <v>1</v>
      </c>
      <c r="T1156">
        <v>3.7369207772795225E-2</v>
      </c>
      <c r="U1156">
        <v>3.4107879678158551E-2</v>
      </c>
      <c r="V1156">
        <v>14</v>
      </c>
      <c r="W1156">
        <v>57</v>
      </c>
      <c r="X1156">
        <v>151.13759479956661</v>
      </c>
      <c r="Y1156">
        <v>139.5</v>
      </c>
      <c r="Z1156">
        <v>139.5</v>
      </c>
      <c r="AA1156">
        <v>0</v>
      </c>
      <c r="AB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</row>
    <row r="1157" spans="1:39">
      <c r="A1157">
        <v>16</v>
      </c>
      <c r="B1157">
        <v>15</v>
      </c>
      <c r="C1157">
        <v>2024</v>
      </c>
      <c r="D1157">
        <v>3</v>
      </c>
      <c r="E1157">
        <v>99</v>
      </c>
      <c r="F1157">
        <v>171</v>
      </c>
      <c r="G1157">
        <v>99</v>
      </c>
      <c r="H1157">
        <v>99</v>
      </c>
      <c r="I1157">
        <v>99</v>
      </c>
      <c r="J1157">
        <v>106</v>
      </c>
      <c r="M1157">
        <v>99</v>
      </c>
      <c r="N1157">
        <v>99</v>
      </c>
      <c r="O1157">
        <v>99</v>
      </c>
      <c r="P1157">
        <v>99</v>
      </c>
      <c r="Q1157">
        <v>1</v>
      </c>
      <c r="R1157">
        <v>1</v>
      </c>
      <c r="S1157">
        <v>1</v>
      </c>
      <c r="T1157">
        <v>4.7192071731949031E-2</v>
      </c>
      <c r="U1157">
        <v>4.2298306497715633E-2</v>
      </c>
      <c r="V1157">
        <v>0</v>
      </c>
      <c r="W1157">
        <v>60</v>
      </c>
      <c r="X1157">
        <v>148.86240520043339</v>
      </c>
      <c r="Y1157">
        <v>137.4</v>
      </c>
      <c r="Z1157">
        <v>137.4</v>
      </c>
      <c r="AA1157">
        <v>0</v>
      </c>
      <c r="AB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</row>
    <row r="1158" spans="1:39">
      <c r="A1158">
        <v>16</v>
      </c>
      <c r="B1158">
        <v>16</v>
      </c>
      <c r="C1158">
        <v>2024</v>
      </c>
      <c r="D1158">
        <v>4</v>
      </c>
      <c r="E1158">
        <v>99</v>
      </c>
      <c r="F1158">
        <v>171</v>
      </c>
      <c r="G1158">
        <v>99</v>
      </c>
      <c r="H1158">
        <v>99</v>
      </c>
      <c r="I1158">
        <v>99</v>
      </c>
      <c r="J1158">
        <v>106</v>
      </c>
      <c r="M1158">
        <v>99</v>
      </c>
      <c r="N1158">
        <v>99</v>
      </c>
      <c r="O1158">
        <v>99</v>
      </c>
      <c r="P1158">
        <v>99</v>
      </c>
      <c r="R1158">
        <v>0</v>
      </c>
    </row>
    <row r="1159" spans="1:39">
      <c r="A1159">
        <v>16</v>
      </c>
      <c r="B1159">
        <v>17</v>
      </c>
      <c r="C1159">
        <v>2024</v>
      </c>
      <c r="D1159">
        <v>5</v>
      </c>
      <c r="E1159">
        <v>99</v>
      </c>
      <c r="F1159">
        <v>171</v>
      </c>
      <c r="G1159">
        <v>99</v>
      </c>
      <c r="H1159">
        <v>99</v>
      </c>
      <c r="I1159">
        <v>99</v>
      </c>
      <c r="J1159">
        <v>106</v>
      </c>
      <c r="M1159">
        <v>99</v>
      </c>
      <c r="N1159">
        <v>99</v>
      </c>
      <c r="O1159">
        <v>99</v>
      </c>
      <c r="P1159">
        <v>99</v>
      </c>
      <c r="Q1159">
        <v>1</v>
      </c>
      <c r="R1159">
        <v>1</v>
      </c>
      <c r="S1159">
        <v>1</v>
      </c>
      <c r="T1159">
        <v>3.7257824143070037E-2</v>
      </c>
      <c r="U1159">
        <v>3.328717609701113E-2</v>
      </c>
      <c r="V1159">
        <v>14</v>
      </c>
      <c r="W1159">
        <v>58</v>
      </c>
      <c r="X1159">
        <v>147.02058504875401</v>
      </c>
      <c r="Y1159">
        <v>135.69999999999999</v>
      </c>
      <c r="Z1159">
        <v>135.69999999999999</v>
      </c>
      <c r="AA1159">
        <v>0</v>
      </c>
      <c r="AB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1</v>
      </c>
      <c r="AK1159">
        <v>0</v>
      </c>
      <c r="AL1159">
        <v>0</v>
      </c>
      <c r="AM1159">
        <v>0</v>
      </c>
    </row>
    <row r="1160" spans="1:39">
      <c r="A1160">
        <v>16</v>
      </c>
      <c r="B1160">
        <v>18</v>
      </c>
      <c r="C1160">
        <v>2024</v>
      </c>
      <c r="D1160">
        <v>6</v>
      </c>
      <c r="E1160">
        <v>99</v>
      </c>
      <c r="F1160">
        <v>171</v>
      </c>
      <c r="G1160">
        <v>99</v>
      </c>
      <c r="H1160">
        <v>99</v>
      </c>
      <c r="I1160">
        <v>99</v>
      </c>
      <c r="J1160">
        <v>106</v>
      </c>
      <c r="M1160">
        <v>99</v>
      </c>
      <c r="N1160">
        <v>99</v>
      </c>
      <c r="O1160">
        <v>99</v>
      </c>
      <c r="P1160">
        <v>99</v>
      </c>
      <c r="Q1160">
        <v>1</v>
      </c>
      <c r="R1160">
        <v>1</v>
      </c>
      <c r="S1160">
        <v>1</v>
      </c>
      <c r="T1160">
        <v>4.5787545787545778E-2</v>
      </c>
      <c r="U1160">
        <v>4.109167993741375E-2</v>
      </c>
      <c r="V1160">
        <v>0</v>
      </c>
      <c r="W1160">
        <v>61</v>
      </c>
      <c r="X1160">
        <v>148.75406283856989</v>
      </c>
      <c r="Y1160">
        <v>137.30000000000001</v>
      </c>
      <c r="Z1160">
        <v>137.30000000000001</v>
      </c>
      <c r="AA1160">
        <v>0</v>
      </c>
      <c r="AB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</row>
    <row r="1161" spans="1:39">
      <c r="A1161">
        <v>16</v>
      </c>
      <c r="B1161">
        <v>19</v>
      </c>
      <c r="C1161">
        <v>2024</v>
      </c>
      <c r="D1161">
        <v>7</v>
      </c>
      <c r="E1161">
        <v>99</v>
      </c>
      <c r="F1161">
        <v>171</v>
      </c>
      <c r="G1161">
        <v>99</v>
      </c>
      <c r="H1161">
        <v>99</v>
      </c>
      <c r="I1161">
        <v>99</v>
      </c>
      <c r="J1161">
        <v>106</v>
      </c>
      <c r="M1161">
        <v>99</v>
      </c>
      <c r="N1161">
        <v>99</v>
      </c>
      <c r="O1161">
        <v>99</v>
      </c>
      <c r="P1161">
        <v>99</v>
      </c>
      <c r="Q1161">
        <v>3</v>
      </c>
      <c r="R1161">
        <v>3</v>
      </c>
      <c r="S1161">
        <v>3</v>
      </c>
      <c r="T1161">
        <v>0.12224938875305624</v>
      </c>
      <c r="U1161">
        <v>0.1130230135923207</v>
      </c>
      <c r="V1161">
        <v>3.6666666666666656</v>
      </c>
      <c r="W1161">
        <v>58.66666666666665</v>
      </c>
      <c r="X1161">
        <v>151.89599133261109</v>
      </c>
      <c r="Y1161">
        <v>140.20000000000002</v>
      </c>
      <c r="Z1161">
        <v>140.20000000000002</v>
      </c>
      <c r="AA1161">
        <v>2.1118712081940814</v>
      </c>
      <c r="AB1161">
        <v>3.3993463423952499</v>
      </c>
      <c r="AC1161">
        <v>82.648676489223377</v>
      </c>
      <c r="AD1161">
        <v>1</v>
      </c>
      <c r="AE1161">
        <v>0</v>
      </c>
      <c r="AF1161">
        <v>0</v>
      </c>
      <c r="AG1161">
        <v>0</v>
      </c>
      <c r="AH1161">
        <v>1</v>
      </c>
      <c r="AI1161">
        <v>1</v>
      </c>
      <c r="AJ1161">
        <v>0</v>
      </c>
      <c r="AK1161">
        <v>0</v>
      </c>
      <c r="AL1161">
        <v>0</v>
      </c>
      <c r="AM1161">
        <v>0</v>
      </c>
    </row>
    <row r="1162" spans="1:39">
      <c r="A1162">
        <v>16</v>
      </c>
      <c r="B1162">
        <v>20</v>
      </c>
      <c r="C1162">
        <v>2024</v>
      </c>
      <c r="D1162">
        <v>8</v>
      </c>
      <c r="E1162">
        <v>99</v>
      </c>
      <c r="F1162">
        <v>171</v>
      </c>
      <c r="G1162">
        <v>99</v>
      </c>
      <c r="H1162">
        <v>99</v>
      </c>
      <c r="I1162">
        <v>99</v>
      </c>
      <c r="J1162">
        <v>106</v>
      </c>
      <c r="M1162">
        <v>99</v>
      </c>
      <c r="N1162">
        <v>99</v>
      </c>
      <c r="O1162">
        <v>99</v>
      </c>
      <c r="P1162">
        <v>99</v>
      </c>
      <c r="R1162">
        <v>0</v>
      </c>
    </row>
    <row r="1163" spans="1:39">
      <c r="A1163">
        <v>16</v>
      </c>
      <c r="B1163">
        <v>21</v>
      </c>
      <c r="C1163">
        <v>2024</v>
      </c>
      <c r="D1163">
        <v>9</v>
      </c>
      <c r="E1163">
        <v>99</v>
      </c>
      <c r="F1163">
        <v>171</v>
      </c>
      <c r="G1163">
        <v>99</v>
      </c>
      <c r="H1163">
        <v>99</v>
      </c>
      <c r="I1163">
        <v>99</v>
      </c>
      <c r="J1163">
        <v>106</v>
      </c>
      <c r="M1163">
        <v>99</v>
      </c>
      <c r="N1163">
        <v>99</v>
      </c>
      <c r="O1163">
        <v>99</v>
      </c>
      <c r="P1163">
        <v>99</v>
      </c>
      <c r="Q1163">
        <v>1</v>
      </c>
      <c r="R1163">
        <v>1</v>
      </c>
      <c r="S1163">
        <v>1</v>
      </c>
      <c r="T1163">
        <v>4.2301184433164128E-2</v>
      </c>
      <c r="U1163">
        <v>3.9576671260337842E-2</v>
      </c>
      <c r="V1163">
        <v>14</v>
      </c>
      <c r="W1163">
        <v>58</v>
      </c>
      <c r="X1163">
        <v>154.3878656554713</v>
      </c>
      <c r="Y1163">
        <v>142.5</v>
      </c>
      <c r="Z1163">
        <v>142.5</v>
      </c>
      <c r="AA1163">
        <v>0</v>
      </c>
      <c r="AB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</row>
    <row r="1164" spans="1:39">
      <c r="A1164">
        <v>16</v>
      </c>
      <c r="B1164">
        <v>22</v>
      </c>
      <c r="C1164">
        <v>2024</v>
      </c>
      <c r="D1164">
        <v>10</v>
      </c>
      <c r="E1164">
        <v>99</v>
      </c>
      <c r="F1164">
        <v>171</v>
      </c>
      <c r="G1164">
        <v>99</v>
      </c>
      <c r="H1164">
        <v>99</v>
      </c>
      <c r="I1164">
        <v>99</v>
      </c>
      <c r="J1164">
        <v>106</v>
      </c>
      <c r="M1164">
        <v>99</v>
      </c>
      <c r="N1164">
        <v>99</v>
      </c>
      <c r="O1164">
        <v>99</v>
      </c>
      <c r="P1164">
        <v>99</v>
      </c>
      <c r="Q1164">
        <v>2</v>
      </c>
      <c r="R1164">
        <v>2</v>
      </c>
      <c r="S1164">
        <v>2</v>
      </c>
      <c r="T1164">
        <v>7.9491255961844226E-2</v>
      </c>
      <c r="U1164">
        <v>7.1459842378654187E-2</v>
      </c>
      <c r="V1164">
        <v>12.5</v>
      </c>
      <c r="W1164">
        <v>55</v>
      </c>
      <c r="X1164">
        <v>147.39978331527621</v>
      </c>
      <c r="Y1164">
        <v>136.05000000000001</v>
      </c>
      <c r="Z1164">
        <v>136.05000000000001</v>
      </c>
      <c r="AA1164">
        <v>0.24999999999272404</v>
      </c>
      <c r="AB1164">
        <v>4</v>
      </c>
      <c r="AC1164">
        <v>100.00000000281943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</row>
    <row r="1165" spans="1:39">
      <c r="A1165">
        <v>16</v>
      </c>
      <c r="B1165">
        <v>23</v>
      </c>
      <c r="C1165">
        <v>2024</v>
      </c>
      <c r="D1165">
        <v>11</v>
      </c>
      <c r="E1165">
        <v>99</v>
      </c>
      <c r="F1165">
        <v>171</v>
      </c>
      <c r="G1165">
        <v>99</v>
      </c>
      <c r="H1165">
        <v>99</v>
      </c>
      <c r="I1165">
        <v>99</v>
      </c>
      <c r="J1165">
        <v>106</v>
      </c>
      <c r="M1165">
        <v>99</v>
      </c>
      <c r="N1165">
        <v>99</v>
      </c>
      <c r="O1165">
        <v>99</v>
      </c>
      <c r="P1165">
        <v>99</v>
      </c>
      <c r="Q1165">
        <v>4</v>
      </c>
      <c r="R1165">
        <v>4</v>
      </c>
      <c r="S1165">
        <v>4</v>
      </c>
      <c r="T1165">
        <v>0.17652250661959404</v>
      </c>
      <c r="U1165">
        <v>0.15993084071752753</v>
      </c>
      <c r="V1165">
        <v>9</v>
      </c>
      <c r="W1165">
        <v>56.5</v>
      </c>
      <c r="X1165">
        <v>151.32719393282778</v>
      </c>
      <c r="Y1165">
        <v>139.67500000000001</v>
      </c>
      <c r="Z1165">
        <v>139.67500000000001</v>
      </c>
      <c r="AA1165">
        <v>4.789245765253586</v>
      </c>
      <c r="AB1165">
        <v>2.598076211353316</v>
      </c>
      <c r="AC1165">
        <v>78.057029775440924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</row>
    <row r="1166" spans="1:39">
      <c r="A1166">
        <v>16</v>
      </c>
      <c r="B1166">
        <v>24</v>
      </c>
      <c r="C1166">
        <v>2024</v>
      </c>
      <c r="D1166">
        <v>12</v>
      </c>
      <c r="E1166">
        <v>99</v>
      </c>
      <c r="F1166">
        <v>171</v>
      </c>
      <c r="G1166">
        <v>99</v>
      </c>
      <c r="H1166">
        <v>99</v>
      </c>
      <c r="I1166">
        <v>99</v>
      </c>
      <c r="J1166">
        <v>106</v>
      </c>
      <c r="M1166">
        <v>99</v>
      </c>
      <c r="N1166">
        <v>99</v>
      </c>
      <c r="O1166">
        <v>99</v>
      </c>
      <c r="P1166">
        <v>99</v>
      </c>
      <c r="Q1166">
        <v>5</v>
      </c>
      <c r="R1166">
        <v>9</v>
      </c>
      <c r="S1166">
        <v>9</v>
      </c>
      <c r="T1166">
        <v>0.37531276063386143</v>
      </c>
      <c r="U1166">
        <v>0.34827894820797378</v>
      </c>
      <c r="V1166">
        <v>10.888888888888888</v>
      </c>
      <c r="W1166">
        <v>58.66666666666665</v>
      </c>
      <c r="X1166">
        <v>153.23221379559411</v>
      </c>
      <c r="Y1166">
        <v>141.43333333333339</v>
      </c>
      <c r="Z1166">
        <v>141.43333333333339</v>
      </c>
      <c r="AA1166">
        <v>5.0839617097957568</v>
      </c>
      <c r="AB1166">
        <v>2.4494897427832609</v>
      </c>
      <c r="AC1166">
        <v>62.902616591434089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2</v>
      </c>
    </row>
    <row r="1167" spans="1:39">
      <c r="A1167">
        <v>16</v>
      </c>
      <c r="B1167">
        <v>25</v>
      </c>
      <c r="C1167">
        <v>2024</v>
      </c>
      <c r="D1167">
        <v>1</v>
      </c>
      <c r="E1167">
        <v>99</v>
      </c>
      <c r="F1167">
        <v>171</v>
      </c>
      <c r="G1167">
        <v>99</v>
      </c>
      <c r="H1167">
        <v>99</v>
      </c>
      <c r="I1167">
        <v>99</v>
      </c>
      <c r="J1167">
        <v>109</v>
      </c>
      <c r="M1167">
        <v>99</v>
      </c>
      <c r="N1167">
        <v>99</v>
      </c>
      <c r="O1167">
        <v>99</v>
      </c>
      <c r="P1167">
        <v>99</v>
      </c>
      <c r="Q1167">
        <v>100</v>
      </c>
      <c r="R1167">
        <v>841</v>
      </c>
      <c r="S1167">
        <v>841</v>
      </c>
      <c r="T1167">
        <v>31.044665928386856</v>
      </c>
      <c r="U1167">
        <v>32.524273806588845</v>
      </c>
      <c r="V1167">
        <v>6.4649227110582643</v>
      </c>
      <c r="W1167">
        <v>58.518430439952411</v>
      </c>
      <c r="X1167">
        <v>176.24158929613549</v>
      </c>
      <c r="Y1167">
        <v>162.67098692033301</v>
      </c>
      <c r="Z1167">
        <v>162.67098692033301</v>
      </c>
      <c r="AA1167">
        <v>31.547528495880361</v>
      </c>
      <c r="AB1167">
        <v>5.1171721726174013</v>
      </c>
      <c r="AC1167">
        <v>-28.780563148402024</v>
      </c>
      <c r="AD1167">
        <v>32</v>
      </c>
      <c r="AE1167">
        <v>0</v>
      </c>
      <c r="AF1167">
        <v>0</v>
      </c>
      <c r="AG1167">
        <v>4</v>
      </c>
      <c r="AH1167">
        <v>50</v>
      </c>
      <c r="AI1167">
        <v>10</v>
      </c>
      <c r="AJ1167">
        <v>10</v>
      </c>
      <c r="AK1167">
        <v>15</v>
      </c>
      <c r="AL1167">
        <v>4</v>
      </c>
      <c r="AM1167">
        <v>1</v>
      </c>
    </row>
    <row r="1168" spans="1:39">
      <c r="A1168">
        <v>16</v>
      </c>
      <c r="B1168">
        <v>26</v>
      </c>
      <c r="C1168">
        <v>2024</v>
      </c>
      <c r="D1168">
        <v>2</v>
      </c>
      <c r="E1168">
        <v>99</v>
      </c>
      <c r="F1168">
        <v>171</v>
      </c>
      <c r="G1168">
        <v>99</v>
      </c>
      <c r="H1168">
        <v>99</v>
      </c>
      <c r="I1168">
        <v>99</v>
      </c>
      <c r="J1168">
        <v>109</v>
      </c>
      <c r="M1168">
        <v>99</v>
      </c>
      <c r="N1168">
        <v>99</v>
      </c>
      <c r="O1168">
        <v>99</v>
      </c>
      <c r="P1168">
        <v>99</v>
      </c>
      <c r="Q1168">
        <v>106</v>
      </c>
      <c r="R1168">
        <v>1171</v>
      </c>
      <c r="S1168">
        <v>1170</v>
      </c>
      <c r="T1168">
        <v>43.759342301943192</v>
      </c>
      <c r="U1168">
        <v>45.017975708343627</v>
      </c>
      <c r="V1168">
        <v>6.1110162254483349</v>
      </c>
      <c r="W1168">
        <v>58.635042735042738</v>
      </c>
      <c r="X1168">
        <v>170.35184899054724</v>
      </c>
      <c r="Y1168">
        <v>157.23475661827484</v>
      </c>
      <c r="Z1168">
        <v>157.36914529914523</v>
      </c>
      <c r="AA1168">
        <v>31.814863431530721</v>
      </c>
      <c r="AB1168">
        <v>4.5864127881308967</v>
      </c>
      <c r="AC1168">
        <v>-44.708209642016847</v>
      </c>
      <c r="AD1168">
        <v>44</v>
      </c>
      <c r="AE1168">
        <v>0</v>
      </c>
      <c r="AF1168">
        <v>0</v>
      </c>
      <c r="AG1168">
        <v>4</v>
      </c>
      <c r="AH1168">
        <v>47</v>
      </c>
      <c r="AI1168">
        <v>12</v>
      </c>
      <c r="AJ1168">
        <v>12</v>
      </c>
      <c r="AK1168">
        <v>6</v>
      </c>
      <c r="AL1168">
        <v>8</v>
      </c>
      <c r="AM1168">
        <v>4</v>
      </c>
    </row>
    <row r="1169" spans="1:39">
      <c r="A1169">
        <v>16</v>
      </c>
      <c r="B1169">
        <v>27</v>
      </c>
      <c r="C1169">
        <v>2024</v>
      </c>
      <c r="D1169">
        <v>3</v>
      </c>
      <c r="E1169">
        <v>99</v>
      </c>
      <c r="F1169">
        <v>171</v>
      </c>
      <c r="G1169">
        <v>99</v>
      </c>
      <c r="H1169">
        <v>99</v>
      </c>
      <c r="I1169">
        <v>99</v>
      </c>
      <c r="J1169">
        <v>109</v>
      </c>
      <c r="M1169">
        <v>99</v>
      </c>
      <c r="N1169">
        <v>99</v>
      </c>
      <c r="O1169">
        <v>99</v>
      </c>
      <c r="P1169">
        <v>99</v>
      </c>
      <c r="Q1169">
        <v>90</v>
      </c>
      <c r="R1169">
        <v>714</v>
      </c>
      <c r="S1169">
        <v>714</v>
      </c>
      <c r="T1169">
        <v>33.695139216611594</v>
      </c>
      <c r="U1169">
        <v>34.907585588652957</v>
      </c>
      <c r="V1169">
        <v>6.3067226890756301</v>
      </c>
      <c r="W1169">
        <v>58.501400560224106</v>
      </c>
      <c r="X1169">
        <v>172.06147897945743</v>
      </c>
      <c r="Y1169">
        <v>158.81274509803916</v>
      </c>
      <c r="Z1169">
        <v>158.81274509803916</v>
      </c>
      <c r="AA1169">
        <v>32.045753661891077</v>
      </c>
      <c r="AB1169">
        <v>5.5474144934591552</v>
      </c>
      <c r="AC1169">
        <v>-49.515938522296011</v>
      </c>
      <c r="AD1169">
        <v>31</v>
      </c>
      <c r="AE1169">
        <v>0</v>
      </c>
      <c r="AF1169">
        <v>0</v>
      </c>
      <c r="AG1169">
        <v>5</v>
      </c>
      <c r="AH1169">
        <v>27</v>
      </c>
      <c r="AI1169">
        <v>8</v>
      </c>
      <c r="AJ1169">
        <v>4</v>
      </c>
      <c r="AK1169">
        <v>3</v>
      </c>
      <c r="AL1169">
        <v>4</v>
      </c>
      <c r="AM1169">
        <v>3</v>
      </c>
    </row>
    <row r="1170" spans="1:39">
      <c r="A1170">
        <v>16</v>
      </c>
      <c r="B1170">
        <v>28</v>
      </c>
      <c r="C1170">
        <v>2024</v>
      </c>
      <c r="D1170">
        <v>4</v>
      </c>
      <c r="E1170">
        <v>99</v>
      </c>
      <c r="F1170">
        <v>171</v>
      </c>
      <c r="G1170">
        <v>99</v>
      </c>
      <c r="H1170">
        <v>99</v>
      </c>
      <c r="I1170">
        <v>99</v>
      </c>
      <c r="J1170">
        <v>109</v>
      </c>
      <c r="M1170">
        <v>99</v>
      </c>
      <c r="N1170">
        <v>99</v>
      </c>
      <c r="O1170">
        <v>99</v>
      </c>
      <c r="P1170">
        <v>99</v>
      </c>
      <c r="Q1170">
        <v>122</v>
      </c>
      <c r="R1170">
        <v>1276</v>
      </c>
      <c r="S1170">
        <v>1274</v>
      </c>
      <c r="T1170">
        <v>43.00640377485675</v>
      </c>
      <c r="U1170">
        <v>44.363702785984344</v>
      </c>
      <c r="V1170">
        <v>6.3189655172413772</v>
      </c>
      <c r="W1170">
        <v>58.700941915227645</v>
      </c>
      <c r="X1170">
        <v>170.98954954710183</v>
      </c>
      <c r="Y1170">
        <v>157.60156739811936</v>
      </c>
      <c r="Z1170">
        <v>157.84897959183689</v>
      </c>
      <c r="AA1170">
        <v>30.686937526438005</v>
      </c>
      <c r="AB1170">
        <v>5.0984852361326549</v>
      </c>
      <c r="AC1170">
        <v>-41.514254168216127</v>
      </c>
      <c r="AD1170">
        <v>45</v>
      </c>
      <c r="AE1170">
        <v>0</v>
      </c>
      <c r="AF1170">
        <v>0</v>
      </c>
      <c r="AG1170">
        <v>4</v>
      </c>
      <c r="AH1170">
        <v>45</v>
      </c>
      <c r="AI1170">
        <v>13</v>
      </c>
      <c r="AJ1170">
        <v>7</v>
      </c>
      <c r="AK1170">
        <v>17</v>
      </c>
      <c r="AL1170">
        <v>12</v>
      </c>
      <c r="AM1170">
        <v>2</v>
      </c>
    </row>
    <row r="1171" spans="1:39">
      <c r="A1171">
        <v>16</v>
      </c>
      <c r="B1171">
        <v>29</v>
      </c>
      <c r="C1171">
        <v>2024</v>
      </c>
      <c r="D1171">
        <v>5</v>
      </c>
      <c r="E1171">
        <v>99</v>
      </c>
      <c r="F1171">
        <v>171</v>
      </c>
      <c r="G1171">
        <v>99</v>
      </c>
      <c r="H1171">
        <v>99</v>
      </c>
      <c r="I1171">
        <v>99</v>
      </c>
      <c r="J1171">
        <v>109</v>
      </c>
      <c r="M1171">
        <v>99</v>
      </c>
      <c r="N1171">
        <v>99</v>
      </c>
      <c r="O1171">
        <v>99</v>
      </c>
      <c r="P1171">
        <v>99</v>
      </c>
      <c r="Q1171">
        <v>94</v>
      </c>
      <c r="R1171">
        <v>1028</v>
      </c>
      <c r="S1171">
        <v>1028</v>
      </c>
      <c r="T1171">
        <v>38.301043219076007</v>
      </c>
      <c r="U1171">
        <v>39.422392678293043</v>
      </c>
      <c r="V1171">
        <v>5.9435797665369652</v>
      </c>
      <c r="W1171">
        <v>58.762645914396877</v>
      </c>
      <c r="X1171">
        <v>169.37568240933152</v>
      </c>
      <c r="Y1171">
        <v>156.33375486381323</v>
      </c>
      <c r="Z1171">
        <v>156.33375486381323</v>
      </c>
      <c r="AA1171">
        <v>32.635249835344958</v>
      </c>
      <c r="AB1171">
        <v>5.1383661806959164</v>
      </c>
      <c r="AC1171">
        <v>-46.17132076974319</v>
      </c>
      <c r="AD1171">
        <v>33</v>
      </c>
      <c r="AE1171">
        <v>0</v>
      </c>
      <c r="AF1171">
        <v>0</v>
      </c>
      <c r="AG1171">
        <v>5</v>
      </c>
      <c r="AH1171">
        <v>38</v>
      </c>
      <c r="AI1171">
        <v>11</v>
      </c>
      <c r="AJ1171">
        <v>6</v>
      </c>
      <c r="AK1171">
        <v>10</v>
      </c>
      <c r="AL1171">
        <v>2</v>
      </c>
      <c r="AM1171">
        <v>2</v>
      </c>
    </row>
    <row r="1172" spans="1:39">
      <c r="A1172">
        <v>16</v>
      </c>
      <c r="B1172">
        <v>30</v>
      </c>
      <c r="C1172">
        <v>2024</v>
      </c>
      <c r="D1172">
        <v>6</v>
      </c>
      <c r="E1172">
        <v>99</v>
      </c>
      <c r="F1172">
        <v>171</v>
      </c>
      <c r="G1172">
        <v>99</v>
      </c>
      <c r="H1172">
        <v>99</v>
      </c>
      <c r="I1172">
        <v>99</v>
      </c>
      <c r="J1172">
        <v>109</v>
      </c>
      <c r="M1172">
        <v>99</v>
      </c>
      <c r="N1172">
        <v>99</v>
      </c>
      <c r="O1172">
        <v>99</v>
      </c>
      <c r="P1172">
        <v>99</v>
      </c>
      <c r="Q1172">
        <v>101</v>
      </c>
      <c r="R1172">
        <v>722</v>
      </c>
      <c r="S1172">
        <v>722</v>
      </c>
      <c r="T1172">
        <v>33.058608058608058</v>
      </c>
      <c r="U1172">
        <v>34.618438462291287</v>
      </c>
      <c r="V1172">
        <v>6.6675900277008306</v>
      </c>
      <c r="W1172">
        <v>58.257617728531855</v>
      </c>
      <c r="X1172">
        <v>173.57421751904985</v>
      </c>
      <c r="Y1172">
        <v>160.20900277008315</v>
      </c>
      <c r="Z1172">
        <v>160.20900277008315</v>
      </c>
      <c r="AA1172">
        <v>30.099779853098553</v>
      </c>
      <c r="AB1172">
        <v>5.2600099931565492</v>
      </c>
      <c r="AC1172">
        <v>-34.697238391207577</v>
      </c>
      <c r="AD1172">
        <v>19</v>
      </c>
      <c r="AE1172">
        <v>0</v>
      </c>
      <c r="AF1172">
        <v>0</v>
      </c>
      <c r="AG1172">
        <v>3</v>
      </c>
      <c r="AH1172">
        <v>35</v>
      </c>
      <c r="AI1172">
        <v>9</v>
      </c>
      <c r="AJ1172">
        <v>5</v>
      </c>
      <c r="AK1172">
        <v>3</v>
      </c>
      <c r="AL1172">
        <v>7</v>
      </c>
      <c r="AM1172">
        <v>2</v>
      </c>
    </row>
    <row r="1173" spans="1:39">
      <c r="A1173">
        <v>16</v>
      </c>
      <c r="B1173">
        <v>31</v>
      </c>
      <c r="C1173">
        <v>2024</v>
      </c>
      <c r="D1173">
        <v>7</v>
      </c>
      <c r="E1173">
        <v>99</v>
      </c>
      <c r="F1173">
        <v>171</v>
      </c>
      <c r="G1173">
        <v>99</v>
      </c>
      <c r="H1173">
        <v>99</v>
      </c>
      <c r="I1173">
        <v>99</v>
      </c>
      <c r="J1173">
        <v>109</v>
      </c>
      <c r="M1173">
        <v>99</v>
      </c>
      <c r="N1173">
        <v>99</v>
      </c>
      <c r="O1173">
        <v>99</v>
      </c>
      <c r="P1173">
        <v>99</v>
      </c>
      <c r="Q1173">
        <v>96</v>
      </c>
      <c r="R1173">
        <v>821</v>
      </c>
      <c r="S1173">
        <v>821</v>
      </c>
      <c r="T1173">
        <v>33.45558272208639</v>
      </c>
      <c r="U1173">
        <v>34.087456057802434</v>
      </c>
      <c r="V1173">
        <v>6.7734470158343507</v>
      </c>
      <c r="W1173">
        <v>58.488428745432401</v>
      </c>
      <c r="X1173">
        <v>167.39871440768661</v>
      </c>
      <c r="Y1173">
        <v>154.50901339829468</v>
      </c>
      <c r="Z1173">
        <v>154.50901339829468</v>
      </c>
      <c r="AA1173">
        <v>30.47211127458845</v>
      </c>
      <c r="AB1173">
        <v>5.0704104575844564</v>
      </c>
      <c r="AC1173">
        <v>-36.026478624231942</v>
      </c>
      <c r="AD1173">
        <v>23</v>
      </c>
      <c r="AE1173">
        <v>0</v>
      </c>
      <c r="AF1173">
        <v>0</v>
      </c>
      <c r="AG1173">
        <v>8</v>
      </c>
      <c r="AH1173">
        <v>28</v>
      </c>
      <c r="AI1173">
        <v>4</v>
      </c>
      <c r="AJ1173">
        <v>2</v>
      </c>
      <c r="AK1173">
        <v>2</v>
      </c>
      <c r="AL1173">
        <v>4</v>
      </c>
      <c r="AM1173">
        <v>2</v>
      </c>
    </row>
    <row r="1174" spans="1:39">
      <c r="A1174">
        <v>16</v>
      </c>
      <c r="B1174">
        <v>32</v>
      </c>
      <c r="C1174">
        <v>2024</v>
      </c>
      <c r="D1174">
        <v>8</v>
      </c>
      <c r="E1174">
        <v>99</v>
      </c>
      <c r="F1174">
        <v>171</v>
      </c>
      <c r="G1174">
        <v>99</v>
      </c>
      <c r="H1174">
        <v>99</v>
      </c>
      <c r="I1174">
        <v>99</v>
      </c>
      <c r="J1174">
        <v>109</v>
      </c>
      <c r="M1174">
        <v>99</v>
      </c>
      <c r="N1174">
        <v>99</v>
      </c>
      <c r="O1174">
        <v>99</v>
      </c>
      <c r="P1174">
        <v>99</v>
      </c>
      <c r="Q1174">
        <v>95</v>
      </c>
      <c r="R1174">
        <v>704</v>
      </c>
      <c r="S1174">
        <v>704</v>
      </c>
      <c r="T1174">
        <v>29.805249788314995</v>
      </c>
      <c r="U1174">
        <v>30.782830358207701</v>
      </c>
      <c r="V1174">
        <v>6.53125</v>
      </c>
      <c r="W1174">
        <v>58.088068181818173</v>
      </c>
      <c r="X1174">
        <v>171.19770634295276</v>
      </c>
      <c r="Y1174">
        <v>158.01548295454535</v>
      </c>
      <c r="Z1174">
        <v>158.01548295454535</v>
      </c>
      <c r="AA1174">
        <v>33.293962760549782</v>
      </c>
      <c r="AB1174">
        <v>5.6317560150927539</v>
      </c>
      <c r="AC1174">
        <v>-44.330890468826055</v>
      </c>
      <c r="AD1174">
        <v>36</v>
      </c>
      <c r="AE1174">
        <v>0</v>
      </c>
      <c r="AF1174">
        <v>0</v>
      </c>
      <c r="AG1174">
        <v>1</v>
      </c>
      <c r="AH1174">
        <v>27</v>
      </c>
      <c r="AI1174">
        <v>12</v>
      </c>
      <c r="AJ1174">
        <v>11</v>
      </c>
      <c r="AK1174">
        <v>11</v>
      </c>
      <c r="AL1174">
        <v>3</v>
      </c>
      <c r="AM1174">
        <v>2</v>
      </c>
    </row>
    <row r="1175" spans="1:39">
      <c r="A1175">
        <v>16</v>
      </c>
      <c r="B1175">
        <v>33</v>
      </c>
      <c r="C1175">
        <v>2024</v>
      </c>
      <c r="D1175">
        <v>9</v>
      </c>
      <c r="E1175">
        <v>99</v>
      </c>
      <c r="F1175">
        <v>171</v>
      </c>
      <c r="G1175">
        <v>99</v>
      </c>
      <c r="H1175">
        <v>99</v>
      </c>
      <c r="I1175">
        <v>99</v>
      </c>
      <c r="J1175">
        <v>109</v>
      </c>
      <c r="M1175">
        <v>99</v>
      </c>
      <c r="N1175">
        <v>99</v>
      </c>
      <c r="O1175">
        <v>99</v>
      </c>
      <c r="P1175">
        <v>99</v>
      </c>
      <c r="Q1175">
        <v>99</v>
      </c>
      <c r="R1175">
        <v>866</v>
      </c>
      <c r="S1175">
        <v>866</v>
      </c>
      <c r="T1175">
        <v>36.632825719120149</v>
      </c>
      <c r="U1175">
        <v>37.404536902954696</v>
      </c>
      <c r="V1175">
        <v>7.0727482678983824</v>
      </c>
      <c r="W1175">
        <v>57.767898383371801</v>
      </c>
      <c r="X1175">
        <v>168.49238976227227</v>
      </c>
      <c r="Y1175">
        <v>155.51847575057744</v>
      </c>
      <c r="Z1175">
        <v>155.51847575057744</v>
      </c>
      <c r="AA1175">
        <v>31.950697520422743</v>
      </c>
      <c r="AB1175">
        <v>5.040522579017205</v>
      </c>
      <c r="AC1175">
        <v>-43.955312660257526</v>
      </c>
      <c r="AD1175">
        <v>31</v>
      </c>
      <c r="AE1175">
        <v>0</v>
      </c>
      <c r="AF1175">
        <v>0</v>
      </c>
      <c r="AG1175">
        <v>6</v>
      </c>
      <c r="AH1175">
        <v>28</v>
      </c>
      <c r="AI1175">
        <v>4</v>
      </c>
      <c r="AJ1175">
        <v>8</v>
      </c>
      <c r="AK1175">
        <v>12</v>
      </c>
      <c r="AL1175">
        <v>4</v>
      </c>
      <c r="AM1175">
        <v>2</v>
      </c>
    </row>
    <row r="1176" spans="1:39">
      <c r="A1176">
        <v>16</v>
      </c>
      <c r="B1176">
        <v>34</v>
      </c>
      <c r="C1176">
        <v>2024</v>
      </c>
      <c r="D1176">
        <v>10</v>
      </c>
      <c r="E1176">
        <v>99</v>
      </c>
      <c r="F1176">
        <v>171</v>
      </c>
      <c r="G1176">
        <v>99</v>
      </c>
      <c r="H1176">
        <v>99</v>
      </c>
      <c r="I1176">
        <v>99</v>
      </c>
      <c r="J1176">
        <v>109</v>
      </c>
      <c r="M1176">
        <v>99</v>
      </c>
      <c r="N1176">
        <v>99</v>
      </c>
      <c r="O1176">
        <v>99</v>
      </c>
      <c r="P1176">
        <v>99</v>
      </c>
      <c r="Q1176">
        <v>112</v>
      </c>
      <c r="R1176">
        <v>937</v>
      </c>
      <c r="S1176">
        <v>937</v>
      </c>
      <c r="T1176">
        <v>37.24165341812401</v>
      </c>
      <c r="U1176">
        <v>37.554944109789211</v>
      </c>
      <c r="V1176">
        <v>6.7940234791889003</v>
      </c>
      <c r="W1176">
        <v>58.389541088580557</v>
      </c>
      <c r="X1176">
        <v>165.34547569465732</v>
      </c>
      <c r="Y1176">
        <v>152.61387406616859</v>
      </c>
      <c r="Z1176">
        <v>152.61387406616859</v>
      </c>
      <c r="AA1176">
        <v>30.784581506399881</v>
      </c>
      <c r="AB1176">
        <v>5.1579965068257376</v>
      </c>
      <c r="AC1176">
        <v>-33.786721077605073</v>
      </c>
      <c r="AD1176">
        <v>31</v>
      </c>
      <c r="AE1176">
        <v>0</v>
      </c>
      <c r="AF1176">
        <v>0</v>
      </c>
      <c r="AG1176">
        <v>6</v>
      </c>
      <c r="AH1176">
        <v>50</v>
      </c>
      <c r="AI1176">
        <v>7</v>
      </c>
      <c r="AJ1176">
        <v>12</v>
      </c>
      <c r="AK1176">
        <v>4</v>
      </c>
      <c r="AL1176">
        <v>5</v>
      </c>
      <c r="AM1176">
        <v>1</v>
      </c>
    </row>
    <row r="1177" spans="1:39">
      <c r="A1177">
        <v>16</v>
      </c>
      <c r="B1177">
        <v>35</v>
      </c>
      <c r="C1177">
        <v>2024</v>
      </c>
      <c r="D1177">
        <v>11</v>
      </c>
      <c r="E1177">
        <v>99</v>
      </c>
      <c r="F1177">
        <v>171</v>
      </c>
      <c r="G1177">
        <v>99</v>
      </c>
      <c r="H1177">
        <v>99</v>
      </c>
      <c r="I1177">
        <v>99</v>
      </c>
      <c r="J1177">
        <v>109</v>
      </c>
      <c r="M1177">
        <v>99</v>
      </c>
      <c r="N1177">
        <v>99</v>
      </c>
      <c r="O1177">
        <v>99</v>
      </c>
      <c r="P1177">
        <v>99</v>
      </c>
      <c r="Q1177">
        <v>100</v>
      </c>
      <c r="R1177">
        <v>753</v>
      </c>
      <c r="S1177">
        <v>753</v>
      </c>
      <c r="T1177">
        <v>33.23036187113857</v>
      </c>
      <c r="U1177">
        <v>34.133855844689315</v>
      </c>
      <c r="V1177">
        <v>7.0092961487383807</v>
      </c>
      <c r="W1177">
        <v>57.911022576361241</v>
      </c>
      <c r="X1177">
        <v>171.56753988020495</v>
      </c>
      <c r="Y1177">
        <v>158.35683930942895</v>
      </c>
      <c r="Z1177">
        <v>158.35683930942895</v>
      </c>
      <c r="AA1177">
        <v>31.284433189634761</v>
      </c>
      <c r="AB1177">
        <v>5.120206891235191</v>
      </c>
      <c r="AC1177">
        <v>-37.83409874316304</v>
      </c>
      <c r="AD1177">
        <v>25</v>
      </c>
      <c r="AE1177">
        <v>0</v>
      </c>
      <c r="AF1177">
        <v>0</v>
      </c>
      <c r="AG1177">
        <v>2</v>
      </c>
      <c r="AH1177">
        <v>38</v>
      </c>
      <c r="AI1177">
        <v>4</v>
      </c>
      <c r="AJ1177">
        <v>6</v>
      </c>
      <c r="AK1177">
        <v>5</v>
      </c>
      <c r="AL1177">
        <v>4</v>
      </c>
      <c r="AM1177">
        <v>3</v>
      </c>
    </row>
    <row r="1178" spans="1:39">
      <c r="A1178">
        <v>16</v>
      </c>
      <c r="B1178">
        <v>36</v>
      </c>
      <c r="C1178">
        <v>2024</v>
      </c>
      <c r="D1178">
        <v>12</v>
      </c>
      <c r="E1178">
        <v>99</v>
      </c>
      <c r="F1178">
        <v>171</v>
      </c>
      <c r="G1178">
        <v>99</v>
      </c>
      <c r="H1178">
        <v>99</v>
      </c>
      <c r="I1178">
        <v>99</v>
      </c>
      <c r="J1178">
        <v>109</v>
      </c>
      <c r="M1178">
        <v>99</v>
      </c>
      <c r="N1178">
        <v>99</v>
      </c>
      <c r="O1178">
        <v>99</v>
      </c>
      <c r="P1178">
        <v>99</v>
      </c>
      <c r="Q1178">
        <v>94</v>
      </c>
      <c r="R1178">
        <v>809</v>
      </c>
      <c r="S1178">
        <v>809</v>
      </c>
      <c r="T1178">
        <v>33.736447039199319</v>
      </c>
      <c r="U1178">
        <v>34.485361695444574</v>
      </c>
      <c r="V1178">
        <v>7.1644004944375759</v>
      </c>
      <c r="W1178">
        <v>58.007416563658815</v>
      </c>
      <c r="X1178">
        <v>168.79190900848678</v>
      </c>
      <c r="Y1178">
        <v>155.79493201483302</v>
      </c>
      <c r="Z1178">
        <v>155.79493201483302</v>
      </c>
      <c r="AA1178">
        <v>32.234852216668799</v>
      </c>
      <c r="AB1178">
        <v>5.1448674125750999</v>
      </c>
      <c r="AC1178">
        <v>-40.176001965124485</v>
      </c>
      <c r="AD1178">
        <v>35</v>
      </c>
      <c r="AE1178">
        <v>0</v>
      </c>
      <c r="AF1178">
        <v>0</v>
      </c>
      <c r="AG1178">
        <v>6</v>
      </c>
      <c r="AH1178">
        <v>25</v>
      </c>
      <c r="AI1178">
        <v>1</v>
      </c>
      <c r="AJ1178">
        <v>9</v>
      </c>
      <c r="AK1178">
        <v>7</v>
      </c>
      <c r="AL1178">
        <v>6</v>
      </c>
      <c r="AM1178">
        <v>3</v>
      </c>
    </row>
    <row r="1179" spans="1:39">
      <c r="A1179">
        <v>16</v>
      </c>
      <c r="B1179">
        <v>37</v>
      </c>
      <c r="C1179">
        <v>2024</v>
      </c>
      <c r="D1179">
        <v>1</v>
      </c>
      <c r="E1179">
        <v>99</v>
      </c>
      <c r="F1179">
        <v>171</v>
      </c>
      <c r="G1179">
        <v>99</v>
      </c>
      <c r="H1179">
        <v>99</v>
      </c>
      <c r="I1179">
        <v>99</v>
      </c>
      <c r="J1179">
        <v>111</v>
      </c>
      <c r="M1179">
        <v>99</v>
      </c>
      <c r="N1179">
        <v>99</v>
      </c>
      <c r="O1179">
        <v>99</v>
      </c>
      <c r="P1179">
        <v>99</v>
      </c>
      <c r="Q1179">
        <v>56</v>
      </c>
      <c r="R1179">
        <v>523</v>
      </c>
      <c r="S1179">
        <v>523</v>
      </c>
      <c r="T1179">
        <v>19.306016980435579</v>
      </c>
      <c r="U1179">
        <v>19.200491265090808</v>
      </c>
      <c r="V1179">
        <v>4.3690248565965595</v>
      </c>
      <c r="W1179">
        <v>60.231357552581265</v>
      </c>
      <c r="X1179">
        <v>167.30442960750224</v>
      </c>
      <c r="Y1179">
        <v>154.42198852772461</v>
      </c>
      <c r="Z1179">
        <v>154.42198852772461</v>
      </c>
      <c r="AA1179">
        <v>30.774929490530305</v>
      </c>
      <c r="AB1179">
        <v>3.9801144655602929</v>
      </c>
      <c r="AC1179">
        <v>-42.216829274863471</v>
      </c>
      <c r="AD1179">
        <v>8</v>
      </c>
      <c r="AE1179">
        <v>0</v>
      </c>
      <c r="AF1179">
        <v>0</v>
      </c>
      <c r="AG1179">
        <v>2</v>
      </c>
      <c r="AH1179">
        <v>48</v>
      </c>
      <c r="AI1179">
        <v>3</v>
      </c>
      <c r="AJ1179">
        <v>7</v>
      </c>
      <c r="AK1179">
        <v>1</v>
      </c>
      <c r="AL1179">
        <v>1</v>
      </c>
      <c r="AM1179">
        <v>0</v>
      </c>
    </row>
    <row r="1180" spans="1:39">
      <c r="A1180">
        <v>16</v>
      </c>
      <c r="B1180">
        <v>38</v>
      </c>
      <c r="C1180">
        <v>2024</v>
      </c>
      <c r="D1180">
        <v>2</v>
      </c>
      <c r="E1180">
        <v>99</v>
      </c>
      <c r="F1180">
        <v>171</v>
      </c>
      <c r="G1180">
        <v>99</v>
      </c>
      <c r="H1180">
        <v>99</v>
      </c>
      <c r="I1180">
        <v>99</v>
      </c>
      <c r="J1180">
        <v>111</v>
      </c>
      <c r="M1180">
        <v>99</v>
      </c>
      <c r="N1180">
        <v>99</v>
      </c>
      <c r="O1180">
        <v>99</v>
      </c>
      <c r="P1180">
        <v>99</v>
      </c>
      <c r="Q1180">
        <v>59</v>
      </c>
      <c r="R1180">
        <v>438</v>
      </c>
      <c r="S1180">
        <v>438</v>
      </c>
      <c r="T1180">
        <v>16.367713004484305</v>
      </c>
      <c r="U1180">
        <v>16.138895110079222</v>
      </c>
      <c r="V1180">
        <v>4.3835616438356162</v>
      </c>
      <c r="W1180">
        <v>60.331050228310509</v>
      </c>
      <c r="X1180">
        <v>163.27416554119247</v>
      </c>
      <c r="Y1180">
        <v>150.70205479452059</v>
      </c>
      <c r="Z1180">
        <v>150.70205479452059</v>
      </c>
      <c r="AA1180">
        <v>29.712562421319682</v>
      </c>
      <c r="AB1180">
        <v>3.4293248256813498</v>
      </c>
      <c r="AC1180">
        <v>-36.87239804112339</v>
      </c>
      <c r="AD1180">
        <v>11</v>
      </c>
      <c r="AE1180">
        <v>0</v>
      </c>
      <c r="AF1180">
        <v>0</v>
      </c>
      <c r="AG1180">
        <v>3</v>
      </c>
      <c r="AH1180">
        <v>28</v>
      </c>
      <c r="AI1180">
        <v>2</v>
      </c>
      <c r="AJ1180">
        <v>11</v>
      </c>
      <c r="AK1180">
        <v>0</v>
      </c>
      <c r="AL1180">
        <v>6</v>
      </c>
      <c r="AM1180">
        <v>1</v>
      </c>
    </row>
    <row r="1181" spans="1:39">
      <c r="A1181">
        <v>16</v>
      </c>
      <c r="B1181">
        <v>39</v>
      </c>
      <c r="C1181">
        <v>2024</v>
      </c>
      <c r="D1181">
        <v>3</v>
      </c>
      <c r="E1181">
        <v>99</v>
      </c>
      <c r="F1181">
        <v>171</v>
      </c>
      <c r="G1181">
        <v>99</v>
      </c>
      <c r="H1181">
        <v>99</v>
      </c>
      <c r="I1181">
        <v>99</v>
      </c>
      <c r="J1181">
        <v>111</v>
      </c>
      <c r="M1181">
        <v>99</v>
      </c>
      <c r="N1181">
        <v>99</v>
      </c>
      <c r="O1181">
        <v>99</v>
      </c>
      <c r="P1181">
        <v>99</v>
      </c>
      <c r="Q1181">
        <v>47</v>
      </c>
      <c r="R1181">
        <v>343</v>
      </c>
      <c r="S1181">
        <v>343</v>
      </c>
      <c r="T1181">
        <v>16.186880604058523</v>
      </c>
      <c r="U1181">
        <v>16.140221040975486</v>
      </c>
      <c r="V1181">
        <v>4.4169096209912544</v>
      </c>
      <c r="W1181">
        <v>60.195335276967953</v>
      </c>
      <c r="X1181">
        <v>165.60651191292169</v>
      </c>
      <c r="Y1181">
        <v>152.85481049562677</v>
      </c>
      <c r="Z1181">
        <v>152.85481049562677</v>
      </c>
      <c r="AA1181">
        <v>28.707856400874181</v>
      </c>
      <c r="AB1181">
        <v>3.877088466240151</v>
      </c>
      <c r="AC1181">
        <v>-41.086035350753264</v>
      </c>
      <c r="AD1181">
        <v>3</v>
      </c>
      <c r="AE1181">
        <v>0</v>
      </c>
      <c r="AF1181">
        <v>0</v>
      </c>
      <c r="AG1181">
        <v>0</v>
      </c>
      <c r="AH1181">
        <v>39</v>
      </c>
      <c r="AI1181">
        <v>6</v>
      </c>
      <c r="AJ1181">
        <v>7</v>
      </c>
      <c r="AK1181">
        <v>2</v>
      </c>
      <c r="AL1181">
        <v>1</v>
      </c>
      <c r="AM1181">
        <v>1</v>
      </c>
    </row>
    <row r="1182" spans="1:39">
      <c r="A1182">
        <v>16</v>
      </c>
      <c r="B1182">
        <v>40</v>
      </c>
      <c r="C1182">
        <v>2024</v>
      </c>
      <c r="D1182">
        <v>4</v>
      </c>
      <c r="E1182">
        <v>99</v>
      </c>
      <c r="F1182">
        <v>171</v>
      </c>
      <c r="G1182">
        <v>99</v>
      </c>
      <c r="H1182">
        <v>99</v>
      </c>
      <c r="I1182">
        <v>99</v>
      </c>
      <c r="J1182">
        <v>111</v>
      </c>
      <c r="M1182">
        <v>99</v>
      </c>
      <c r="N1182">
        <v>99</v>
      </c>
      <c r="O1182">
        <v>99</v>
      </c>
      <c r="P1182">
        <v>99</v>
      </c>
      <c r="Q1182">
        <v>52</v>
      </c>
      <c r="R1182">
        <v>432</v>
      </c>
      <c r="S1182">
        <v>432</v>
      </c>
      <c r="T1182">
        <v>14.560161779575331</v>
      </c>
      <c r="U1182">
        <v>14.088912008358291</v>
      </c>
      <c r="V1182">
        <v>4.3009259259259247</v>
      </c>
      <c r="W1182">
        <v>60.16666666666665</v>
      </c>
      <c r="X1182">
        <v>160.16788050238748</v>
      </c>
      <c r="Y1182">
        <v>147.83495370370363</v>
      </c>
      <c r="Z1182">
        <v>147.83495370370363</v>
      </c>
      <c r="AA1182">
        <v>27.608312045095264</v>
      </c>
      <c r="AB1182">
        <v>3.978530344700697</v>
      </c>
      <c r="AC1182">
        <v>-39.256238547791177</v>
      </c>
      <c r="AD1182">
        <v>11</v>
      </c>
      <c r="AE1182">
        <v>0</v>
      </c>
      <c r="AF1182">
        <v>0</v>
      </c>
      <c r="AG1182">
        <v>3</v>
      </c>
      <c r="AH1182">
        <v>31</v>
      </c>
      <c r="AI1182">
        <v>5</v>
      </c>
      <c r="AJ1182">
        <v>11</v>
      </c>
      <c r="AK1182">
        <v>1</v>
      </c>
      <c r="AL1182">
        <v>5</v>
      </c>
      <c r="AM1182">
        <v>0</v>
      </c>
    </row>
    <row r="1183" spans="1:39">
      <c r="A1183">
        <v>16</v>
      </c>
      <c r="B1183">
        <v>41</v>
      </c>
      <c r="C1183">
        <v>2024</v>
      </c>
      <c r="D1183">
        <v>5</v>
      </c>
      <c r="E1183">
        <v>99</v>
      </c>
      <c r="F1183">
        <v>171</v>
      </c>
      <c r="G1183">
        <v>99</v>
      </c>
      <c r="H1183">
        <v>99</v>
      </c>
      <c r="I1183">
        <v>99</v>
      </c>
      <c r="J1183">
        <v>111</v>
      </c>
      <c r="M1183">
        <v>99</v>
      </c>
      <c r="N1183">
        <v>99</v>
      </c>
      <c r="O1183">
        <v>99</v>
      </c>
      <c r="P1183">
        <v>99</v>
      </c>
      <c r="Q1183">
        <v>58</v>
      </c>
      <c r="R1183">
        <v>505</v>
      </c>
      <c r="S1183">
        <v>505</v>
      </c>
      <c r="T1183">
        <v>18.815201192250367</v>
      </c>
      <c r="U1183">
        <v>18.930517619267807</v>
      </c>
      <c r="V1183">
        <v>4.8217821782178225</v>
      </c>
      <c r="W1183">
        <v>59.798019801980203</v>
      </c>
      <c r="X1183">
        <v>165.56643746714849</v>
      </c>
      <c r="Y1183">
        <v>152.81782178217827</v>
      </c>
      <c r="Z1183">
        <v>152.81782178217827</v>
      </c>
      <c r="AA1183">
        <v>27.743476250522193</v>
      </c>
      <c r="AB1183">
        <v>3.883297062911355</v>
      </c>
      <c r="AC1183">
        <v>-40.496772620254703</v>
      </c>
      <c r="AD1183">
        <v>16</v>
      </c>
      <c r="AE1183">
        <v>0</v>
      </c>
      <c r="AF1183">
        <v>0</v>
      </c>
      <c r="AG1183">
        <v>0</v>
      </c>
      <c r="AH1183">
        <v>50</v>
      </c>
      <c r="AI1183">
        <v>6</v>
      </c>
      <c r="AJ1183">
        <v>8</v>
      </c>
      <c r="AK1183">
        <v>1</v>
      </c>
      <c r="AL1183">
        <v>4</v>
      </c>
      <c r="AM1183">
        <v>4</v>
      </c>
    </row>
    <row r="1184" spans="1:39">
      <c r="A1184">
        <v>16</v>
      </c>
      <c r="B1184">
        <v>42</v>
      </c>
      <c r="C1184">
        <v>2024</v>
      </c>
      <c r="D1184">
        <v>6</v>
      </c>
      <c r="E1184">
        <v>99</v>
      </c>
      <c r="F1184">
        <v>171</v>
      </c>
      <c r="G1184">
        <v>99</v>
      </c>
      <c r="H1184">
        <v>99</v>
      </c>
      <c r="I1184">
        <v>99</v>
      </c>
      <c r="J1184">
        <v>111</v>
      </c>
      <c r="M1184">
        <v>99</v>
      </c>
      <c r="N1184">
        <v>99</v>
      </c>
      <c r="O1184">
        <v>99</v>
      </c>
      <c r="P1184">
        <v>99</v>
      </c>
      <c r="Q1184">
        <v>58</v>
      </c>
      <c r="R1184">
        <v>441</v>
      </c>
      <c r="S1184">
        <v>441</v>
      </c>
      <c r="T1184">
        <v>20.192307692307686</v>
      </c>
      <c r="U1184">
        <v>20.14264469404057</v>
      </c>
      <c r="V1184">
        <v>4.8185941043083913</v>
      </c>
      <c r="W1184">
        <v>59.791383219954675</v>
      </c>
      <c r="X1184">
        <v>165.34567600965997</v>
      </c>
      <c r="Y1184">
        <v>152.61405895691604</v>
      </c>
      <c r="Z1184">
        <v>152.61405895691604</v>
      </c>
      <c r="AA1184">
        <v>33.099419839763698</v>
      </c>
      <c r="AB1184">
        <v>4.0284721523949072</v>
      </c>
      <c r="AC1184">
        <v>-47.002730978583521</v>
      </c>
      <c r="AD1184">
        <v>12</v>
      </c>
      <c r="AE1184">
        <v>0</v>
      </c>
      <c r="AF1184">
        <v>0</v>
      </c>
      <c r="AG1184">
        <v>3</v>
      </c>
      <c r="AH1184">
        <v>35</v>
      </c>
      <c r="AI1184">
        <v>2</v>
      </c>
      <c r="AJ1184">
        <v>6</v>
      </c>
      <c r="AK1184">
        <v>0</v>
      </c>
      <c r="AL1184">
        <v>5</v>
      </c>
      <c r="AM1184">
        <v>1</v>
      </c>
    </row>
    <row r="1185" spans="1:39">
      <c r="A1185">
        <v>16</v>
      </c>
      <c r="B1185">
        <v>43</v>
      </c>
      <c r="C1185">
        <v>2024</v>
      </c>
      <c r="D1185">
        <v>7</v>
      </c>
      <c r="E1185">
        <v>99</v>
      </c>
      <c r="F1185">
        <v>171</v>
      </c>
      <c r="G1185">
        <v>99</v>
      </c>
      <c r="H1185">
        <v>99</v>
      </c>
      <c r="I1185">
        <v>99</v>
      </c>
      <c r="J1185">
        <v>111</v>
      </c>
      <c r="M1185">
        <v>99</v>
      </c>
      <c r="N1185">
        <v>99</v>
      </c>
      <c r="O1185">
        <v>99</v>
      </c>
      <c r="P1185">
        <v>99</v>
      </c>
      <c r="Q1185">
        <v>67</v>
      </c>
      <c r="R1185">
        <v>576</v>
      </c>
      <c r="S1185">
        <v>576</v>
      </c>
      <c r="T1185">
        <v>23.471882640586795</v>
      </c>
      <c r="U1185">
        <v>22.787680652749565</v>
      </c>
      <c r="V1185">
        <v>4.2534722222222223</v>
      </c>
      <c r="W1185">
        <v>60.121527777777779</v>
      </c>
      <c r="X1185">
        <v>159.5064779703865</v>
      </c>
      <c r="Y1185">
        <v>147.22447916666675</v>
      </c>
      <c r="Z1185">
        <v>147.22447916666675</v>
      </c>
      <c r="AA1185">
        <v>29.205870819986057</v>
      </c>
      <c r="AB1185">
        <v>3.8548970153855344</v>
      </c>
      <c r="AC1185">
        <v>-35.827536349289126</v>
      </c>
      <c r="AD1185">
        <v>12</v>
      </c>
      <c r="AE1185">
        <v>0</v>
      </c>
      <c r="AF1185">
        <v>0</v>
      </c>
      <c r="AG1185">
        <v>0</v>
      </c>
      <c r="AH1185">
        <v>64</v>
      </c>
      <c r="AI1185">
        <v>3</v>
      </c>
      <c r="AJ1185">
        <v>32</v>
      </c>
      <c r="AK1185">
        <v>3</v>
      </c>
      <c r="AL1185">
        <v>6</v>
      </c>
      <c r="AM1185">
        <v>0</v>
      </c>
    </row>
    <row r="1186" spans="1:39">
      <c r="A1186">
        <v>16</v>
      </c>
      <c r="B1186">
        <v>44</v>
      </c>
      <c r="C1186">
        <v>2024</v>
      </c>
      <c r="D1186">
        <v>8</v>
      </c>
      <c r="E1186">
        <v>99</v>
      </c>
      <c r="F1186">
        <v>171</v>
      </c>
      <c r="G1186">
        <v>99</v>
      </c>
      <c r="H1186">
        <v>99</v>
      </c>
      <c r="I1186">
        <v>99</v>
      </c>
      <c r="J1186">
        <v>111</v>
      </c>
      <c r="M1186">
        <v>99</v>
      </c>
      <c r="N1186">
        <v>99</v>
      </c>
      <c r="O1186">
        <v>99</v>
      </c>
      <c r="P1186">
        <v>99</v>
      </c>
      <c r="Q1186">
        <v>56</v>
      </c>
      <c r="R1186">
        <v>504</v>
      </c>
      <c r="S1186">
        <v>504</v>
      </c>
      <c r="T1186">
        <v>21.337849280270962</v>
      </c>
      <c r="U1186">
        <v>21.399237422577965</v>
      </c>
      <c r="V1186">
        <v>5.2936507936507935</v>
      </c>
      <c r="W1186">
        <v>59.375</v>
      </c>
      <c r="X1186">
        <v>166.23781148429029</v>
      </c>
      <c r="Y1186">
        <v>153.43749999999989</v>
      </c>
      <c r="Z1186">
        <v>153.43749999999989</v>
      </c>
      <c r="AA1186">
        <v>31.057607164713204</v>
      </c>
      <c r="AB1186">
        <v>3.99357743311504</v>
      </c>
      <c r="AC1186">
        <v>-36.37306718807595</v>
      </c>
      <c r="AD1186">
        <v>11</v>
      </c>
      <c r="AE1186">
        <v>0</v>
      </c>
      <c r="AF1186">
        <v>0</v>
      </c>
      <c r="AG1186">
        <v>1</v>
      </c>
      <c r="AH1186">
        <v>56</v>
      </c>
      <c r="AI1186">
        <v>2</v>
      </c>
      <c r="AJ1186">
        <v>18</v>
      </c>
      <c r="AK1186">
        <v>2</v>
      </c>
      <c r="AL1186">
        <v>4</v>
      </c>
      <c r="AM1186">
        <v>0</v>
      </c>
    </row>
    <row r="1187" spans="1:39">
      <c r="A1187">
        <v>16</v>
      </c>
      <c r="B1187">
        <v>45</v>
      </c>
      <c r="C1187">
        <v>2024</v>
      </c>
      <c r="D1187">
        <v>9</v>
      </c>
      <c r="E1187">
        <v>99</v>
      </c>
      <c r="F1187">
        <v>171</v>
      </c>
      <c r="G1187">
        <v>99</v>
      </c>
      <c r="H1187">
        <v>99</v>
      </c>
      <c r="I1187">
        <v>99</v>
      </c>
      <c r="J1187">
        <v>111</v>
      </c>
      <c r="M1187">
        <v>99</v>
      </c>
      <c r="N1187">
        <v>99</v>
      </c>
      <c r="O1187">
        <v>99</v>
      </c>
      <c r="P1187">
        <v>99</v>
      </c>
      <c r="Q1187">
        <v>61</v>
      </c>
      <c r="R1187">
        <v>578</v>
      </c>
      <c r="S1187">
        <v>578</v>
      </c>
      <c r="T1187">
        <v>24.450084602368872</v>
      </c>
      <c r="U1187">
        <v>24.169514798342281</v>
      </c>
      <c r="V1187">
        <v>5.2231833910034604</v>
      </c>
      <c r="W1187">
        <v>59.408304498269885</v>
      </c>
      <c r="X1187">
        <v>163.12254683276677</v>
      </c>
      <c r="Y1187">
        <v>150.56211072664357</v>
      </c>
      <c r="Z1187">
        <v>150.56211072664357</v>
      </c>
      <c r="AA1187">
        <v>30.834337469307304</v>
      </c>
      <c r="AB1187">
        <v>3.8880617871779486</v>
      </c>
      <c r="AC1187">
        <v>-41.264985513934654</v>
      </c>
      <c r="AD1187">
        <v>13</v>
      </c>
      <c r="AE1187">
        <v>0</v>
      </c>
      <c r="AF1187">
        <v>0</v>
      </c>
      <c r="AG1187">
        <v>2</v>
      </c>
      <c r="AH1187">
        <v>56</v>
      </c>
      <c r="AI1187">
        <v>2</v>
      </c>
      <c r="AJ1187">
        <v>26</v>
      </c>
      <c r="AK1187">
        <v>4</v>
      </c>
      <c r="AL1187">
        <v>5</v>
      </c>
      <c r="AM1187">
        <v>1</v>
      </c>
    </row>
    <row r="1188" spans="1:39">
      <c r="A1188">
        <v>16</v>
      </c>
      <c r="B1188">
        <v>46</v>
      </c>
      <c r="C1188">
        <v>2024</v>
      </c>
      <c r="D1188">
        <v>10</v>
      </c>
      <c r="E1188">
        <v>99</v>
      </c>
      <c r="F1188">
        <v>171</v>
      </c>
      <c r="G1188">
        <v>99</v>
      </c>
      <c r="H1188">
        <v>99</v>
      </c>
      <c r="I1188">
        <v>99</v>
      </c>
      <c r="J1188">
        <v>111</v>
      </c>
      <c r="M1188">
        <v>99</v>
      </c>
      <c r="N1188">
        <v>99</v>
      </c>
      <c r="O1188">
        <v>99</v>
      </c>
      <c r="P1188">
        <v>99</v>
      </c>
      <c r="Q1188">
        <v>64</v>
      </c>
      <c r="R1188">
        <v>470</v>
      </c>
      <c r="S1188">
        <v>470</v>
      </c>
      <c r="T1188">
        <v>18.680445151033389</v>
      </c>
      <c r="U1188">
        <v>19.130359192727028</v>
      </c>
      <c r="V1188">
        <v>5.3787234042553189</v>
      </c>
      <c r="W1188">
        <v>59.559574468085103</v>
      </c>
      <c r="X1188">
        <v>167.91521633894999</v>
      </c>
      <c r="Y1188">
        <v>154.98574468085121</v>
      </c>
      <c r="Z1188">
        <v>154.98574468085121</v>
      </c>
      <c r="AA1188">
        <v>27.844459110724536</v>
      </c>
      <c r="AB1188">
        <v>3.7744470962979215</v>
      </c>
      <c r="AC1188">
        <v>-29.106426210666303</v>
      </c>
      <c r="AD1188">
        <v>16</v>
      </c>
      <c r="AE1188">
        <v>0</v>
      </c>
      <c r="AF1188">
        <v>0</v>
      </c>
      <c r="AG1188">
        <v>3</v>
      </c>
      <c r="AH1188">
        <v>46</v>
      </c>
      <c r="AI1188">
        <v>1</v>
      </c>
      <c r="AJ1188">
        <v>20</v>
      </c>
      <c r="AK1188">
        <v>4</v>
      </c>
      <c r="AL1188">
        <v>4</v>
      </c>
      <c r="AM1188">
        <v>3</v>
      </c>
    </row>
    <row r="1189" spans="1:39">
      <c r="A1189">
        <v>16</v>
      </c>
      <c r="B1189">
        <v>47</v>
      </c>
      <c r="C1189">
        <v>2024</v>
      </c>
      <c r="D1189">
        <v>11</v>
      </c>
      <c r="E1189">
        <v>99</v>
      </c>
      <c r="F1189">
        <v>171</v>
      </c>
      <c r="G1189">
        <v>99</v>
      </c>
      <c r="H1189">
        <v>99</v>
      </c>
      <c r="I1189">
        <v>99</v>
      </c>
      <c r="J1189">
        <v>111</v>
      </c>
      <c r="M1189">
        <v>99</v>
      </c>
      <c r="N1189">
        <v>99</v>
      </c>
      <c r="O1189">
        <v>99</v>
      </c>
      <c r="P1189">
        <v>99</v>
      </c>
      <c r="Q1189">
        <v>62</v>
      </c>
      <c r="R1189">
        <v>498</v>
      </c>
      <c r="S1189">
        <v>498</v>
      </c>
      <c r="T1189">
        <v>21.977052074139458</v>
      </c>
      <c r="U1189">
        <v>21.592982164863034</v>
      </c>
      <c r="V1189">
        <v>5.5</v>
      </c>
      <c r="W1189">
        <v>59.564257028112486</v>
      </c>
      <c r="X1189">
        <v>164.10735031132089</v>
      </c>
      <c r="Y1189">
        <v>151.47108433734951</v>
      </c>
      <c r="Z1189">
        <v>151.47108433734951</v>
      </c>
      <c r="AA1189">
        <v>31.66016156861934</v>
      </c>
      <c r="AB1189">
        <v>3.8819021377449632</v>
      </c>
      <c r="AC1189">
        <v>-39.055741267208688</v>
      </c>
      <c r="AD1189">
        <v>6</v>
      </c>
      <c r="AE1189">
        <v>0</v>
      </c>
      <c r="AF1189">
        <v>0</v>
      </c>
      <c r="AG1189">
        <v>3</v>
      </c>
      <c r="AH1189">
        <v>44</v>
      </c>
      <c r="AI1189">
        <v>3</v>
      </c>
      <c r="AJ1189">
        <v>19</v>
      </c>
      <c r="AK1189">
        <v>5</v>
      </c>
      <c r="AL1189">
        <v>1</v>
      </c>
      <c r="AM1189">
        <v>1</v>
      </c>
    </row>
    <row r="1190" spans="1:39">
      <c r="A1190">
        <v>16</v>
      </c>
      <c r="B1190">
        <v>48</v>
      </c>
      <c r="C1190">
        <v>2024</v>
      </c>
      <c r="D1190">
        <v>12</v>
      </c>
      <c r="E1190">
        <v>99</v>
      </c>
      <c r="F1190">
        <v>171</v>
      </c>
      <c r="G1190">
        <v>99</v>
      </c>
      <c r="H1190">
        <v>99</v>
      </c>
      <c r="I1190">
        <v>99</v>
      </c>
      <c r="J1190">
        <v>111</v>
      </c>
      <c r="M1190">
        <v>99</v>
      </c>
      <c r="N1190">
        <v>99</v>
      </c>
      <c r="O1190">
        <v>99</v>
      </c>
      <c r="P1190">
        <v>99</v>
      </c>
      <c r="Q1190">
        <v>52</v>
      </c>
      <c r="R1190">
        <v>475</v>
      </c>
      <c r="S1190">
        <v>475</v>
      </c>
      <c r="T1190">
        <v>19.808173477898247</v>
      </c>
      <c r="U1190">
        <v>19.607729937570276</v>
      </c>
      <c r="V1190">
        <v>4.9915789473684198</v>
      </c>
      <c r="W1190">
        <v>59.726315789473645</v>
      </c>
      <c r="X1190">
        <v>163.45532303130528</v>
      </c>
      <c r="Y1190">
        <v>150.86926315789472</v>
      </c>
      <c r="Z1190">
        <v>150.86926315789472</v>
      </c>
      <c r="AA1190">
        <v>27.856989342830111</v>
      </c>
      <c r="AB1190">
        <v>3.4447277954125441</v>
      </c>
      <c r="AC1190">
        <v>-26.182460767790602</v>
      </c>
      <c r="AD1190">
        <v>7</v>
      </c>
      <c r="AE1190">
        <v>0</v>
      </c>
      <c r="AF1190">
        <v>0</v>
      </c>
      <c r="AG1190">
        <v>0</v>
      </c>
      <c r="AH1190">
        <v>45</v>
      </c>
      <c r="AI1190">
        <v>6</v>
      </c>
      <c r="AJ1190">
        <v>14</v>
      </c>
      <c r="AK1190">
        <v>4</v>
      </c>
      <c r="AL1190">
        <v>11</v>
      </c>
      <c r="AM1190">
        <v>3</v>
      </c>
    </row>
    <row r="1191" spans="1:39">
      <c r="A1191">
        <v>16</v>
      </c>
      <c r="B1191">
        <v>49</v>
      </c>
      <c r="C1191">
        <v>2024</v>
      </c>
      <c r="D1191">
        <v>1</v>
      </c>
      <c r="E1191">
        <v>99</v>
      </c>
      <c r="F1191">
        <v>171</v>
      </c>
      <c r="G1191">
        <v>99</v>
      </c>
      <c r="H1191">
        <v>99</v>
      </c>
      <c r="I1191">
        <v>99</v>
      </c>
      <c r="J1191">
        <v>113</v>
      </c>
      <c r="M1191">
        <v>99</v>
      </c>
      <c r="N1191">
        <v>99</v>
      </c>
      <c r="O1191">
        <v>99</v>
      </c>
      <c r="P1191">
        <v>99</v>
      </c>
      <c r="R1191">
        <v>0</v>
      </c>
    </row>
    <row r="1192" spans="1:39">
      <c r="A1192">
        <v>16</v>
      </c>
      <c r="B1192">
        <v>50</v>
      </c>
      <c r="C1192">
        <v>2024</v>
      </c>
      <c r="D1192">
        <v>2</v>
      </c>
      <c r="E1192">
        <v>99</v>
      </c>
      <c r="F1192">
        <v>171</v>
      </c>
      <c r="G1192">
        <v>99</v>
      </c>
      <c r="H1192">
        <v>99</v>
      </c>
      <c r="I1192">
        <v>99</v>
      </c>
      <c r="J1192">
        <v>113</v>
      </c>
      <c r="M1192">
        <v>99</v>
      </c>
      <c r="N1192">
        <v>99</v>
      </c>
      <c r="O1192">
        <v>99</v>
      </c>
      <c r="P1192">
        <v>99</v>
      </c>
      <c r="R1192">
        <v>0</v>
      </c>
    </row>
    <row r="1193" spans="1:39">
      <c r="A1193">
        <v>16</v>
      </c>
      <c r="B1193">
        <v>51</v>
      </c>
      <c r="C1193">
        <v>2024</v>
      </c>
      <c r="D1193">
        <v>3</v>
      </c>
      <c r="E1193">
        <v>99</v>
      </c>
      <c r="F1193">
        <v>171</v>
      </c>
      <c r="G1193">
        <v>99</v>
      </c>
      <c r="H1193">
        <v>99</v>
      </c>
      <c r="I1193">
        <v>99</v>
      </c>
      <c r="J1193">
        <v>113</v>
      </c>
      <c r="M1193">
        <v>99</v>
      </c>
      <c r="N1193">
        <v>99</v>
      </c>
      <c r="O1193">
        <v>99</v>
      </c>
      <c r="P1193">
        <v>99</v>
      </c>
      <c r="R1193">
        <v>0</v>
      </c>
    </row>
    <row r="1194" spans="1:39">
      <c r="A1194">
        <v>16</v>
      </c>
      <c r="B1194">
        <v>52</v>
      </c>
      <c r="C1194">
        <v>2024</v>
      </c>
      <c r="D1194">
        <v>4</v>
      </c>
      <c r="E1194">
        <v>99</v>
      </c>
      <c r="F1194">
        <v>171</v>
      </c>
      <c r="G1194">
        <v>99</v>
      </c>
      <c r="H1194">
        <v>99</v>
      </c>
      <c r="I1194">
        <v>99</v>
      </c>
      <c r="J1194">
        <v>113</v>
      </c>
      <c r="M1194">
        <v>99</v>
      </c>
      <c r="N1194">
        <v>99</v>
      </c>
      <c r="O1194">
        <v>99</v>
      </c>
      <c r="P1194">
        <v>99</v>
      </c>
      <c r="R1194">
        <v>0</v>
      </c>
    </row>
    <row r="1195" spans="1:39">
      <c r="A1195">
        <v>16</v>
      </c>
      <c r="B1195">
        <v>53</v>
      </c>
      <c r="C1195">
        <v>2024</v>
      </c>
      <c r="D1195">
        <v>5</v>
      </c>
      <c r="E1195">
        <v>99</v>
      </c>
      <c r="F1195">
        <v>171</v>
      </c>
      <c r="G1195">
        <v>99</v>
      </c>
      <c r="H1195">
        <v>99</v>
      </c>
      <c r="I1195">
        <v>99</v>
      </c>
      <c r="J1195">
        <v>113</v>
      </c>
      <c r="M1195">
        <v>99</v>
      </c>
      <c r="N1195">
        <v>99</v>
      </c>
      <c r="O1195">
        <v>99</v>
      </c>
      <c r="P1195">
        <v>99</v>
      </c>
      <c r="R1195">
        <v>0</v>
      </c>
    </row>
    <row r="1196" spans="1:39">
      <c r="A1196">
        <v>16</v>
      </c>
      <c r="B1196">
        <v>54</v>
      </c>
      <c r="C1196">
        <v>2024</v>
      </c>
      <c r="D1196">
        <v>6</v>
      </c>
      <c r="E1196">
        <v>99</v>
      </c>
      <c r="F1196">
        <v>171</v>
      </c>
      <c r="G1196">
        <v>99</v>
      </c>
      <c r="H1196">
        <v>99</v>
      </c>
      <c r="I1196">
        <v>99</v>
      </c>
      <c r="J1196">
        <v>113</v>
      </c>
      <c r="M1196">
        <v>99</v>
      </c>
      <c r="N1196">
        <v>99</v>
      </c>
      <c r="O1196">
        <v>99</v>
      </c>
      <c r="P1196">
        <v>99</v>
      </c>
      <c r="R1196">
        <v>0</v>
      </c>
    </row>
    <row r="1197" spans="1:39">
      <c r="A1197">
        <v>16</v>
      </c>
      <c r="B1197">
        <v>55</v>
      </c>
      <c r="C1197">
        <v>2024</v>
      </c>
      <c r="D1197">
        <v>7</v>
      </c>
      <c r="E1197">
        <v>99</v>
      </c>
      <c r="F1197">
        <v>171</v>
      </c>
      <c r="G1197">
        <v>99</v>
      </c>
      <c r="H1197">
        <v>99</v>
      </c>
      <c r="I1197">
        <v>99</v>
      </c>
      <c r="J1197">
        <v>113</v>
      </c>
      <c r="M1197">
        <v>99</v>
      </c>
      <c r="N1197">
        <v>99</v>
      </c>
      <c r="O1197">
        <v>99</v>
      </c>
      <c r="P1197">
        <v>99</v>
      </c>
      <c r="R1197">
        <v>0</v>
      </c>
    </row>
    <row r="1198" spans="1:39">
      <c r="A1198">
        <v>16</v>
      </c>
      <c r="B1198">
        <v>56</v>
      </c>
      <c r="C1198">
        <v>2024</v>
      </c>
      <c r="D1198">
        <v>8</v>
      </c>
      <c r="E1198">
        <v>99</v>
      </c>
      <c r="F1198">
        <v>171</v>
      </c>
      <c r="G1198">
        <v>99</v>
      </c>
      <c r="H1198">
        <v>99</v>
      </c>
      <c r="I1198">
        <v>99</v>
      </c>
      <c r="J1198">
        <v>113</v>
      </c>
      <c r="M1198">
        <v>99</v>
      </c>
      <c r="N1198">
        <v>99</v>
      </c>
      <c r="O1198">
        <v>99</v>
      </c>
      <c r="P1198">
        <v>99</v>
      </c>
      <c r="R1198">
        <v>0</v>
      </c>
    </row>
    <row r="1199" spans="1:39">
      <c r="A1199">
        <v>16</v>
      </c>
      <c r="B1199">
        <v>57</v>
      </c>
      <c r="C1199">
        <v>2024</v>
      </c>
      <c r="D1199">
        <v>9</v>
      </c>
      <c r="E1199">
        <v>99</v>
      </c>
      <c r="F1199">
        <v>171</v>
      </c>
      <c r="G1199">
        <v>99</v>
      </c>
      <c r="H1199">
        <v>99</v>
      </c>
      <c r="I1199">
        <v>99</v>
      </c>
      <c r="J1199">
        <v>113</v>
      </c>
      <c r="M1199">
        <v>99</v>
      </c>
      <c r="N1199">
        <v>99</v>
      </c>
      <c r="O1199">
        <v>99</v>
      </c>
      <c r="P1199">
        <v>99</v>
      </c>
      <c r="R1199">
        <v>0</v>
      </c>
    </row>
    <row r="1200" spans="1:39">
      <c r="A1200">
        <v>16</v>
      </c>
      <c r="B1200">
        <v>58</v>
      </c>
      <c r="C1200">
        <v>2024</v>
      </c>
      <c r="D1200">
        <v>10</v>
      </c>
      <c r="E1200">
        <v>99</v>
      </c>
      <c r="F1200">
        <v>171</v>
      </c>
      <c r="G1200">
        <v>99</v>
      </c>
      <c r="H1200">
        <v>99</v>
      </c>
      <c r="I1200">
        <v>99</v>
      </c>
      <c r="J1200">
        <v>113</v>
      </c>
      <c r="M1200">
        <v>99</v>
      </c>
      <c r="N1200">
        <v>99</v>
      </c>
      <c r="O1200">
        <v>99</v>
      </c>
      <c r="P1200">
        <v>99</v>
      </c>
      <c r="R1200">
        <v>0</v>
      </c>
    </row>
    <row r="1201" spans="1:39">
      <c r="A1201">
        <v>16</v>
      </c>
      <c r="B1201">
        <v>59</v>
      </c>
      <c r="C1201">
        <v>2024</v>
      </c>
      <c r="D1201">
        <v>11</v>
      </c>
      <c r="E1201">
        <v>99</v>
      </c>
      <c r="F1201">
        <v>171</v>
      </c>
      <c r="G1201">
        <v>99</v>
      </c>
      <c r="H1201">
        <v>99</v>
      </c>
      <c r="I1201">
        <v>99</v>
      </c>
      <c r="J1201">
        <v>113</v>
      </c>
      <c r="M1201">
        <v>99</v>
      </c>
      <c r="N1201">
        <v>99</v>
      </c>
      <c r="O1201">
        <v>99</v>
      </c>
      <c r="P1201">
        <v>99</v>
      </c>
      <c r="R1201">
        <v>0</v>
      </c>
    </row>
    <row r="1202" spans="1:39">
      <c r="A1202">
        <v>16</v>
      </c>
      <c r="B1202">
        <v>60</v>
      </c>
      <c r="C1202">
        <v>2024</v>
      </c>
      <c r="D1202">
        <v>12</v>
      </c>
      <c r="E1202">
        <v>99</v>
      </c>
      <c r="F1202">
        <v>171</v>
      </c>
      <c r="G1202">
        <v>99</v>
      </c>
      <c r="H1202">
        <v>99</v>
      </c>
      <c r="I1202">
        <v>99</v>
      </c>
      <c r="J1202">
        <v>113</v>
      </c>
      <c r="M1202">
        <v>99</v>
      </c>
      <c r="N1202">
        <v>99</v>
      </c>
      <c r="O1202">
        <v>99</v>
      </c>
      <c r="P1202">
        <v>99</v>
      </c>
      <c r="R1202">
        <v>0</v>
      </c>
    </row>
    <row r="1203" spans="1:39">
      <c r="A1203">
        <v>16</v>
      </c>
      <c r="B1203">
        <v>61</v>
      </c>
      <c r="C1203">
        <v>2024</v>
      </c>
      <c r="D1203">
        <v>1</v>
      </c>
      <c r="E1203">
        <v>99</v>
      </c>
      <c r="F1203">
        <v>171</v>
      </c>
      <c r="G1203">
        <v>99</v>
      </c>
      <c r="H1203">
        <v>99</v>
      </c>
      <c r="I1203">
        <v>99</v>
      </c>
      <c r="J1203">
        <v>116</v>
      </c>
      <c r="M1203">
        <v>99</v>
      </c>
      <c r="N1203">
        <v>99</v>
      </c>
      <c r="O1203">
        <v>99</v>
      </c>
      <c r="P1203">
        <v>99</v>
      </c>
      <c r="Q1203">
        <v>17</v>
      </c>
      <c r="R1203">
        <v>168</v>
      </c>
      <c r="S1203">
        <v>168</v>
      </c>
      <c r="T1203">
        <v>6.2015503875968996</v>
      </c>
      <c r="U1203">
        <v>6.089485657527085</v>
      </c>
      <c r="V1203">
        <v>4.3273809523809508</v>
      </c>
      <c r="W1203">
        <v>60.29166666666665</v>
      </c>
      <c r="X1203">
        <v>165.18405303616561</v>
      </c>
      <c r="Y1203">
        <v>152.46488095238101</v>
      </c>
      <c r="Z1203">
        <v>152.46488095238101</v>
      </c>
      <c r="AA1203">
        <v>28.371890725137753</v>
      </c>
      <c r="AB1203">
        <v>3.9915896204911809</v>
      </c>
      <c r="AC1203">
        <v>-51.131450815922179</v>
      </c>
      <c r="AD1203">
        <v>4</v>
      </c>
      <c r="AE1203">
        <v>0</v>
      </c>
      <c r="AF1203">
        <v>0</v>
      </c>
      <c r="AG1203">
        <v>3</v>
      </c>
      <c r="AH1203">
        <v>14</v>
      </c>
      <c r="AI1203">
        <v>1</v>
      </c>
      <c r="AJ1203">
        <v>0</v>
      </c>
      <c r="AK1203">
        <v>0</v>
      </c>
      <c r="AL1203">
        <v>4</v>
      </c>
      <c r="AM1203">
        <v>0</v>
      </c>
    </row>
    <row r="1204" spans="1:39">
      <c r="A1204">
        <v>16</v>
      </c>
      <c r="B1204">
        <v>62</v>
      </c>
      <c r="C1204">
        <v>2024</v>
      </c>
      <c r="D1204">
        <v>2</v>
      </c>
      <c r="E1204">
        <v>99</v>
      </c>
      <c r="F1204">
        <v>171</v>
      </c>
      <c r="G1204">
        <v>99</v>
      </c>
      <c r="H1204">
        <v>99</v>
      </c>
      <c r="I1204">
        <v>99</v>
      </c>
      <c r="J1204">
        <v>116</v>
      </c>
      <c r="M1204">
        <v>99</v>
      </c>
      <c r="N1204">
        <v>99</v>
      </c>
      <c r="O1204">
        <v>99</v>
      </c>
      <c r="P1204">
        <v>99</v>
      </c>
      <c r="Q1204">
        <v>13</v>
      </c>
      <c r="R1204">
        <v>132</v>
      </c>
      <c r="S1204">
        <v>131</v>
      </c>
      <c r="T1204">
        <v>4.9327354260089686</v>
      </c>
      <c r="U1204">
        <v>4.4064935534884881</v>
      </c>
      <c r="V1204">
        <v>4.3787878787878789</v>
      </c>
      <c r="W1204">
        <v>60.877862595419856</v>
      </c>
      <c r="X1204">
        <v>148.00551561114938</v>
      </c>
      <c r="Y1204">
        <v>136.53333333333327</v>
      </c>
      <c r="Z1204">
        <v>137.57557251908389</v>
      </c>
      <c r="AA1204">
        <v>27.770114343056726</v>
      </c>
      <c r="AB1204">
        <v>3.5209794368698377</v>
      </c>
      <c r="AC1204">
        <v>-42.957498454013269</v>
      </c>
      <c r="AD1204">
        <v>7</v>
      </c>
      <c r="AE1204">
        <v>0</v>
      </c>
      <c r="AF1204">
        <v>0</v>
      </c>
      <c r="AG1204">
        <v>2</v>
      </c>
      <c r="AH1204">
        <v>9</v>
      </c>
      <c r="AI1204">
        <v>1</v>
      </c>
      <c r="AJ1204">
        <v>0</v>
      </c>
      <c r="AK1204">
        <v>0</v>
      </c>
      <c r="AL1204">
        <v>2</v>
      </c>
      <c r="AM1204">
        <v>0</v>
      </c>
    </row>
    <row r="1205" spans="1:39">
      <c r="A1205">
        <v>16</v>
      </c>
      <c r="B1205">
        <v>63</v>
      </c>
      <c r="C1205">
        <v>2024</v>
      </c>
      <c r="D1205">
        <v>3</v>
      </c>
      <c r="E1205">
        <v>99</v>
      </c>
      <c r="F1205">
        <v>171</v>
      </c>
      <c r="G1205">
        <v>99</v>
      </c>
      <c r="H1205">
        <v>99</v>
      </c>
      <c r="I1205">
        <v>99</v>
      </c>
      <c r="J1205">
        <v>116</v>
      </c>
      <c r="M1205">
        <v>99</v>
      </c>
      <c r="N1205">
        <v>99</v>
      </c>
      <c r="O1205">
        <v>99</v>
      </c>
      <c r="P1205">
        <v>99</v>
      </c>
      <c r="Q1205">
        <v>14</v>
      </c>
      <c r="R1205">
        <v>118</v>
      </c>
      <c r="S1205">
        <v>118</v>
      </c>
      <c r="T1205">
        <v>5.5686644643699852</v>
      </c>
      <c r="U1205">
        <v>5.1193264779702492</v>
      </c>
      <c r="V1205">
        <v>4.1864406779661021</v>
      </c>
      <c r="W1205">
        <v>60.51694915254236</v>
      </c>
      <c r="X1205">
        <v>152.68376884514396</v>
      </c>
      <c r="Y1205">
        <v>140.9271186440678</v>
      </c>
      <c r="Z1205">
        <v>140.9271186440678</v>
      </c>
      <c r="AA1205">
        <v>29.850993399751641</v>
      </c>
      <c r="AB1205">
        <v>3.5192763384774199</v>
      </c>
      <c r="AC1205">
        <v>-43.722144408599206</v>
      </c>
      <c r="AD1205">
        <v>4</v>
      </c>
      <c r="AE1205">
        <v>0</v>
      </c>
      <c r="AF1205">
        <v>0</v>
      </c>
      <c r="AG1205">
        <v>1</v>
      </c>
      <c r="AH1205">
        <v>6</v>
      </c>
      <c r="AI1205">
        <v>1</v>
      </c>
      <c r="AJ1205">
        <v>1</v>
      </c>
      <c r="AK1205">
        <v>0</v>
      </c>
      <c r="AL1205">
        <v>2</v>
      </c>
      <c r="AM1205">
        <v>0</v>
      </c>
    </row>
    <row r="1206" spans="1:39">
      <c r="A1206">
        <v>16</v>
      </c>
      <c r="B1206">
        <v>64</v>
      </c>
      <c r="C1206">
        <v>2024</v>
      </c>
      <c r="D1206">
        <v>4</v>
      </c>
      <c r="E1206">
        <v>99</v>
      </c>
      <c r="F1206">
        <v>171</v>
      </c>
      <c r="G1206">
        <v>99</v>
      </c>
      <c r="H1206">
        <v>99</v>
      </c>
      <c r="I1206">
        <v>99</v>
      </c>
      <c r="J1206">
        <v>116</v>
      </c>
      <c r="M1206">
        <v>99</v>
      </c>
      <c r="N1206">
        <v>99</v>
      </c>
      <c r="O1206">
        <v>99</v>
      </c>
      <c r="P1206">
        <v>99</v>
      </c>
      <c r="Q1206">
        <v>17</v>
      </c>
      <c r="R1206">
        <v>124</v>
      </c>
      <c r="S1206">
        <v>124</v>
      </c>
      <c r="T1206">
        <v>4.179305695989215</v>
      </c>
      <c r="U1206">
        <v>3.8728861569088378</v>
      </c>
      <c r="V1206">
        <v>4.2580645161290311</v>
      </c>
      <c r="W1206">
        <v>60.66935483870968</v>
      </c>
      <c r="X1206">
        <v>153.38919372313285</v>
      </c>
      <c r="Y1206">
        <v>141.5782258064516</v>
      </c>
      <c r="Z1206">
        <v>141.5782258064516</v>
      </c>
      <c r="AA1206">
        <v>27.054510566881874</v>
      </c>
      <c r="AB1206">
        <v>3.1742964020839306</v>
      </c>
      <c r="AC1206">
        <v>-35.50091648893715</v>
      </c>
      <c r="AD1206">
        <v>8</v>
      </c>
      <c r="AE1206">
        <v>0</v>
      </c>
      <c r="AF1206">
        <v>0</v>
      </c>
      <c r="AG1206">
        <v>1</v>
      </c>
      <c r="AH1206">
        <v>14</v>
      </c>
      <c r="AI1206">
        <v>0</v>
      </c>
      <c r="AJ1206">
        <v>2</v>
      </c>
      <c r="AK1206">
        <v>1</v>
      </c>
      <c r="AL1206">
        <v>4</v>
      </c>
      <c r="AM1206">
        <v>0</v>
      </c>
    </row>
    <row r="1207" spans="1:39">
      <c r="A1207">
        <v>16</v>
      </c>
      <c r="B1207">
        <v>65</v>
      </c>
      <c r="C1207">
        <v>2024</v>
      </c>
      <c r="D1207">
        <v>5</v>
      </c>
      <c r="E1207">
        <v>99</v>
      </c>
      <c r="F1207">
        <v>171</v>
      </c>
      <c r="G1207">
        <v>99</v>
      </c>
      <c r="H1207">
        <v>99</v>
      </c>
      <c r="I1207">
        <v>99</v>
      </c>
      <c r="J1207">
        <v>116</v>
      </c>
      <c r="M1207">
        <v>99</v>
      </c>
      <c r="N1207">
        <v>99</v>
      </c>
      <c r="O1207">
        <v>99</v>
      </c>
      <c r="P1207">
        <v>99</v>
      </c>
      <c r="Q1207">
        <v>14</v>
      </c>
      <c r="R1207">
        <v>155</v>
      </c>
      <c r="S1207">
        <v>154</v>
      </c>
      <c r="T1207">
        <v>5.774962742175858</v>
      </c>
      <c r="U1207">
        <v>5.3454985656097085</v>
      </c>
      <c r="V1207">
        <v>3.303225806451612</v>
      </c>
      <c r="W1207">
        <v>60.681818181818173</v>
      </c>
      <c r="X1207">
        <v>153.11935134379482</v>
      </c>
      <c r="Y1207">
        <v>140.59161290322575</v>
      </c>
      <c r="Z1207">
        <v>141.50454545454539</v>
      </c>
      <c r="AA1207">
        <v>31.327128903122997</v>
      </c>
      <c r="AB1207">
        <v>3.656882046854264</v>
      </c>
      <c r="AC1207">
        <v>-42.768393427552056</v>
      </c>
      <c r="AD1207">
        <v>6</v>
      </c>
      <c r="AE1207">
        <v>0</v>
      </c>
      <c r="AF1207">
        <v>0</v>
      </c>
      <c r="AG1207">
        <v>1</v>
      </c>
      <c r="AH1207">
        <v>17</v>
      </c>
      <c r="AI1207">
        <v>2</v>
      </c>
      <c r="AJ1207">
        <v>2</v>
      </c>
      <c r="AK1207">
        <v>0</v>
      </c>
      <c r="AL1207">
        <v>3</v>
      </c>
      <c r="AM1207">
        <v>0</v>
      </c>
    </row>
    <row r="1208" spans="1:39">
      <c r="A1208">
        <v>16</v>
      </c>
      <c r="B1208">
        <v>66</v>
      </c>
      <c r="C1208">
        <v>2024</v>
      </c>
      <c r="D1208">
        <v>6</v>
      </c>
      <c r="E1208">
        <v>99</v>
      </c>
      <c r="F1208">
        <v>171</v>
      </c>
      <c r="G1208">
        <v>99</v>
      </c>
      <c r="H1208">
        <v>99</v>
      </c>
      <c r="I1208">
        <v>99</v>
      </c>
      <c r="J1208">
        <v>116</v>
      </c>
      <c r="M1208">
        <v>99</v>
      </c>
      <c r="N1208">
        <v>99</v>
      </c>
      <c r="O1208">
        <v>99</v>
      </c>
      <c r="P1208">
        <v>99</v>
      </c>
      <c r="R1208">
        <v>0</v>
      </c>
    </row>
    <row r="1209" spans="1:39">
      <c r="A1209">
        <v>16</v>
      </c>
      <c r="B1209">
        <v>67</v>
      </c>
      <c r="C1209">
        <v>2024</v>
      </c>
      <c r="D1209">
        <v>7</v>
      </c>
      <c r="E1209">
        <v>99</v>
      </c>
      <c r="F1209">
        <v>171</v>
      </c>
      <c r="G1209">
        <v>99</v>
      </c>
      <c r="H1209">
        <v>99</v>
      </c>
      <c r="I1209">
        <v>99</v>
      </c>
      <c r="J1209">
        <v>116</v>
      </c>
      <c r="M1209">
        <v>99</v>
      </c>
      <c r="N1209">
        <v>99</v>
      </c>
      <c r="O1209">
        <v>99</v>
      </c>
      <c r="P1209">
        <v>99</v>
      </c>
      <c r="R1209">
        <v>0</v>
      </c>
    </row>
    <row r="1210" spans="1:39">
      <c r="A1210">
        <v>16</v>
      </c>
      <c r="B1210">
        <v>68</v>
      </c>
      <c r="C1210">
        <v>2024</v>
      </c>
      <c r="D1210">
        <v>8</v>
      </c>
      <c r="E1210">
        <v>99</v>
      </c>
      <c r="F1210">
        <v>171</v>
      </c>
      <c r="G1210">
        <v>99</v>
      </c>
      <c r="H1210">
        <v>99</v>
      </c>
      <c r="I1210">
        <v>99</v>
      </c>
      <c r="J1210">
        <v>116</v>
      </c>
      <c r="M1210">
        <v>99</v>
      </c>
      <c r="N1210">
        <v>99</v>
      </c>
      <c r="O1210">
        <v>99</v>
      </c>
      <c r="P1210">
        <v>99</v>
      </c>
      <c r="Q1210">
        <v>9</v>
      </c>
      <c r="R1210">
        <v>38</v>
      </c>
      <c r="S1210">
        <v>38</v>
      </c>
      <c r="T1210">
        <v>1.6088060965283655</v>
      </c>
      <c r="U1210">
        <v>1.6569552744661644</v>
      </c>
      <c r="V1210">
        <v>3.7894736842105248</v>
      </c>
      <c r="W1210">
        <v>60</v>
      </c>
      <c r="X1210">
        <v>170.72190226378515</v>
      </c>
      <c r="Y1210">
        <v>157.57631578947371</v>
      </c>
      <c r="Z1210">
        <v>157.57631578947371</v>
      </c>
      <c r="AA1210">
        <v>33.0335669330656</v>
      </c>
      <c r="AB1210">
        <v>5</v>
      </c>
      <c r="AC1210">
        <v>-13.761122081959265</v>
      </c>
      <c r="AD1210">
        <v>0</v>
      </c>
      <c r="AE1210">
        <v>0</v>
      </c>
      <c r="AF1210">
        <v>0</v>
      </c>
      <c r="AG1210">
        <v>0</v>
      </c>
      <c r="AH1210">
        <v>5</v>
      </c>
      <c r="AI1210">
        <v>0</v>
      </c>
      <c r="AJ1210">
        <v>0</v>
      </c>
      <c r="AK1210">
        <v>0</v>
      </c>
      <c r="AL1210">
        <v>1</v>
      </c>
      <c r="AM1210">
        <v>0</v>
      </c>
    </row>
    <row r="1211" spans="1:39">
      <c r="A1211">
        <v>16</v>
      </c>
      <c r="B1211">
        <v>69</v>
      </c>
      <c r="C1211">
        <v>2024</v>
      </c>
      <c r="D1211">
        <v>9</v>
      </c>
      <c r="E1211">
        <v>99</v>
      </c>
      <c r="F1211">
        <v>171</v>
      </c>
      <c r="G1211">
        <v>99</v>
      </c>
      <c r="H1211">
        <v>99</v>
      </c>
      <c r="I1211">
        <v>99</v>
      </c>
      <c r="J1211">
        <v>116</v>
      </c>
      <c r="M1211">
        <v>99</v>
      </c>
      <c r="N1211">
        <v>99</v>
      </c>
      <c r="O1211">
        <v>99</v>
      </c>
      <c r="P1211">
        <v>99</v>
      </c>
      <c r="Q1211">
        <v>6</v>
      </c>
      <c r="R1211">
        <v>70</v>
      </c>
      <c r="S1211">
        <v>70</v>
      </c>
      <c r="T1211">
        <v>2.9610829103214886</v>
      </c>
      <c r="U1211">
        <v>2.7426772048927326</v>
      </c>
      <c r="V1211">
        <v>6</v>
      </c>
      <c r="W1211">
        <v>58.814285714285695</v>
      </c>
      <c r="X1211">
        <v>152.84476087292998</v>
      </c>
      <c r="Y1211">
        <v>141.0757142857143</v>
      </c>
      <c r="Z1211">
        <v>141.0757142857143</v>
      </c>
      <c r="AA1211">
        <v>31.416421710010393</v>
      </c>
      <c r="AB1211">
        <v>5.1500148602915932</v>
      </c>
      <c r="AC1211">
        <v>-47.48261185174313</v>
      </c>
      <c r="AD1211">
        <v>2</v>
      </c>
      <c r="AE1211">
        <v>0</v>
      </c>
      <c r="AF1211">
        <v>0</v>
      </c>
      <c r="AG1211">
        <v>0</v>
      </c>
      <c r="AH1211">
        <v>2</v>
      </c>
      <c r="AI1211">
        <v>0</v>
      </c>
      <c r="AJ1211">
        <v>0</v>
      </c>
      <c r="AK1211">
        <v>0</v>
      </c>
      <c r="AL1211">
        <v>1</v>
      </c>
      <c r="AM1211">
        <v>0</v>
      </c>
    </row>
    <row r="1212" spans="1:39">
      <c r="A1212">
        <v>16</v>
      </c>
      <c r="B1212">
        <v>70</v>
      </c>
      <c r="C1212">
        <v>2024</v>
      </c>
      <c r="D1212">
        <v>10</v>
      </c>
      <c r="E1212">
        <v>99</v>
      </c>
      <c r="F1212">
        <v>171</v>
      </c>
      <c r="G1212">
        <v>99</v>
      </c>
      <c r="H1212">
        <v>99</v>
      </c>
      <c r="I1212">
        <v>99</v>
      </c>
      <c r="J1212">
        <v>116</v>
      </c>
      <c r="M1212">
        <v>99</v>
      </c>
      <c r="N1212">
        <v>99</v>
      </c>
      <c r="O1212">
        <v>99</v>
      </c>
      <c r="P1212">
        <v>99</v>
      </c>
      <c r="Q1212">
        <v>12</v>
      </c>
      <c r="R1212">
        <v>79</v>
      </c>
      <c r="S1212">
        <v>79</v>
      </c>
      <c r="T1212">
        <v>3.1399046104928456</v>
      </c>
      <c r="U1212">
        <v>3.0108466113564161</v>
      </c>
      <c r="V1212">
        <v>4.9113924050632924</v>
      </c>
      <c r="W1212">
        <v>60.164556962025294</v>
      </c>
      <c r="X1212">
        <v>157.2267098207551</v>
      </c>
      <c r="Y1212">
        <v>145.120253164557</v>
      </c>
      <c r="Z1212">
        <v>145.120253164557</v>
      </c>
      <c r="AA1212">
        <v>30.122435306539575</v>
      </c>
      <c r="AB1212">
        <v>3.753244603923624</v>
      </c>
      <c r="AC1212">
        <v>-36.876963970472275</v>
      </c>
      <c r="AD1212">
        <v>2</v>
      </c>
      <c r="AE1212">
        <v>0</v>
      </c>
      <c r="AF1212">
        <v>0</v>
      </c>
      <c r="AG1212">
        <v>0</v>
      </c>
      <c r="AH1212">
        <v>5</v>
      </c>
      <c r="AI1212">
        <v>1</v>
      </c>
      <c r="AJ1212">
        <v>2</v>
      </c>
      <c r="AK1212">
        <v>0</v>
      </c>
      <c r="AL1212">
        <v>1</v>
      </c>
      <c r="AM1212">
        <v>0</v>
      </c>
    </row>
    <row r="1213" spans="1:39">
      <c r="A1213">
        <v>16</v>
      </c>
      <c r="B1213">
        <v>71</v>
      </c>
      <c r="C1213">
        <v>2024</v>
      </c>
      <c r="D1213">
        <v>11</v>
      </c>
      <c r="E1213">
        <v>99</v>
      </c>
      <c r="F1213">
        <v>171</v>
      </c>
      <c r="G1213">
        <v>99</v>
      </c>
      <c r="H1213">
        <v>99</v>
      </c>
      <c r="I1213">
        <v>99</v>
      </c>
      <c r="J1213">
        <v>116</v>
      </c>
      <c r="M1213">
        <v>99</v>
      </c>
      <c r="N1213">
        <v>99</v>
      </c>
      <c r="O1213">
        <v>99</v>
      </c>
      <c r="P1213">
        <v>99</v>
      </c>
      <c r="Q1213">
        <v>9</v>
      </c>
      <c r="R1213">
        <v>79</v>
      </c>
      <c r="S1213">
        <v>79</v>
      </c>
      <c r="T1213">
        <v>3.4863195057369802</v>
      </c>
      <c r="U1213">
        <v>3.5815977912540427</v>
      </c>
      <c r="V1213">
        <v>4.9493670886075956</v>
      </c>
      <c r="W1213">
        <v>59.253164556962027</v>
      </c>
      <c r="X1213">
        <v>171.59098701263076</v>
      </c>
      <c r="Y1213">
        <v>158.3784810126582</v>
      </c>
      <c r="Z1213">
        <v>158.3784810126582</v>
      </c>
      <c r="AA1213">
        <v>25.381971429383356</v>
      </c>
      <c r="AB1213">
        <v>5.1863217238765351</v>
      </c>
      <c r="AC1213">
        <v>-34.933163428481961</v>
      </c>
      <c r="AD1213">
        <v>1</v>
      </c>
      <c r="AE1213">
        <v>0</v>
      </c>
      <c r="AF1213">
        <v>0</v>
      </c>
      <c r="AG1213">
        <v>0</v>
      </c>
      <c r="AH1213">
        <v>5</v>
      </c>
      <c r="AI1213">
        <v>0</v>
      </c>
      <c r="AJ1213">
        <v>0</v>
      </c>
      <c r="AK1213">
        <v>0</v>
      </c>
      <c r="AL1213">
        <v>1</v>
      </c>
      <c r="AM1213">
        <v>0</v>
      </c>
    </row>
    <row r="1214" spans="1:39">
      <c r="A1214">
        <v>16</v>
      </c>
      <c r="B1214">
        <v>72</v>
      </c>
      <c r="C1214">
        <v>2024</v>
      </c>
      <c r="D1214">
        <v>12</v>
      </c>
      <c r="E1214">
        <v>99</v>
      </c>
      <c r="F1214">
        <v>171</v>
      </c>
      <c r="G1214">
        <v>99</v>
      </c>
      <c r="H1214">
        <v>99</v>
      </c>
      <c r="I1214">
        <v>99</v>
      </c>
      <c r="J1214">
        <v>116</v>
      </c>
      <c r="M1214">
        <v>99</v>
      </c>
      <c r="N1214">
        <v>99</v>
      </c>
      <c r="O1214">
        <v>99</v>
      </c>
      <c r="P1214">
        <v>99</v>
      </c>
      <c r="Q1214">
        <v>14</v>
      </c>
      <c r="R1214">
        <v>176</v>
      </c>
      <c r="S1214">
        <v>176</v>
      </c>
      <c r="T1214">
        <v>7.339449541284405</v>
      </c>
      <c r="U1214">
        <v>7.0720955754701551</v>
      </c>
      <c r="V1214">
        <v>4.1363636363636367</v>
      </c>
      <c r="W1214">
        <v>60.017045454545446</v>
      </c>
      <c r="X1214">
        <v>159.11122328375839</v>
      </c>
      <c r="Y1214">
        <v>146.85965909090908</v>
      </c>
      <c r="Z1214">
        <v>146.85965909090908</v>
      </c>
      <c r="AA1214">
        <v>29.7133696931221</v>
      </c>
      <c r="AB1214">
        <v>4.1730662802970198</v>
      </c>
      <c r="AC1214">
        <v>-41.404328183047696</v>
      </c>
      <c r="AD1214">
        <v>2</v>
      </c>
      <c r="AE1214">
        <v>0</v>
      </c>
      <c r="AF1214">
        <v>0</v>
      </c>
      <c r="AG1214">
        <v>1</v>
      </c>
      <c r="AH1214">
        <v>17</v>
      </c>
      <c r="AI1214">
        <v>1</v>
      </c>
      <c r="AJ1214">
        <v>0</v>
      </c>
      <c r="AK1214">
        <v>0</v>
      </c>
      <c r="AL1214">
        <v>3</v>
      </c>
      <c r="AM1214">
        <v>0</v>
      </c>
    </row>
    <row r="1215" spans="1:39">
      <c r="A1215">
        <v>16</v>
      </c>
      <c r="B1215">
        <v>73</v>
      </c>
      <c r="C1215">
        <v>2024</v>
      </c>
      <c r="D1215">
        <v>1</v>
      </c>
      <c r="E1215">
        <v>99</v>
      </c>
      <c r="F1215">
        <v>171</v>
      </c>
      <c r="G1215">
        <v>99</v>
      </c>
      <c r="H1215">
        <v>99</v>
      </c>
      <c r="I1215">
        <v>99</v>
      </c>
      <c r="J1215">
        <v>117</v>
      </c>
      <c r="M1215">
        <v>99</v>
      </c>
      <c r="N1215">
        <v>99</v>
      </c>
      <c r="O1215">
        <v>99</v>
      </c>
      <c r="P1215">
        <v>99</v>
      </c>
      <c r="Q1215">
        <v>36</v>
      </c>
      <c r="R1215">
        <v>598</v>
      </c>
      <c r="S1215">
        <v>590</v>
      </c>
      <c r="T1215">
        <v>22.074566260612777</v>
      </c>
      <c r="U1215">
        <v>21.465959375534165</v>
      </c>
      <c r="V1215">
        <v>8.2926421404682298</v>
      </c>
      <c r="W1215">
        <v>57.720338983050816</v>
      </c>
      <c r="X1215">
        <v>165.92252252905126</v>
      </c>
      <c r="Y1215">
        <v>150.98979933110371</v>
      </c>
      <c r="Z1215">
        <v>153.03711864406779</v>
      </c>
      <c r="AA1215">
        <v>29.683238924580191</v>
      </c>
      <c r="AB1215">
        <v>4.3015282921077125</v>
      </c>
      <c r="AC1215">
        <v>-37.502053625843992</v>
      </c>
      <c r="AD1215">
        <v>10</v>
      </c>
      <c r="AE1215">
        <v>0</v>
      </c>
      <c r="AF1215">
        <v>0</v>
      </c>
      <c r="AG1215">
        <v>0</v>
      </c>
      <c r="AH1215">
        <v>112</v>
      </c>
      <c r="AI1215">
        <v>177</v>
      </c>
      <c r="AJ1215">
        <v>7</v>
      </c>
      <c r="AK1215">
        <v>2</v>
      </c>
      <c r="AL1215">
        <v>5</v>
      </c>
      <c r="AM1215">
        <v>0</v>
      </c>
    </row>
    <row r="1216" spans="1:39">
      <c r="A1216">
        <v>16</v>
      </c>
      <c r="B1216">
        <v>74</v>
      </c>
      <c r="C1216">
        <v>2024</v>
      </c>
      <c r="D1216">
        <v>2</v>
      </c>
      <c r="E1216">
        <v>99</v>
      </c>
      <c r="F1216">
        <v>171</v>
      </c>
      <c r="G1216">
        <v>99</v>
      </c>
      <c r="H1216">
        <v>99</v>
      </c>
      <c r="I1216">
        <v>99</v>
      </c>
      <c r="J1216">
        <v>117</v>
      </c>
      <c r="M1216">
        <v>99</v>
      </c>
      <c r="N1216">
        <v>99</v>
      </c>
      <c r="O1216">
        <v>99</v>
      </c>
      <c r="P1216">
        <v>99</v>
      </c>
      <c r="Q1216">
        <v>34</v>
      </c>
      <c r="R1216">
        <v>315</v>
      </c>
      <c r="S1216">
        <v>313</v>
      </c>
      <c r="T1216">
        <v>11.771300448430493</v>
      </c>
      <c r="U1216">
        <v>11.64017580594842</v>
      </c>
      <c r="V1216">
        <v>7.2984126984126974</v>
      </c>
      <c r="W1216">
        <v>58.428115015974413</v>
      </c>
      <c r="X1216">
        <v>164.69827512081031</v>
      </c>
      <c r="Y1216">
        <v>151.13619047619045</v>
      </c>
      <c r="Z1216">
        <v>152.1019169329073</v>
      </c>
      <c r="AA1216">
        <v>30.148640226509222</v>
      </c>
      <c r="AB1216">
        <v>4.4980054464568999</v>
      </c>
      <c r="AC1216">
        <v>-50.097036856890277</v>
      </c>
      <c r="AD1216">
        <v>2</v>
      </c>
      <c r="AE1216">
        <v>0</v>
      </c>
      <c r="AF1216">
        <v>0</v>
      </c>
      <c r="AG1216">
        <v>1</v>
      </c>
      <c r="AH1216">
        <v>19</v>
      </c>
      <c r="AI1216">
        <v>3</v>
      </c>
      <c r="AJ1216">
        <v>1</v>
      </c>
      <c r="AK1216">
        <v>2</v>
      </c>
      <c r="AL1216">
        <v>1</v>
      </c>
      <c r="AM1216">
        <v>1</v>
      </c>
    </row>
    <row r="1217" spans="1:39">
      <c r="A1217">
        <v>16</v>
      </c>
      <c r="B1217">
        <v>75</v>
      </c>
      <c r="C1217">
        <v>2024</v>
      </c>
      <c r="D1217">
        <v>3</v>
      </c>
      <c r="E1217">
        <v>99</v>
      </c>
      <c r="F1217">
        <v>171</v>
      </c>
      <c r="G1217">
        <v>99</v>
      </c>
      <c r="H1217">
        <v>99</v>
      </c>
      <c r="I1217">
        <v>99</v>
      </c>
      <c r="J1217">
        <v>117</v>
      </c>
      <c r="M1217">
        <v>99</v>
      </c>
      <c r="N1217">
        <v>99</v>
      </c>
      <c r="O1217">
        <v>99</v>
      </c>
      <c r="P1217">
        <v>99</v>
      </c>
      <c r="Q1217">
        <v>38</v>
      </c>
      <c r="R1217">
        <v>322</v>
      </c>
      <c r="S1217">
        <v>319</v>
      </c>
      <c r="T1217">
        <v>15.195847097687588</v>
      </c>
      <c r="U1217">
        <v>14.32459548011502</v>
      </c>
      <c r="V1217">
        <v>5.9099378881987583</v>
      </c>
      <c r="W1217">
        <v>59.047021943573682</v>
      </c>
      <c r="X1217">
        <v>158.14384635572637</v>
      </c>
      <c r="Y1217">
        <v>144.50745341614896</v>
      </c>
      <c r="Z1217">
        <v>145.86645768025062</v>
      </c>
      <c r="AA1217">
        <v>28.890647307945255</v>
      </c>
      <c r="AB1217">
        <v>4.5424830845239192</v>
      </c>
      <c r="AC1217">
        <v>-43.226098414388154</v>
      </c>
      <c r="AD1217">
        <v>8</v>
      </c>
      <c r="AE1217">
        <v>0</v>
      </c>
      <c r="AF1217">
        <v>0</v>
      </c>
      <c r="AG1217">
        <v>0</v>
      </c>
      <c r="AH1217">
        <v>20</v>
      </c>
      <c r="AI1217">
        <v>7</v>
      </c>
      <c r="AJ1217">
        <v>12</v>
      </c>
      <c r="AK1217">
        <v>1</v>
      </c>
      <c r="AL1217">
        <v>3</v>
      </c>
      <c r="AM1217">
        <v>0</v>
      </c>
    </row>
    <row r="1218" spans="1:39">
      <c r="A1218">
        <v>16</v>
      </c>
      <c r="B1218">
        <v>76</v>
      </c>
      <c r="C1218">
        <v>2024</v>
      </c>
      <c r="D1218">
        <v>4</v>
      </c>
      <c r="E1218">
        <v>99</v>
      </c>
      <c r="F1218">
        <v>171</v>
      </c>
      <c r="G1218">
        <v>99</v>
      </c>
      <c r="H1218">
        <v>99</v>
      </c>
      <c r="I1218">
        <v>99</v>
      </c>
      <c r="J1218">
        <v>117</v>
      </c>
      <c r="M1218">
        <v>99</v>
      </c>
      <c r="N1218">
        <v>99</v>
      </c>
      <c r="O1218">
        <v>99</v>
      </c>
      <c r="P1218">
        <v>99</v>
      </c>
      <c r="Q1218">
        <v>34</v>
      </c>
      <c r="R1218">
        <v>324</v>
      </c>
      <c r="S1218">
        <v>323</v>
      </c>
      <c r="T1218">
        <v>10.920121334681498</v>
      </c>
      <c r="U1218">
        <v>10.549427131315049</v>
      </c>
      <c r="V1218">
        <v>5.4537037037037033</v>
      </c>
      <c r="W1218">
        <v>59.399380804953559</v>
      </c>
      <c r="X1218">
        <v>160.58478124205823</v>
      </c>
      <c r="Y1218">
        <v>147.59351851851849</v>
      </c>
      <c r="Z1218">
        <v>148.05046439628487</v>
      </c>
      <c r="AA1218">
        <v>27.973380061129276</v>
      </c>
      <c r="AB1218">
        <v>3.8827553477243448</v>
      </c>
      <c r="AC1218">
        <v>-38.365863592238249</v>
      </c>
      <c r="AD1218">
        <v>10</v>
      </c>
      <c r="AE1218">
        <v>0</v>
      </c>
      <c r="AF1218">
        <v>0</v>
      </c>
      <c r="AG1218">
        <v>0</v>
      </c>
      <c r="AH1218">
        <v>20</v>
      </c>
      <c r="AI1218">
        <v>3</v>
      </c>
      <c r="AJ1218">
        <v>9</v>
      </c>
      <c r="AK1218">
        <v>5</v>
      </c>
      <c r="AL1218">
        <v>3</v>
      </c>
      <c r="AM1218">
        <v>0</v>
      </c>
    </row>
    <row r="1219" spans="1:39">
      <c r="A1219">
        <v>16</v>
      </c>
      <c r="B1219">
        <v>77</v>
      </c>
      <c r="C1219">
        <v>2024</v>
      </c>
      <c r="D1219">
        <v>5</v>
      </c>
      <c r="E1219">
        <v>99</v>
      </c>
      <c r="F1219">
        <v>171</v>
      </c>
      <c r="G1219">
        <v>99</v>
      </c>
      <c r="H1219">
        <v>99</v>
      </c>
      <c r="I1219">
        <v>99</v>
      </c>
      <c r="J1219">
        <v>117</v>
      </c>
      <c r="M1219">
        <v>99</v>
      </c>
      <c r="N1219">
        <v>99</v>
      </c>
      <c r="O1219">
        <v>99</v>
      </c>
      <c r="P1219">
        <v>99</v>
      </c>
      <c r="Q1219">
        <v>40</v>
      </c>
      <c r="R1219">
        <v>413</v>
      </c>
      <c r="S1219">
        <v>412</v>
      </c>
      <c r="T1219">
        <v>15.387481371087929</v>
      </c>
      <c r="U1219">
        <v>14.709644818226757</v>
      </c>
      <c r="V1219">
        <v>5.5641646489104115</v>
      </c>
      <c r="W1219">
        <v>59.196601941747581</v>
      </c>
      <c r="X1219">
        <v>157.66882914173436</v>
      </c>
      <c r="Y1219">
        <v>145.19612590799036</v>
      </c>
      <c r="Z1219">
        <v>145.54854368932044</v>
      </c>
      <c r="AA1219">
        <v>30.157270981054644</v>
      </c>
      <c r="AB1219">
        <v>4.424960984611733</v>
      </c>
      <c r="AC1219">
        <v>-53.257255259486882</v>
      </c>
      <c r="AD1219">
        <v>6</v>
      </c>
      <c r="AE1219">
        <v>0</v>
      </c>
      <c r="AF1219">
        <v>0</v>
      </c>
      <c r="AG1219">
        <v>0</v>
      </c>
      <c r="AH1219">
        <v>18</v>
      </c>
      <c r="AI1219">
        <v>6</v>
      </c>
      <c r="AJ1219">
        <v>7</v>
      </c>
      <c r="AK1219">
        <v>2</v>
      </c>
      <c r="AL1219">
        <v>0</v>
      </c>
      <c r="AM1219">
        <v>0</v>
      </c>
    </row>
    <row r="1220" spans="1:39">
      <c r="A1220">
        <v>16</v>
      </c>
      <c r="B1220">
        <v>78</v>
      </c>
      <c r="C1220">
        <v>2024</v>
      </c>
      <c r="D1220">
        <v>6</v>
      </c>
      <c r="E1220">
        <v>99</v>
      </c>
      <c r="F1220">
        <v>171</v>
      </c>
      <c r="G1220">
        <v>99</v>
      </c>
      <c r="H1220">
        <v>99</v>
      </c>
      <c r="I1220">
        <v>99</v>
      </c>
      <c r="J1220">
        <v>117</v>
      </c>
      <c r="M1220">
        <v>99</v>
      </c>
      <c r="N1220">
        <v>99</v>
      </c>
      <c r="O1220">
        <v>99</v>
      </c>
      <c r="P1220">
        <v>99</v>
      </c>
      <c r="Q1220">
        <v>33</v>
      </c>
      <c r="R1220">
        <v>373</v>
      </c>
      <c r="S1220">
        <v>373</v>
      </c>
      <c r="T1220">
        <v>17.07875457875458</v>
      </c>
      <c r="U1220">
        <v>16.344612246278341</v>
      </c>
      <c r="V1220">
        <v>5.0160857908847181</v>
      </c>
      <c r="W1220">
        <v>59.396782841823054</v>
      </c>
      <c r="X1220">
        <v>158.62832179714715</v>
      </c>
      <c r="Y1220">
        <v>146.41394101876679</v>
      </c>
      <c r="Z1220">
        <v>146.41394101876679</v>
      </c>
      <c r="AA1220">
        <v>33.523134643380409</v>
      </c>
      <c r="AB1220">
        <v>5.0571204120220621</v>
      </c>
      <c r="AC1220">
        <v>-60.180961811050381</v>
      </c>
      <c r="AD1220">
        <v>12</v>
      </c>
      <c r="AE1220">
        <v>0</v>
      </c>
      <c r="AF1220">
        <v>0</v>
      </c>
      <c r="AG1220">
        <v>0</v>
      </c>
      <c r="AH1220">
        <v>16</v>
      </c>
      <c r="AI1220">
        <v>4</v>
      </c>
      <c r="AJ1220">
        <v>13</v>
      </c>
      <c r="AK1220">
        <v>3</v>
      </c>
      <c r="AL1220">
        <v>0</v>
      </c>
      <c r="AM1220">
        <v>0</v>
      </c>
    </row>
    <row r="1221" spans="1:39">
      <c r="A1221">
        <v>16</v>
      </c>
      <c r="B1221">
        <v>79</v>
      </c>
      <c r="C1221">
        <v>2024</v>
      </c>
      <c r="D1221">
        <v>7</v>
      </c>
      <c r="E1221">
        <v>99</v>
      </c>
      <c r="F1221">
        <v>171</v>
      </c>
      <c r="G1221">
        <v>99</v>
      </c>
      <c r="H1221">
        <v>99</v>
      </c>
      <c r="I1221">
        <v>99</v>
      </c>
      <c r="J1221">
        <v>117</v>
      </c>
      <c r="M1221">
        <v>99</v>
      </c>
      <c r="N1221">
        <v>99</v>
      </c>
      <c r="O1221">
        <v>99</v>
      </c>
      <c r="P1221">
        <v>99</v>
      </c>
      <c r="Q1221">
        <v>38</v>
      </c>
      <c r="R1221">
        <v>479</v>
      </c>
      <c r="S1221">
        <v>478</v>
      </c>
      <c r="T1221">
        <v>19.519152404237975</v>
      </c>
      <c r="U1221">
        <v>19.420422500769881</v>
      </c>
      <c r="V1221">
        <v>5.9311064718162818</v>
      </c>
      <c r="W1221">
        <v>59.282426778242687</v>
      </c>
      <c r="X1221">
        <v>163.74172447564797</v>
      </c>
      <c r="Y1221">
        <v>150.87787056367435</v>
      </c>
      <c r="Z1221">
        <v>151.19351464435147</v>
      </c>
      <c r="AA1221">
        <v>29.975019931016725</v>
      </c>
      <c r="AB1221">
        <v>4.325866635047845</v>
      </c>
      <c r="AC1221">
        <v>-44.31326175652363</v>
      </c>
      <c r="AD1221">
        <v>8</v>
      </c>
      <c r="AE1221">
        <v>0</v>
      </c>
      <c r="AF1221">
        <v>0</v>
      </c>
      <c r="AG1221">
        <v>0</v>
      </c>
      <c r="AH1221">
        <v>26</v>
      </c>
      <c r="AI1221">
        <v>12</v>
      </c>
      <c r="AJ1221">
        <v>24</v>
      </c>
      <c r="AK1221">
        <v>3</v>
      </c>
      <c r="AL1221">
        <v>6</v>
      </c>
      <c r="AM1221">
        <v>3</v>
      </c>
    </row>
    <row r="1222" spans="1:39">
      <c r="A1222">
        <v>16</v>
      </c>
      <c r="B1222">
        <v>80</v>
      </c>
      <c r="C1222">
        <v>2024</v>
      </c>
      <c r="D1222">
        <v>8</v>
      </c>
      <c r="E1222">
        <v>99</v>
      </c>
      <c r="F1222">
        <v>171</v>
      </c>
      <c r="G1222">
        <v>99</v>
      </c>
      <c r="H1222">
        <v>99</v>
      </c>
      <c r="I1222">
        <v>99</v>
      </c>
      <c r="J1222">
        <v>117</v>
      </c>
      <c r="M1222">
        <v>99</v>
      </c>
      <c r="N1222">
        <v>99</v>
      </c>
      <c r="O1222">
        <v>99</v>
      </c>
      <c r="P1222">
        <v>99</v>
      </c>
      <c r="Q1222">
        <v>42</v>
      </c>
      <c r="R1222">
        <v>489</v>
      </c>
      <c r="S1222">
        <v>488</v>
      </c>
      <c r="T1222">
        <v>20.702794242167656</v>
      </c>
      <c r="U1222">
        <v>20.059455470243648</v>
      </c>
      <c r="V1222">
        <v>6.261758691206543</v>
      </c>
      <c r="W1222">
        <v>58.963114754098349</v>
      </c>
      <c r="X1222">
        <v>161.02333681180997</v>
      </c>
      <c r="Y1222">
        <v>148.24294478527622</v>
      </c>
      <c r="Z1222">
        <v>148.54672131147558</v>
      </c>
      <c r="AA1222">
        <v>29.546454627474933</v>
      </c>
      <c r="AB1222">
        <v>4.475190275644672</v>
      </c>
      <c r="AC1222">
        <v>-38.954755609556074</v>
      </c>
      <c r="AD1222">
        <v>12</v>
      </c>
      <c r="AE1222">
        <v>0</v>
      </c>
      <c r="AF1222">
        <v>0</v>
      </c>
      <c r="AG1222">
        <v>0</v>
      </c>
      <c r="AH1222">
        <v>32</v>
      </c>
      <c r="AI1222">
        <v>11</v>
      </c>
      <c r="AJ1222">
        <v>18</v>
      </c>
      <c r="AK1222">
        <v>5</v>
      </c>
      <c r="AL1222">
        <v>4</v>
      </c>
      <c r="AM1222">
        <v>0</v>
      </c>
    </row>
    <row r="1223" spans="1:39">
      <c r="A1223">
        <v>16</v>
      </c>
      <c r="B1223">
        <v>81</v>
      </c>
      <c r="C1223">
        <v>2024</v>
      </c>
      <c r="D1223">
        <v>9</v>
      </c>
      <c r="E1223">
        <v>99</v>
      </c>
      <c r="F1223">
        <v>171</v>
      </c>
      <c r="G1223">
        <v>99</v>
      </c>
      <c r="H1223">
        <v>99</v>
      </c>
      <c r="I1223">
        <v>99</v>
      </c>
      <c r="J1223">
        <v>117</v>
      </c>
      <c r="M1223">
        <v>99</v>
      </c>
      <c r="N1223">
        <v>99</v>
      </c>
      <c r="O1223">
        <v>99</v>
      </c>
      <c r="P1223">
        <v>99</v>
      </c>
      <c r="Q1223">
        <v>38</v>
      </c>
      <c r="R1223">
        <v>287</v>
      </c>
      <c r="S1223">
        <v>286</v>
      </c>
      <c r="T1223">
        <v>12.140439932318104</v>
      </c>
      <c r="U1223">
        <v>12.211416633755544</v>
      </c>
      <c r="V1223">
        <v>6.5749128919860604</v>
      </c>
      <c r="W1223">
        <v>58.206293706293692</v>
      </c>
      <c r="X1223">
        <v>166.3738528733376</v>
      </c>
      <c r="Y1223">
        <v>153.20034843205573</v>
      </c>
      <c r="Z1223">
        <v>153.73601398601403</v>
      </c>
      <c r="AA1223">
        <v>28.176404790336377</v>
      </c>
      <c r="AB1223">
        <v>4.7771413282819823</v>
      </c>
      <c r="AC1223">
        <v>-32.175311801671626</v>
      </c>
      <c r="AD1223">
        <v>4</v>
      </c>
      <c r="AE1223">
        <v>0</v>
      </c>
      <c r="AF1223">
        <v>0</v>
      </c>
      <c r="AG1223">
        <v>0</v>
      </c>
      <c r="AH1223">
        <v>14</v>
      </c>
      <c r="AI1223">
        <v>3</v>
      </c>
      <c r="AJ1223">
        <v>7</v>
      </c>
      <c r="AK1223">
        <v>2</v>
      </c>
      <c r="AL1223">
        <v>3</v>
      </c>
      <c r="AM1223">
        <v>0</v>
      </c>
    </row>
    <row r="1224" spans="1:39">
      <c r="A1224">
        <v>16</v>
      </c>
      <c r="B1224">
        <v>82</v>
      </c>
      <c r="C1224">
        <v>2024</v>
      </c>
      <c r="D1224">
        <v>10</v>
      </c>
      <c r="E1224">
        <v>99</v>
      </c>
      <c r="F1224">
        <v>171</v>
      </c>
      <c r="G1224">
        <v>99</v>
      </c>
      <c r="H1224">
        <v>99</v>
      </c>
      <c r="I1224">
        <v>99</v>
      </c>
      <c r="J1224">
        <v>117</v>
      </c>
      <c r="M1224">
        <v>99</v>
      </c>
      <c r="N1224">
        <v>99</v>
      </c>
      <c r="O1224">
        <v>99</v>
      </c>
      <c r="P1224">
        <v>99</v>
      </c>
      <c r="Q1224">
        <v>43</v>
      </c>
      <c r="R1224">
        <v>405</v>
      </c>
      <c r="S1224">
        <v>404</v>
      </c>
      <c r="T1224">
        <v>16.096979332273449</v>
      </c>
      <c r="U1224">
        <v>15.902900754858598</v>
      </c>
      <c r="V1224">
        <v>5.7160493827160499</v>
      </c>
      <c r="W1224">
        <v>59.311881188118811</v>
      </c>
      <c r="X1224">
        <v>162.31745649586023</v>
      </c>
      <c r="Y1224">
        <v>149.51604938271609</v>
      </c>
      <c r="Z1224">
        <v>149.88613861386145</v>
      </c>
      <c r="AA1224">
        <v>31.436569106199968</v>
      </c>
      <c r="AB1224">
        <v>4.3664741452493905</v>
      </c>
      <c r="AC1224">
        <v>-42.840298365236642</v>
      </c>
      <c r="AD1224">
        <v>6</v>
      </c>
      <c r="AE1224">
        <v>0</v>
      </c>
      <c r="AF1224">
        <v>0</v>
      </c>
      <c r="AG1224">
        <v>0</v>
      </c>
      <c r="AH1224">
        <v>29</v>
      </c>
      <c r="AI1224">
        <v>7</v>
      </c>
      <c r="AJ1224">
        <v>8</v>
      </c>
      <c r="AK1224">
        <v>4</v>
      </c>
      <c r="AL1224">
        <v>2</v>
      </c>
      <c r="AM1224">
        <v>0</v>
      </c>
    </row>
    <row r="1225" spans="1:39">
      <c r="A1225">
        <v>16</v>
      </c>
      <c r="B1225">
        <v>83</v>
      </c>
      <c r="C1225">
        <v>2024</v>
      </c>
      <c r="D1225">
        <v>11</v>
      </c>
      <c r="E1225">
        <v>99</v>
      </c>
      <c r="F1225">
        <v>171</v>
      </c>
      <c r="G1225">
        <v>99</v>
      </c>
      <c r="H1225">
        <v>99</v>
      </c>
      <c r="I1225">
        <v>99</v>
      </c>
      <c r="J1225">
        <v>117</v>
      </c>
      <c r="M1225">
        <v>99</v>
      </c>
      <c r="N1225">
        <v>99</v>
      </c>
      <c r="O1225">
        <v>99</v>
      </c>
      <c r="P1225">
        <v>99</v>
      </c>
      <c r="Q1225">
        <v>35</v>
      </c>
      <c r="R1225">
        <v>348</v>
      </c>
      <c r="S1225">
        <v>347</v>
      </c>
      <c r="T1225">
        <v>15.357458075904677</v>
      </c>
      <c r="U1225">
        <v>14.963251974803804</v>
      </c>
      <c r="V1225">
        <v>5.8821839080459757</v>
      </c>
      <c r="W1225">
        <v>59.109510086455323</v>
      </c>
      <c r="X1225">
        <v>163.29435498935257</v>
      </c>
      <c r="Y1225">
        <v>150.20804597701147</v>
      </c>
      <c r="Z1225">
        <v>150.64092219020165</v>
      </c>
      <c r="AA1225">
        <v>29.793651476679553</v>
      </c>
      <c r="AB1225">
        <v>4.2831479362887883</v>
      </c>
      <c r="AC1225">
        <v>-48.58610099706376</v>
      </c>
      <c r="AD1225">
        <v>7</v>
      </c>
      <c r="AE1225">
        <v>0</v>
      </c>
      <c r="AF1225">
        <v>0</v>
      </c>
      <c r="AG1225">
        <v>0</v>
      </c>
      <c r="AH1225">
        <v>10</v>
      </c>
      <c r="AI1225">
        <v>4</v>
      </c>
      <c r="AJ1225">
        <v>10</v>
      </c>
      <c r="AK1225">
        <v>4</v>
      </c>
      <c r="AL1225">
        <v>8</v>
      </c>
      <c r="AM1225">
        <v>0</v>
      </c>
    </row>
    <row r="1226" spans="1:39">
      <c r="A1226">
        <v>16</v>
      </c>
      <c r="B1226">
        <v>84</v>
      </c>
      <c r="C1226">
        <v>2024</v>
      </c>
      <c r="D1226">
        <v>12</v>
      </c>
      <c r="E1226">
        <v>99</v>
      </c>
      <c r="F1226">
        <v>171</v>
      </c>
      <c r="G1226">
        <v>99</v>
      </c>
      <c r="H1226">
        <v>99</v>
      </c>
      <c r="I1226">
        <v>99</v>
      </c>
      <c r="J1226">
        <v>117</v>
      </c>
      <c r="M1226">
        <v>99</v>
      </c>
      <c r="N1226">
        <v>99</v>
      </c>
      <c r="O1226">
        <v>99</v>
      </c>
      <c r="P1226">
        <v>99</v>
      </c>
      <c r="Q1226">
        <v>41</v>
      </c>
      <c r="R1226">
        <v>434</v>
      </c>
      <c r="S1226">
        <v>432</v>
      </c>
      <c r="T1226">
        <v>18.098415346121765</v>
      </c>
      <c r="U1226">
        <v>18.023688659578887</v>
      </c>
      <c r="V1226">
        <v>7.4170506912442384</v>
      </c>
      <c r="W1226">
        <v>58.069444444444443</v>
      </c>
      <c r="X1226">
        <v>165.19389288585114</v>
      </c>
      <c r="Y1226">
        <v>151.78225806451613</v>
      </c>
      <c r="Z1226">
        <v>152.48495370370372</v>
      </c>
      <c r="AA1226">
        <v>29.067480246285939</v>
      </c>
      <c r="AB1226">
        <v>4.4074633322004555</v>
      </c>
      <c r="AC1226">
        <v>-35.758212278165601</v>
      </c>
      <c r="AD1226">
        <v>9</v>
      </c>
      <c r="AE1226">
        <v>0</v>
      </c>
      <c r="AF1226">
        <v>0</v>
      </c>
      <c r="AG1226">
        <v>1</v>
      </c>
      <c r="AH1226">
        <v>23</v>
      </c>
      <c r="AI1226">
        <v>5</v>
      </c>
      <c r="AJ1226">
        <v>27</v>
      </c>
      <c r="AK1226">
        <v>1</v>
      </c>
      <c r="AL1226">
        <v>5</v>
      </c>
      <c r="AM1226">
        <v>0</v>
      </c>
    </row>
    <row r="1227" spans="1:39">
      <c r="A1227">
        <v>16</v>
      </c>
      <c r="B1227">
        <v>85</v>
      </c>
      <c r="C1227">
        <v>2024</v>
      </c>
      <c r="D1227">
        <v>1</v>
      </c>
      <c r="E1227">
        <v>99</v>
      </c>
      <c r="F1227">
        <v>171</v>
      </c>
      <c r="G1227">
        <v>99</v>
      </c>
      <c r="H1227">
        <v>99</v>
      </c>
      <c r="I1227">
        <v>99</v>
      </c>
      <c r="J1227">
        <v>121</v>
      </c>
      <c r="M1227">
        <v>99</v>
      </c>
      <c r="N1227">
        <v>99</v>
      </c>
      <c r="O1227">
        <v>99</v>
      </c>
      <c r="P1227">
        <v>99</v>
      </c>
      <c r="Q1227">
        <v>7</v>
      </c>
      <c r="R1227">
        <v>17</v>
      </c>
      <c r="S1227">
        <v>17</v>
      </c>
      <c r="T1227">
        <v>0.6275378368401624</v>
      </c>
      <c r="U1227">
        <v>0.53382047760457363</v>
      </c>
      <c r="V1227">
        <v>9.8235294117647047</v>
      </c>
      <c r="W1227">
        <v>56.823529411764703</v>
      </c>
      <c r="X1227">
        <v>143.10114078133961</v>
      </c>
      <c r="Y1227">
        <v>132.08235294117645</v>
      </c>
      <c r="Z1227">
        <v>132.08235294117645</v>
      </c>
      <c r="AA1227">
        <v>13.580749147408964</v>
      </c>
      <c r="AB1227">
        <v>4.0618062356781302</v>
      </c>
      <c r="AC1227">
        <v>-70.18349245936902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1</v>
      </c>
    </row>
    <row r="1228" spans="1:39">
      <c r="A1228">
        <v>16</v>
      </c>
      <c r="B1228">
        <v>86</v>
      </c>
      <c r="C1228">
        <v>2024</v>
      </c>
      <c r="D1228">
        <v>2</v>
      </c>
      <c r="E1228">
        <v>99</v>
      </c>
      <c r="F1228">
        <v>171</v>
      </c>
      <c r="G1228">
        <v>99</v>
      </c>
      <c r="H1228">
        <v>99</v>
      </c>
      <c r="I1228">
        <v>99</v>
      </c>
      <c r="J1228">
        <v>121</v>
      </c>
      <c r="M1228">
        <v>99</v>
      </c>
      <c r="N1228">
        <v>99</v>
      </c>
      <c r="O1228">
        <v>99</v>
      </c>
      <c r="P1228">
        <v>99</v>
      </c>
      <c r="Q1228">
        <v>13</v>
      </c>
      <c r="R1228">
        <v>27</v>
      </c>
      <c r="S1228">
        <v>27</v>
      </c>
      <c r="T1228">
        <v>1.0089686098654711</v>
      </c>
      <c r="U1228">
        <v>0.87228151641432561</v>
      </c>
      <c r="V1228">
        <v>4.7407407407407405</v>
      </c>
      <c r="W1228">
        <v>59.740740740740733</v>
      </c>
      <c r="X1228">
        <v>143.15637414228965</v>
      </c>
      <c r="Y1228">
        <v>132.1333333333333</v>
      </c>
      <c r="Z1228">
        <v>132.1333333333333</v>
      </c>
      <c r="AA1228">
        <v>9.3432883417480017</v>
      </c>
      <c r="AB1228">
        <v>3.4382660637852225</v>
      </c>
      <c r="AC1228">
        <v>24.975965488939579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</row>
    <row r="1229" spans="1:39">
      <c r="A1229">
        <v>16</v>
      </c>
      <c r="B1229">
        <v>87</v>
      </c>
      <c r="C1229">
        <v>2024</v>
      </c>
      <c r="D1229">
        <v>3</v>
      </c>
      <c r="E1229">
        <v>99</v>
      </c>
      <c r="F1229">
        <v>171</v>
      </c>
      <c r="G1229">
        <v>99</v>
      </c>
      <c r="H1229">
        <v>99</v>
      </c>
      <c r="I1229">
        <v>99</v>
      </c>
      <c r="J1229">
        <v>121</v>
      </c>
      <c r="M1229">
        <v>99</v>
      </c>
      <c r="N1229">
        <v>99</v>
      </c>
      <c r="O1229">
        <v>99</v>
      </c>
      <c r="P1229">
        <v>99</v>
      </c>
      <c r="Q1229">
        <v>12</v>
      </c>
      <c r="R1229">
        <v>29</v>
      </c>
      <c r="S1229">
        <v>29</v>
      </c>
      <c r="T1229">
        <v>1.3685700802265219</v>
      </c>
      <c r="U1229">
        <v>1.1561844957312271</v>
      </c>
      <c r="V1229">
        <v>6.0689655172413772</v>
      </c>
      <c r="W1229">
        <v>60.03448275862069</v>
      </c>
      <c r="X1229">
        <v>140.31083050024279</v>
      </c>
      <c r="Y1229">
        <v>129.50689655172417</v>
      </c>
      <c r="Z1229">
        <v>129.50689655172417</v>
      </c>
      <c r="AA1229">
        <v>13.963571597121003</v>
      </c>
      <c r="AB1229">
        <v>3.5182554319130119</v>
      </c>
      <c r="AC1229">
        <v>-40.647782308656318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</row>
    <row r="1230" spans="1:39">
      <c r="A1230">
        <v>16</v>
      </c>
      <c r="B1230">
        <v>88</v>
      </c>
      <c r="C1230">
        <v>2024</v>
      </c>
      <c r="D1230">
        <v>4</v>
      </c>
      <c r="E1230">
        <v>99</v>
      </c>
      <c r="F1230">
        <v>171</v>
      </c>
      <c r="G1230">
        <v>99</v>
      </c>
      <c r="H1230">
        <v>99</v>
      </c>
      <c r="I1230">
        <v>99</v>
      </c>
      <c r="J1230">
        <v>121</v>
      </c>
      <c r="M1230">
        <v>99</v>
      </c>
      <c r="N1230">
        <v>99</v>
      </c>
      <c r="O1230">
        <v>99</v>
      </c>
      <c r="P1230">
        <v>99</v>
      </c>
      <c r="Q1230">
        <v>14</v>
      </c>
      <c r="R1230">
        <v>28</v>
      </c>
      <c r="S1230">
        <v>28</v>
      </c>
      <c r="T1230">
        <v>0.94371418941691987</v>
      </c>
      <c r="U1230">
        <v>0.80190144399617314</v>
      </c>
      <c r="V1230">
        <v>6.8571428571428559</v>
      </c>
      <c r="W1230">
        <v>57.678571428571438</v>
      </c>
      <c r="X1230">
        <v>140.65160191920751</v>
      </c>
      <c r="Y1230">
        <v>129.82142857142861</v>
      </c>
      <c r="Z1230">
        <v>129.82142857142861</v>
      </c>
      <c r="AA1230">
        <v>11.89130405989579</v>
      </c>
      <c r="AB1230">
        <v>4.2849701734965633</v>
      </c>
      <c r="AC1230">
        <v>-38.915241150028812</v>
      </c>
      <c r="AD1230">
        <v>3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5</v>
      </c>
      <c r="AM1230">
        <v>0</v>
      </c>
    </row>
    <row r="1231" spans="1:39">
      <c r="A1231">
        <v>16</v>
      </c>
      <c r="B1231">
        <v>89</v>
      </c>
      <c r="C1231">
        <v>2024</v>
      </c>
      <c r="D1231">
        <v>5</v>
      </c>
      <c r="E1231">
        <v>99</v>
      </c>
      <c r="F1231">
        <v>171</v>
      </c>
      <c r="G1231">
        <v>99</v>
      </c>
      <c r="H1231">
        <v>99</v>
      </c>
      <c r="I1231">
        <v>99</v>
      </c>
      <c r="J1231">
        <v>121</v>
      </c>
      <c r="M1231">
        <v>99</v>
      </c>
      <c r="N1231">
        <v>99</v>
      </c>
      <c r="O1231">
        <v>99</v>
      </c>
      <c r="P1231">
        <v>99</v>
      </c>
      <c r="Q1231">
        <v>13</v>
      </c>
      <c r="R1231">
        <v>41</v>
      </c>
      <c r="S1231">
        <v>41</v>
      </c>
      <c r="T1231">
        <v>1.5275707898658719</v>
      </c>
      <c r="U1231">
        <v>1.3704897041562365</v>
      </c>
      <c r="V1231">
        <v>10.073170731707318</v>
      </c>
      <c r="W1231">
        <v>55.073170731707322</v>
      </c>
      <c r="X1231">
        <v>147.63628676373435</v>
      </c>
      <c r="Y1231">
        <v>136.26829268292684</v>
      </c>
      <c r="Z1231">
        <v>136.26829268292684</v>
      </c>
      <c r="AA1231">
        <v>11.115698392075956</v>
      </c>
      <c r="AB1231">
        <v>3.9099014016789058</v>
      </c>
      <c r="AC1231">
        <v>-49.200215644686757</v>
      </c>
      <c r="AD1231">
        <v>2</v>
      </c>
      <c r="AE1231">
        <v>0</v>
      </c>
      <c r="AF1231">
        <v>0</v>
      </c>
      <c r="AG1231">
        <v>1</v>
      </c>
      <c r="AH1231">
        <v>0</v>
      </c>
      <c r="AI1231">
        <v>0</v>
      </c>
      <c r="AJ1231">
        <v>2</v>
      </c>
      <c r="AK1231">
        <v>0</v>
      </c>
      <c r="AL1231">
        <v>2</v>
      </c>
      <c r="AM1231">
        <v>1</v>
      </c>
    </row>
    <row r="1232" spans="1:39">
      <c r="A1232">
        <v>16</v>
      </c>
      <c r="B1232">
        <v>90</v>
      </c>
      <c r="C1232">
        <v>2024</v>
      </c>
      <c r="D1232">
        <v>6</v>
      </c>
      <c r="E1232">
        <v>99</v>
      </c>
      <c r="F1232">
        <v>171</v>
      </c>
      <c r="G1232">
        <v>99</v>
      </c>
      <c r="H1232">
        <v>99</v>
      </c>
      <c r="I1232">
        <v>99</v>
      </c>
      <c r="J1232">
        <v>121</v>
      </c>
      <c r="M1232">
        <v>99</v>
      </c>
      <c r="N1232">
        <v>99</v>
      </c>
      <c r="O1232">
        <v>99</v>
      </c>
      <c r="P1232">
        <v>99</v>
      </c>
      <c r="Q1232">
        <v>11</v>
      </c>
      <c r="R1232">
        <v>18</v>
      </c>
      <c r="S1232">
        <v>18</v>
      </c>
      <c r="T1232">
        <v>0.82417582417582402</v>
      </c>
      <c r="U1232">
        <v>0.7051727332012695</v>
      </c>
      <c r="V1232">
        <v>3.2222222222222219</v>
      </c>
      <c r="W1232">
        <v>59.222222222222221</v>
      </c>
      <c r="X1232">
        <v>141.82015167930663</v>
      </c>
      <c r="Y1232">
        <v>130.89999999999998</v>
      </c>
      <c r="Z1232">
        <v>130.89999999999998</v>
      </c>
      <c r="AA1232">
        <v>21.418268422592543</v>
      </c>
      <c r="AB1232">
        <v>5.2234041215747311</v>
      </c>
      <c r="AC1232">
        <v>7.9850116643344995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</row>
    <row r="1233" spans="1:39">
      <c r="A1233">
        <v>16</v>
      </c>
      <c r="B1233">
        <v>91</v>
      </c>
      <c r="C1233">
        <v>2024</v>
      </c>
      <c r="D1233">
        <v>7</v>
      </c>
      <c r="E1233">
        <v>99</v>
      </c>
      <c r="F1233">
        <v>171</v>
      </c>
      <c r="G1233">
        <v>99</v>
      </c>
      <c r="H1233">
        <v>99</v>
      </c>
      <c r="I1233">
        <v>99</v>
      </c>
      <c r="J1233">
        <v>121</v>
      </c>
      <c r="M1233">
        <v>99</v>
      </c>
      <c r="N1233">
        <v>99</v>
      </c>
      <c r="O1233">
        <v>99</v>
      </c>
      <c r="P1233">
        <v>99</v>
      </c>
      <c r="Q1233">
        <v>16</v>
      </c>
      <c r="R1233">
        <v>31</v>
      </c>
      <c r="S1233">
        <v>31</v>
      </c>
      <c r="T1233">
        <v>1.263243683781581</v>
      </c>
      <c r="U1233">
        <v>1.0628086568211783</v>
      </c>
      <c r="V1233">
        <v>8.5483870967741939</v>
      </c>
      <c r="W1233">
        <v>57.612903225806448</v>
      </c>
      <c r="X1233">
        <v>138.22737916331738</v>
      </c>
      <c r="Y1233">
        <v>127.58387096774199</v>
      </c>
      <c r="Z1233">
        <v>127.58387096774199</v>
      </c>
      <c r="AA1233">
        <v>19.041992589794688</v>
      </c>
      <c r="AB1233">
        <v>3.2096368938924171</v>
      </c>
      <c r="AC1233">
        <v>-47.005595130554497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3</v>
      </c>
      <c r="AM1233">
        <v>2</v>
      </c>
    </row>
    <row r="1234" spans="1:39">
      <c r="A1234">
        <v>16</v>
      </c>
      <c r="B1234">
        <v>92</v>
      </c>
      <c r="C1234">
        <v>2024</v>
      </c>
      <c r="D1234">
        <v>8</v>
      </c>
      <c r="E1234">
        <v>99</v>
      </c>
      <c r="F1234">
        <v>171</v>
      </c>
      <c r="G1234">
        <v>99</v>
      </c>
      <c r="H1234">
        <v>99</v>
      </c>
      <c r="I1234">
        <v>99</v>
      </c>
      <c r="J1234">
        <v>121</v>
      </c>
      <c r="M1234">
        <v>99</v>
      </c>
      <c r="N1234">
        <v>99</v>
      </c>
      <c r="O1234">
        <v>99</v>
      </c>
      <c r="P1234">
        <v>99</v>
      </c>
      <c r="Q1234">
        <v>10</v>
      </c>
      <c r="R1234">
        <v>29</v>
      </c>
      <c r="S1234">
        <v>29</v>
      </c>
      <c r="T1234">
        <v>1.2277730736663841</v>
      </c>
      <c r="U1234">
        <v>1.1347621352278512</v>
      </c>
      <c r="V1234">
        <v>9.793103448275863</v>
      </c>
      <c r="W1234">
        <v>56.931034482758641</v>
      </c>
      <c r="X1234">
        <v>153.20357156199802</v>
      </c>
      <c r="Y1234">
        <v>141.4068965517242</v>
      </c>
      <c r="Z1234">
        <v>141.4068965517242</v>
      </c>
      <c r="AA1234">
        <v>16.286210182014131</v>
      </c>
      <c r="AB1234">
        <v>3.2048565999740619</v>
      </c>
      <c r="AC1234">
        <v>-8.2704634272547377</v>
      </c>
      <c r="AD1234">
        <v>1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1</v>
      </c>
      <c r="AM1234">
        <v>1</v>
      </c>
    </row>
    <row r="1235" spans="1:39">
      <c r="A1235">
        <v>16</v>
      </c>
      <c r="B1235">
        <v>93</v>
      </c>
      <c r="C1235">
        <v>2024</v>
      </c>
      <c r="D1235">
        <v>9</v>
      </c>
      <c r="E1235">
        <v>99</v>
      </c>
      <c r="F1235">
        <v>171</v>
      </c>
      <c r="G1235">
        <v>99</v>
      </c>
      <c r="H1235">
        <v>99</v>
      </c>
      <c r="I1235">
        <v>99</v>
      </c>
      <c r="J1235">
        <v>121</v>
      </c>
      <c r="M1235">
        <v>99</v>
      </c>
      <c r="N1235">
        <v>99</v>
      </c>
      <c r="O1235">
        <v>99</v>
      </c>
      <c r="P1235">
        <v>99</v>
      </c>
      <c r="Q1235">
        <v>17</v>
      </c>
      <c r="R1235">
        <v>35</v>
      </c>
      <c r="S1235">
        <v>34</v>
      </c>
      <c r="T1235">
        <v>1.4805414551607443</v>
      </c>
      <c r="U1235">
        <v>1.2720636470638551</v>
      </c>
      <c r="V1235">
        <v>6.5142857142857116</v>
      </c>
      <c r="W1235">
        <v>58.205882352941181</v>
      </c>
      <c r="X1235">
        <v>146.90605169478411</v>
      </c>
      <c r="Y1235">
        <v>130.86285714285711</v>
      </c>
      <c r="Z1235">
        <v>134.71176470588236</v>
      </c>
      <c r="AA1235">
        <v>21.804907228391151</v>
      </c>
      <c r="AB1235">
        <v>4.3099024949030342</v>
      </c>
      <c r="AC1235">
        <v>-41.749327005144735</v>
      </c>
      <c r="AD1235">
        <v>2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1</v>
      </c>
      <c r="AK1235">
        <v>0</v>
      </c>
      <c r="AL1235">
        <v>2</v>
      </c>
      <c r="AM1235">
        <v>1</v>
      </c>
    </row>
    <row r="1236" spans="1:39">
      <c r="A1236">
        <v>16</v>
      </c>
      <c r="B1236">
        <v>94</v>
      </c>
      <c r="C1236">
        <v>2024</v>
      </c>
      <c r="D1236">
        <v>10</v>
      </c>
      <c r="E1236">
        <v>99</v>
      </c>
      <c r="F1236">
        <v>171</v>
      </c>
      <c r="G1236">
        <v>99</v>
      </c>
      <c r="H1236">
        <v>99</v>
      </c>
      <c r="I1236">
        <v>99</v>
      </c>
      <c r="J1236">
        <v>121</v>
      </c>
      <c r="M1236">
        <v>99</v>
      </c>
      <c r="N1236">
        <v>99</v>
      </c>
      <c r="O1236">
        <v>99</v>
      </c>
      <c r="P1236">
        <v>99</v>
      </c>
      <c r="Q1236">
        <v>23</v>
      </c>
      <c r="R1236">
        <v>80</v>
      </c>
      <c r="S1236">
        <v>80</v>
      </c>
      <c r="T1236">
        <v>3.1796502384737688</v>
      </c>
      <c r="U1236">
        <v>2.9895215867289013</v>
      </c>
      <c r="V1236">
        <v>10.887499999999999</v>
      </c>
      <c r="W1236">
        <v>55.087499999999999</v>
      </c>
      <c r="X1236">
        <v>154.16170097508129</v>
      </c>
      <c r="Y1236">
        <v>142.29125000000002</v>
      </c>
      <c r="Z1236">
        <v>142.29125000000002</v>
      </c>
      <c r="AA1236">
        <v>24.530874392028444</v>
      </c>
      <c r="AB1236">
        <v>4.3537160851392382</v>
      </c>
      <c r="AC1236">
        <v>-34.745153282196164</v>
      </c>
      <c r="AD1236">
        <v>1</v>
      </c>
      <c r="AE1236">
        <v>0</v>
      </c>
      <c r="AF1236">
        <v>0</v>
      </c>
      <c r="AG1236">
        <v>0</v>
      </c>
      <c r="AH1236">
        <v>4</v>
      </c>
      <c r="AI1236">
        <v>0</v>
      </c>
      <c r="AJ1236">
        <v>6</v>
      </c>
      <c r="AK1236">
        <v>0</v>
      </c>
      <c r="AL1236">
        <v>1</v>
      </c>
      <c r="AM1236">
        <v>0</v>
      </c>
    </row>
    <row r="1237" spans="1:39">
      <c r="A1237">
        <v>16</v>
      </c>
      <c r="B1237">
        <v>95</v>
      </c>
      <c r="C1237">
        <v>2024</v>
      </c>
      <c r="D1237">
        <v>11</v>
      </c>
      <c r="E1237">
        <v>99</v>
      </c>
      <c r="F1237">
        <v>171</v>
      </c>
      <c r="G1237">
        <v>99</v>
      </c>
      <c r="H1237">
        <v>99</v>
      </c>
      <c r="I1237">
        <v>99</v>
      </c>
      <c r="J1237">
        <v>121</v>
      </c>
      <c r="M1237">
        <v>99</v>
      </c>
      <c r="N1237">
        <v>99</v>
      </c>
      <c r="O1237">
        <v>99</v>
      </c>
      <c r="P1237">
        <v>99</v>
      </c>
      <c r="Q1237">
        <v>14</v>
      </c>
      <c r="R1237">
        <v>26</v>
      </c>
      <c r="S1237">
        <v>26</v>
      </c>
      <c r="T1237">
        <v>1.1473962930273609</v>
      </c>
      <c r="U1237">
        <v>1.0090499615702249</v>
      </c>
      <c r="V1237">
        <v>10.615384615384611</v>
      </c>
      <c r="W1237">
        <v>56.423076923076913</v>
      </c>
      <c r="X1237">
        <v>146.88724060338362</v>
      </c>
      <c r="Y1237">
        <v>135.57692307692304</v>
      </c>
      <c r="Z1237">
        <v>135.57692307692304</v>
      </c>
      <c r="AA1237">
        <v>14.066389501555548</v>
      </c>
      <c r="AB1237">
        <v>2.8578243058862558</v>
      </c>
      <c r="AC1237">
        <v>-4.9509274561885661</v>
      </c>
      <c r="AD1237">
        <v>0</v>
      </c>
      <c r="AE1237">
        <v>0</v>
      </c>
      <c r="AF1237">
        <v>0</v>
      </c>
      <c r="AG1237">
        <v>0</v>
      </c>
      <c r="AH1237">
        <v>1</v>
      </c>
      <c r="AI1237">
        <v>0</v>
      </c>
      <c r="AJ1237">
        <v>0</v>
      </c>
      <c r="AK1237">
        <v>0</v>
      </c>
      <c r="AL1237">
        <v>0</v>
      </c>
      <c r="AM1237">
        <v>0</v>
      </c>
    </row>
    <row r="1238" spans="1:39">
      <c r="A1238">
        <v>16</v>
      </c>
      <c r="B1238">
        <v>96</v>
      </c>
      <c r="C1238">
        <v>2024</v>
      </c>
      <c r="D1238">
        <v>12</v>
      </c>
      <c r="E1238">
        <v>99</v>
      </c>
      <c r="F1238">
        <v>171</v>
      </c>
      <c r="G1238">
        <v>99</v>
      </c>
      <c r="H1238">
        <v>99</v>
      </c>
      <c r="I1238">
        <v>99</v>
      </c>
      <c r="J1238">
        <v>121</v>
      </c>
      <c r="M1238">
        <v>99</v>
      </c>
      <c r="N1238">
        <v>99</v>
      </c>
      <c r="O1238">
        <v>99</v>
      </c>
      <c r="P1238">
        <v>99</v>
      </c>
      <c r="Q1238">
        <v>24</v>
      </c>
      <c r="R1238">
        <v>66</v>
      </c>
      <c r="S1238">
        <v>66</v>
      </c>
      <c r="T1238">
        <v>2.7522935779816518</v>
      </c>
      <c r="U1238">
        <v>2.419566004319218</v>
      </c>
      <c r="V1238">
        <v>6.787878787878789</v>
      </c>
      <c r="W1238">
        <v>57.16666666666665</v>
      </c>
      <c r="X1238">
        <v>145.16399093863888</v>
      </c>
      <c r="Y1238">
        <v>133.98636363636362</v>
      </c>
      <c r="Z1238">
        <v>133.98636363636362</v>
      </c>
      <c r="AA1238">
        <v>27.213370635081599</v>
      </c>
      <c r="AB1238">
        <v>5.174480894278461</v>
      </c>
      <c r="AC1238">
        <v>-49.311936661983793</v>
      </c>
      <c r="AD1238">
        <v>3</v>
      </c>
      <c r="AE1238">
        <v>0</v>
      </c>
      <c r="AF1238">
        <v>0</v>
      </c>
      <c r="AG1238">
        <v>1</v>
      </c>
      <c r="AH1238">
        <v>3</v>
      </c>
      <c r="AI1238">
        <v>0</v>
      </c>
      <c r="AJ1238">
        <v>1</v>
      </c>
      <c r="AK1238">
        <v>0</v>
      </c>
      <c r="AL1238">
        <v>0</v>
      </c>
      <c r="AM1238">
        <v>0</v>
      </c>
    </row>
    <row r="1239" spans="1:39">
      <c r="A1239">
        <v>16</v>
      </c>
      <c r="B1239">
        <v>97</v>
      </c>
      <c r="C1239">
        <v>2024</v>
      </c>
      <c r="D1239">
        <v>1</v>
      </c>
      <c r="E1239">
        <v>99</v>
      </c>
      <c r="F1239">
        <v>171</v>
      </c>
      <c r="G1239">
        <v>99</v>
      </c>
      <c r="H1239">
        <v>99</v>
      </c>
      <c r="I1239">
        <v>99</v>
      </c>
      <c r="J1239">
        <v>134</v>
      </c>
      <c r="M1239">
        <v>99</v>
      </c>
      <c r="N1239">
        <v>99</v>
      </c>
      <c r="O1239">
        <v>99</v>
      </c>
      <c r="P1239">
        <v>99</v>
      </c>
      <c r="Q1239">
        <v>12</v>
      </c>
      <c r="R1239">
        <v>90</v>
      </c>
      <c r="S1239">
        <v>89</v>
      </c>
      <c r="T1239">
        <v>3.3222591362126246</v>
      </c>
      <c r="U1239">
        <v>3.2626430508836428</v>
      </c>
      <c r="V1239">
        <v>6.1333333333333355</v>
      </c>
      <c r="W1239">
        <v>59.14606741573035</v>
      </c>
      <c r="X1239">
        <v>166.38497652582149</v>
      </c>
      <c r="Y1239">
        <v>152.48444444444451</v>
      </c>
      <c r="Z1239">
        <v>154.19775280898875</v>
      </c>
      <c r="AA1239">
        <v>28.377392400368844</v>
      </c>
      <c r="AB1239">
        <v>3.6336460217233566</v>
      </c>
      <c r="AC1239">
        <v>-0.24921603970933845</v>
      </c>
      <c r="AD1239">
        <v>6</v>
      </c>
      <c r="AE1239">
        <v>0</v>
      </c>
      <c r="AF1239">
        <v>0</v>
      </c>
      <c r="AG1239">
        <v>0</v>
      </c>
      <c r="AH1239">
        <v>3</v>
      </c>
      <c r="AI1239">
        <v>4</v>
      </c>
      <c r="AJ1239">
        <v>3</v>
      </c>
      <c r="AK1239">
        <v>1</v>
      </c>
      <c r="AL1239">
        <v>0</v>
      </c>
      <c r="AM1239">
        <v>0</v>
      </c>
    </row>
    <row r="1240" spans="1:39">
      <c r="A1240">
        <v>16</v>
      </c>
      <c r="B1240">
        <v>98</v>
      </c>
      <c r="C1240">
        <v>2024</v>
      </c>
      <c r="D1240">
        <v>2</v>
      </c>
      <c r="E1240">
        <v>99</v>
      </c>
      <c r="F1240">
        <v>171</v>
      </c>
      <c r="G1240">
        <v>99</v>
      </c>
      <c r="H1240">
        <v>99</v>
      </c>
      <c r="I1240">
        <v>99</v>
      </c>
      <c r="J1240">
        <v>134</v>
      </c>
      <c r="M1240">
        <v>99</v>
      </c>
      <c r="N1240">
        <v>99</v>
      </c>
      <c r="O1240">
        <v>99</v>
      </c>
      <c r="P1240">
        <v>99</v>
      </c>
      <c r="Q1240">
        <v>15</v>
      </c>
      <c r="R1240">
        <v>106</v>
      </c>
      <c r="S1240">
        <v>102</v>
      </c>
      <c r="T1240">
        <v>3.9611360239162927</v>
      </c>
      <c r="U1240">
        <v>4.1730929660994578</v>
      </c>
      <c r="V1240">
        <v>4.1603773584905639</v>
      </c>
      <c r="W1240">
        <v>60.53921568627451</v>
      </c>
      <c r="X1240">
        <v>180.90823606369705</v>
      </c>
      <c r="Y1240">
        <v>161.01698113207547</v>
      </c>
      <c r="Z1240">
        <v>167.33137254901953</v>
      </c>
      <c r="AA1240">
        <v>29.278296118564139</v>
      </c>
      <c r="AB1240">
        <v>3.6019373017903575</v>
      </c>
      <c r="AC1240">
        <v>-21.462987784998298</v>
      </c>
      <c r="AD1240">
        <v>6</v>
      </c>
      <c r="AE1240">
        <v>0</v>
      </c>
      <c r="AF1240">
        <v>0</v>
      </c>
      <c r="AG1240">
        <v>0</v>
      </c>
      <c r="AH1240">
        <v>11</v>
      </c>
      <c r="AI1240">
        <v>3</v>
      </c>
      <c r="AJ1240">
        <v>6</v>
      </c>
      <c r="AK1240">
        <v>2</v>
      </c>
      <c r="AL1240">
        <v>2</v>
      </c>
      <c r="AM1240">
        <v>0</v>
      </c>
    </row>
    <row r="1241" spans="1:39">
      <c r="A1241">
        <v>16</v>
      </c>
      <c r="B1241">
        <v>99</v>
      </c>
      <c r="C1241">
        <v>2024</v>
      </c>
      <c r="D1241">
        <v>3</v>
      </c>
      <c r="E1241">
        <v>99</v>
      </c>
      <c r="F1241">
        <v>171</v>
      </c>
      <c r="G1241">
        <v>99</v>
      </c>
      <c r="H1241">
        <v>99</v>
      </c>
      <c r="I1241">
        <v>99</v>
      </c>
      <c r="J1241">
        <v>134</v>
      </c>
      <c r="M1241">
        <v>99</v>
      </c>
      <c r="N1241">
        <v>99</v>
      </c>
      <c r="O1241">
        <v>99</v>
      </c>
      <c r="P1241">
        <v>99</v>
      </c>
      <c r="Q1241">
        <v>20</v>
      </c>
      <c r="R1241">
        <v>180</v>
      </c>
      <c r="S1241">
        <v>179</v>
      </c>
      <c r="T1241">
        <v>8.4945729117508222</v>
      </c>
      <c r="U1241">
        <v>8.9701039633266895</v>
      </c>
      <c r="V1241">
        <v>6.1833333333333353</v>
      </c>
      <c r="W1241">
        <v>59.284916201117326</v>
      </c>
      <c r="X1241">
        <v>176.50174551583004</v>
      </c>
      <c r="Y1241">
        <v>161.87833333333333</v>
      </c>
      <c r="Z1241">
        <v>162.78268156424579</v>
      </c>
      <c r="AA1241">
        <v>32.350990272017384</v>
      </c>
      <c r="AB1241">
        <v>3.7494649702070801</v>
      </c>
      <c r="AC1241">
        <v>-31.361729508004448</v>
      </c>
      <c r="AD1241">
        <v>10</v>
      </c>
      <c r="AE1241">
        <v>0</v>
      </c>
      <c r="AF1241">
        <v>0</v>
      </c>
      <c r="AG1241">
        <v>1</v>
      </c>
      <c r="AH1241">
        <v>4</v>
      </c>
      <c r="AI1241">
        <v>0</v>
      </c>
      <c r="AJ1241">
        <v>0</v>
      </c>
      <c r="AK1241">
        <v>2</v>
      </c>
      <c r="AL1241">
        <v>1</v>
      </c>
      <c r="AM1241">
        <v>0</v>
      </c>
    </row>
    <row r="1242" spans="1:39">
      <c r="A1242">
        <v>16</v>
      </c>
      <c r="B1242">
        <v>100</v>
      </c>
      <c r="C1242">
        <v>2024</v>
      </c>
      <c r="D1242">
        <v>4</v>
      </c>
      <c r="E1242">
        <v>99</v>
      </c>
      <c r="F1242">
        <v>171</v>
      </c>
      <c r="G1242">
        <v>99</v>
      </c>
      <c r="H1242">
        <v>99</v>
      </c>
      <c r="I1242">
        <v>99</v>
      </c>
      <c r="J1242">
        <v>134</v>
      </c>
      <c r="M1242">
        <v>99</v>
      </c>
      <c r="N1242">
        <v>99</v>
      </c>
      <c r="O1242">
        <v>99</v>
      </c>
      <c r="P1242">
        <v>99</v>
      </c>
      <c r="Q1242">
        <v>18</v>
      </c>
      <c r="R1242">
        <v>121</v>
      </c>
      <c r="S1242">
        <v>120</v>
      </c>
      <c r="T1242">
        <v>4.07819346140883</v>
      </c>
      <c r="U1242">
        <v>4.258350364087522</v>
      </c>
      <c r="V1242">
        <v>5.7685950413223148</v>
      </c>
      <c r="W1242">
        <v>59.05833333333333</v>
      </c>
      <c r="X1242">
        <v>173.96918062731115</v>
      </c>
      <c r="Y1242">
        <v>159.52892561983475</v>
      </c>
      <c r="Z1242">
        <v>160.85833333333338</v>
      </c>
      <c r="AA1242">
        <v>34.591775475617766</v>
      </c>
      <c r="AB1242">
        <v>4.6802703506908756</v>
      </c>
      <c r="AC1242">
        <v>-16.629766626409548</v>
      </c>
      <c r="AD1242">
        <v>5</v>
      </c>
      <c r="AE1242">
        <v>0</v>
      </c>
      <c r="AF1242">
        <v>0</v>
      </c>
      <c r="AG1242">
        <v>0</v>
      </c>
      <c r="AH1242">
        <v>9</v>
      </c>
      <c r="AI1242">
        <v>1</v>
      </c>
      <c r="AJ1242">
        <v>3</v>
      </c>
      <c r="AK1242">
        <v>3</v>
      </c>
      <c r="AL1242">
        <v>0</v>
      </c>
      <c r="AM1242">
        <v>0</v>
      </c>
    </row>
    <row r="1243" spans="1:39">
      <c r="A1243">
        <v>16</v>
      </c>
      <c r="B1243">
        <v>101</v>
      </c>
      <c r="C1243">
        <v>2024</v>
      </c>
      <c r="D1243">
        <v>5</v>
      </c>
      <c r="E1243">
        <v>99</v>
      </c>
      <c r="F1243">
        <v>171</v>
      </c>
      <c r="G1243">
        <v>99</v>
      </c>
      <c r="H1243">
        <v>99</v>
      </c>
      <c r="I1243">
        <v>99</v>
      </c>
      <c r="J1243">
        <v>134</v>
      </c>
      <c r="M1243">
        <v>99</v>
      </c>
      <c r="N1243">
        <v>99</v>
      </c>
      <c r="O1243">
        <v>99</v>
      </c>
      <c r="P1243">
        <v>99</v>
      </c>
      <c r="Q1243">
        <v>13</v>
      </c>
      <c r="R1243">
        <v>79</v>
      </c>
      <c r="S1243">
        <v>79</v>
      </c>
      <c r="T1243">
        <v>2.9433681073025331</v>
      </c>
      <c r="U1243">
        <v>3.1929932579363647</v>
      </c>
      <c r="V1243">
        <v>5.5696202531645591</v>
      </c>
      <c r="W1243">
        <v>59.455696202531634</v>
      </c>
      <c r="X1243">
        <v>178.51392679347751</v>
      </c>
      <c r="Y1243">
        <v>164.76835443037965</v>
      </c>
      <c r="Z1243">
        <v>164.76835443037965</v>
      </c>
      <c r="AA1243">
        <v>31.461483562048244</v>
      </c>
      <c r="AB1243">
        <v>4.1301529942374255</v>
      </c>
      <c r="AC1243">
        <v>-33.942061891920282</v>
      </c>
      <c r="AD1243">
        <v>6</v>
      </c>
      <c r="AE1243">
        <v>0</v>
      </c>
      <c r="AF1243">
        <v>0</v>
      </c>
      <c r="AG1243">
        <v>0</v>
      </c>
      <c r="AH1243">
        <v>6</v>
      </c>
      <c r="AI1243">
        <v>2</v>
      </c>
      <c r="AJ1243">
        <v>1</v>
      </c>
      <c r="AK1243">
        <v>2</v>
      </c>
      <c r="AL1243">
        <v>0</v>
      </c>
      <c r="AM1243">
        <v>0</v>
      </c>
    </row>
    <row r="1244" spans="1:39">
      <c r="A1244">
        <v>16</v>
      </c>
      <c r="B1244">
        <v>102</v>
      </c>
      <c r="C1244">
        <v>2024</v>
      </c>
      <c r="D1244">
        <v>6</v>
      </c>
      <c r="E1244">
        <v>99</v>
      </c>
      <c r="F1244">
        <v>171</v>
      </c>
      <c r="G1244">
        <v>99</v>
      </c>
      <c r="H1244">
        <v>99</v>
      </c>
      <c r="I1244">
        <v>99</v>
      </c>
      <c r="J1244">
        <v>134</v>
      </c>
      <c r="M1244">
        <v>99</v>
      </c>
      <c r="N1244">
        <v>99</v>
      </c>
      <c r="O1244">
        <v>99</v>
      </c>
      <c r="P1244">
        <v>99</v>
      </c>
      <c r="Q1244">
        <v>17</v>
      </c>
      <c r="R1244">
        <v>130</v>
      </c>
      <c r="S1244">
        <v>128</v>
      </c>
      <c r="T1244">
        <v>5.9523809523809552</v>
      </c>
      <c r="U1244">
        <v>6.0274281726113923</v>
      </c>
      <c r="V1244">
        <v>5.1923076923076943</v>
      </c>
      <c r="W1244">
        <v>59.7890625</v>
      </c>
      <c r="X1244">
        <v>170.60255021251763</v>
      </c>
      <c r="Y1244">
        <v>154.91923076923078</v>
      </c>
      <c r="Z1244">
        <v>157.33984375</v>
      </c>
      <c r="AA1244">
        <v>28.051685944887446</v>
      </c>
      <c r="AB1244">
        <v>3.8702639278340887</v>
      </c>
      <c r="AC1244">
        <v>-20.967846508528812</v>
      </c>
      <c r="AD1244">
        <v>4</v>
      </c>
      <c r="AE1244">
        <v>0</v>
      </c>
      <c r="AF1244">
        <v>0</v>
      </c>
      <c r="AG1244">
        <v>0</v>
      </c>
      <c r="AH1244">
        <v>7</v>
      </c>
      <c r="AI1244">
        <v>10</v>
      </c>
      <c r="AJ1244">
        <v>3</v>
      </c>
      <c r="AK1244">
        <v>0</v>
      </c>
      <c r="AL1244">
        <v>2</v>
      </c>
      <c r="AM1244">
        <v>0</v>
      </c>
    </row>
    <row r="1245" spans="1:39">
      <c r="A1245">
        <v>16</v>
      </c>
      <c r="B1245">
        <v>103</v>
      </c>
      <c r="C1245">
        <v>2024</v>
      </c>
      <c r="D1245">
        <v>7</v>
      </c>
      <c r="E1245">
        <v>99</v>
      </c>
      <c r="F1245">
        <v>171</v>
      </c>
      <c r="G1245">
        <v>99</v>
      </c>
      <c r="H1245">
        <v>99</v>
      </c>
      <c r="I1245">
        <v>99</v>
      </c>
      <c r="J1245">
        <v>134</v>
      </c>
      <c r="M1245">
        <v>99</v>
      </c>
      <c r="N1245">
        <v>99</v>
      </c>
      <c r="O1245">
        <v>99</v>
      </c>
      <c r="P1245">
        <v>99</v>
      </c>
      <c r="Q1245">
        <v>17</v>
      </c>
      <c r="R1245">
        <v>89</v>
      </c>
      <c r="S1245">
        <v>89</v>
      </c>
      <c r="T1245">
        <v>3.6267318663406689</v>
      </c>
      <c r="U1245">
        <v>4.0250542408352201</v>
      </c>
      <c r="V1245">
        <v>7.3707865168539346</v>
      </c>
      <c r="W1245">
        <v>57.898876404494381</v>
      </c>
      <c r="X1245">
        <v>182.34019501625127</v>
      </c>
      <c r="Y1245">
        <v>168.29999999999995</v>
      </c>
      <c r="Z1245">
        <v>168.29999999999995</v>
      </c>
      <c r="AA1245">
        <v>28.948190838271785</v>
      </c>
      <c r="AB1245">
        <v>4.2401106192381004</v>
      </c>
      <c r="AC1245">
        <v>-41.525335264389405</v>
      </c>
      <c r="AD1245">
        <v>3</v>
      </c>
      <c r="AE1245">
        <v>0</v>
      </c>
      <c r="AF1245">
        <v>0</v>
      </c>
      <c r="AG1245">
        <v>0</v>
      </c>
      <c r="AH1245">
        <v>5</v>
      </c>
      <c r="AI1245">
        <v>1</v>
      </c>
      <c r="AJ1245">
        <v>1</v>
      </c>
      <c r="AK1245">
        <v>2</v>
      </c>
      <c r="AL1245">
        <v>1</v>
      </c>
      <c r="AM1245">
        <v>0</v>
      </c>
    </row>
    <row r="1246" spans="1:39">
      <c r="A1246">
        <v>16</v>
      </c>
      <c r="B1246">
        <v>104</v>
      </c>
      <c r="C1246">
        <v>2024</v>
      </c>
      <c r="D1246">
        <v>8</v>
      </c>
      <c r="E1246">
        <v>99</v>
      </c>
      <c r="F1246">
        <v>171</v>
      </c>
      <c r="G1246">
        <v>99</v>
      </c>
      <c r="H1246">
        <v>99</v>
      </c>
      <c r="I1246">
        <v>99</v>
      </c>
      <c r="J1246">
        <v>134</v>
      </c>
      <c r="M1246">
        <v>99</v>
      </c>
      <c r="N1246">
        <v>99</v>
      </c>
      <c r="O1246">
        <v>99</v>
      </c>
      <c r="P1246">
        <v>99</v>
      </c>
      <c r="Q1246">
        <v>14</v>
      </c>
      <c r="R1246">
        <v>99</v>
      </c>
      <c r="S1246">
        <v>99</v>
      </c>
      <c r="T1246">
        <v>4.1913632514817962</v>
      </c>
      <c r="U1246">
        <v>4.538024687053535</v>
      </c>
      <c r="V1246">
        <v>6.7979797979797993</v>
      </c>
      <c r="W1246">
        <v>58.161616161616152</v>
      </c>
      <c r="X1246">
        <v>179.47076397780623</v>
      </c>
      <c r="Y1246">
        <v>165.65151515151516</v>
      </c>
      <c r="Z1246">
        <v>165.65151515151516</v>
      </c>
      <c r="AA1246">
        <v>34.837734573728525</v>
      </c>
      <c r="AB1246">
        <v>4.2775124242411033</v>
      </c>
      <c r="AC1246">
        <v>-46.371494992783205</v>
      </c>
      <c r="AD1246">
        <v>5</v>
      </c>
      <c r="AE1246">
        <v>0</v>
      </c>
      <c r="AF1246">
        <v>0</v>
      </c>
      <c r="AG1246">
        <v>0</v>
      </c>
      <c r="AH1246">
        <v>7</v>
      </c>
      <c r="AI1246">
        <v>7</v>
      </c>
      <c r="AJ1246">
        <v>9</v>
      </c>
      <c r="AK1246">
        <v>0</v>
      </c>
      <c r="AL1246">
        <v>0</v>
      </c>
      <c r="AM1246">
        <v>0</v>
      </c>
    </row>
    <row r="1247" spans="1:39">
      <c r="A1247">
        <v>16</v>
      </c>
      <c r="B1247">
        <v>105</v>
      </c>
      <c r="C1247">
        <v>2024</v>
      </c>
      <c r="D1247">
        <v>9</v>
      </c>
      <c r="E1247">
        <v>99</v>
      </c>
      <c r="F1247">
        <v>171</v>
      </c>
      <c r="G1247">
        <v>99</v>
      </c>
      <c r="H1247">
        <v>99</v>
      </c>
      <c r="I1247">
        <v>99</v>
      </c>
      <c r="J1247">
        <v>134</v>
      </c>
      <c r="M1247">
        <v>99</v>
      </c>
      <c r="N1247">
        <v>99</v>
      </c>
      <c r="O1247">
        <v>99</v>
      </c>
      <c r="P1247">
        <v>99</v>
      </c>
      <c r="Q1247">
        <v>17</v>
      </c>
      <c r="R1247">
        <v>89</v>
      </c>
      <c r="S1247">
        <v>89</v>
      </c>
      <c r="T1247">
        <v>3.7648054145516063</v>
      </c>
      <c r="U1247">
        <v>3.9411699030663185</v>
      </c>
      <c r="V1247">
        <v>6.9438202247191017</v>
      </c>
      <c r="W1247">
        <v>58.49438202247191</v>
      </c>
      <c r="X1247">
        <v>172.74641800674397</v>
      </c>
      <c r="Y1247">
        <v>159.44494382022469</v>
      </c>
      <c r="Z1247">
        <v>159.44494382022469</v>
      </c>
      <c r="AA1247">
        <v>32.828012877590112</v>
      </c>
      <c r="AB1247">
        <v>4.4674191214691472</v>
      </c>
      <c r="AC1247">
        <v>-36.142529116140715</v>
      </c>
      <c r="AD1247">
        <v>4</v>
      </c>
      <c r="AE1247">
        <v>0</v>
      </c>
      <c r="AF1247">
        <v>0</v>
      </c>
      <c r="AG1247">
        <v>0</v>
      </c>
      <c r="AH1247">
        <v>8</v>
      </c>
      <c r="AI1247">
        <v>2</v>
      </c>
      <c r="AJ1247">
        <v>4</v>
      </c>
      <c r="AK1247">
        <v>0</v>
      </c>
      <c r="AL1247">
        <v>0</v>
      </c>
      <c r="AM1247">
        <v>0</v>
      </c>
    </row>
    <row r="1248" spans="1:39">
      <c r="A1248">
        <v>16</v>
      </c>
      <c r="B1248">
        <v>106</v>
      </c>
      <c r="C1248">
        <v>2024</v>
      </c>
      <c r="D1248">
        <v>10</v>
      </c>
      <c r="E1248">
        <v>99</v>
      </c>
      <c r="F1248">
        <v>171</v>
      </c>
      <c r="G1248">
        <v>99</v>
      </c>
      <c r="H1248">
        <v>99</v>
      </c>
      <c r="I1248">
        <v>99</v>
      </c>
      <c r="J1248">
        <v>134</v>
      </c>
      <c r="M1248">
        <v>99</v>
      </c>
      <c r="N1248">
        <v>99</v>
      </c>
      <c r="O1248">
        <v>99</v>
      </c>
      <c r="P1248">
        <v>99</v>
      </c>
      <c r="Q1248">
        <v>14</v>
      </c>
      <c r="R1248">
        <v>59</v>
      </c>
      <c r="S1248">
        <v>58</v>
      </c>
      <c r="T1248">
        <v>2.3449920508744042</v>
      </c>
      <c r="U1248">
        <v>2.6369233346980998</v>
      </c>
      <c r="V1248">
        <v>7.508474576271186</v>
      </c>
      <c r="W1248">
        <v>58.46551724137931</v>
      </c>
      <c r="X1248">
        <v>187.3937234882568</v>
      </c>
      <c r="Y1248">
        <v>170.18135593220336</v>
      </c>
      <c r="Z1248">
        <v>173.11551724137939</v>
      </c>
      <c r="AA1248">
        <v>30.278704259413193</v>
      </c>
      <c r="AB1248">
        <v>4.182127478891891</v>
      </c>
      <c r="AC1248">
        <v>-14.432816471254196</v>
      </c>
      <c r="AD1248">
        <v>1</v>
      </c>
      <c r="AE1248">
        <v>0</v>
      </c>
      <c r="AF1248">
        <v>0</v>
      </c>
      <c r="AG1248">
        <v>0</v>
      </c>
      <c r="AH1248">
        <v>4</v>
      </c>
      <c r="AI1248">
        <v>1</v>
      </c>
      <c r="AJ1248">
        <v>1</v>
      </c>
      <c r="AK1248">
        <v>0</v>
      </c>
      <c r="AL1248">
        <v>0</v>
      </c>
      <c r="AM1248">
        <v>0</v>
      </c>
    </row>
    <row r="1249" spans="1:39">
      <c r="A1249">
        <v>16</v>
      </c>
      <c r="B1249">
        <v>107</v>
      </c>
      <c r="C1249">
        <v>2024</v>
      </c>
      <c r="D1249">
        <v>11</v>
      </c>
      <c r="E1249">
        <v>99</v>
      </c>
      <c r="F1249">
        <v>171</v>
      </c>
      <c r="G1249">
        <v>99</v>
      </c>
      <c r="H1249">
        <v>99</v>
      </c>
      <c r="I1249">
        <v>99</v>
      </c>
      <c r="J1249">
        <v>134</v>
      </c>
      <c r="M1249">
        <v>99</v>
      </c>
      <c r="N1249">
        <v>99</v>
      </c>
      <c r="O1249">
        <v>99</v>
      </c>
      <c r="P1249">
        <v>99</v>
      </c>
      <c r="Q1249">
        <v>16</v>
      </c>
      <c r="R1249">
        <v>96</v>
      </c>
      <c r="S1249">
        <v>96</v>
      </c>
      <c r="T1249">
        <v>4.2365401588702563</v>
      </c>
      <c r="U1249">
        <v>4.5181106577145078</v>
      </c>
      <c r="V1249">
        <v>5.3541666666666679</v>
      </c>
      <c r="W1249">
        <v>59.38541666666665</v>
      </c>
      <c r="X1249">
        <v>178.12725713253883</v>
      </c>
      <c r="Y1249">
        <v>164.41145833333337</v>
      </c>
      <c r="Z1249">
        <v>164.41145833333337</v>
      </c>
      <c r="AA1249">
        <v>31.033133737022602</v>
      </c>
      <c r="AB1249">
        <v>4.724426313644436</v>
      </c>
      <c r="AC1249">
        <v>-47.277169560774226</v>
      </c>
      <c r="AD1249">
        <v>4</v>
      </c>
      <c r="AE1249">
        <v>0</v>
      </c>
      <c r="AF1249">
        <v>0</v>
      </c>
      <c r="AG1249">
        <v>0</v>
      </c>
      <c r="AH1249">
        <v>6</v>
      </c>
      <c r="AI1249">
        <v>0</v>
      </c>
      <c r="AJ1249">
        <v>1</v>
      </c>
      <c r="AK1249">
        <v>0</v>
      </c>
      <c r="AL1249">
        <v>0</v>
      </c>
      <c r="AM1249">
        <v>0</v>
      </c>
    </row>
    <row r="1250" spans="1:39">
      <c r="A1250">
        <v>16</v>
      </c>
      <c r="B1250">
        <v>108</v>
      </c>
      <c r="C1250">
        <v>2024</v>
      </c>
      <c r="D1250">
        <v>12</v>
      </c>
      <c r="E1250">
        <v>99</v>
      </c>
      <c r="F1250">
        <v>171</v>
      </c>
      <c r="G1250">
        <v>99</v>
      </c>
      <c r="H1250">
        <v>99</v>
      </c>
      <c r="I1250">
        <v>99</v>
      </c>
      <c r="J1250">
        <v>134</v>
      </c>
      <c r="M1250">
        <v>99</v>
      </c>
      <c r="N1250">
        <v>99</v>
      </c>
      <c r="O1250">
        <v>99</v>
      </c>
      <c r="P1250">
        <v>99</v>
      </c>
      <c r="Q1250">
        <v>17</v>
      </c>
      <c r="R1250">
        <v>53</v>
      </c>
      <c r="S1250">
        <v>52</v>
      </c>
      <c r="T1250">
        <v>2.2101751459549628</v>
      </c>
      <c r="U1250">
        <v>2.4752457638921017</v>
      </c>
      <c r="V1250">
        <v>5.8301886792452819</v>
      </c>
      <c r="W1250">
        <v>57.557692307692307</v>
      </c>
      <c r="X1250">
        <v>188.09460536805744</v>
      </c>
      <c r="Y1250">
        <v>170.69056603773589</v>
      </c>
      <c r="Z1250">
        <v>173.97307692307683</v>
      </c>
      <c r="AA1250">
        <v>29.752046570747687</v>
      </c>
      <c r="AB1250">
        <v>6.0809078950763666</v>
      </c>
      <c r="AC1250">
        <v>-50.077737565151281</v>
      </c>
      <c r="AD1250">
        <v>2</v>
      </c>
      <c r="AE1250">
        <v>0</v>
      </c>
      <c r="AF1250">
        <v>0</v>
      </c>
      <c r="AG1250">
        <v>0</v>
      </c>
      <c r="AH1250">
        <v>1</v>
      </c>
      <c r="AI1250">
        <v>0</v>
      </c>
      <c r="AJ1250">
        <v>2</v>
      </c>
      <c r="AK1250">
        <v>0</v>
      </c>
      <c r="AL1250">
        <v>0</v>
      </c>
      <c r="AM1250">
        <v>0</v>
      </c>
    </row>
    <row r="1251" spans="1:39">
      <c r="A1251">
        <v>16</v>
      </c>
      <c r="B1251">
        <v>109</v>
      </c>
      <c r="C1251">
        <v>2024</v>
      </c>
      <c r="D1251">
        <v>1</v>
      </c>
      <c r="E1251">
        <v>99</v>
      </c>
      <c r="F1251">
        <v>171</v>
      </c>
      <c r="G1251">
        <v>99</v>
      </c>
      <c r="H1251">
        <v>99</v>
      </c>
      <c r="I1251">
        <v>99</v>
      </c>
      <c r="J1251">
        <v>141</v>
      </c>
      <c r="M1251">
        <v>99</v>
      </c>
      <c r="N1251">
        <v>99</v>
      </c>
      <c r="O1251">
        <v>99</v>
      </c>
      <c r="P1251">
        <v>99</v>
      </c>
      <c r="Q1251">
        <v>3</v>
      </c>
      <c r="R1251">
        <v>4</v>
      </c>
      <c r="S1251">
        <v>4</v>
      </c>
      <c r="T1251">
        <v>0.14765596160944999</v>
      </c>
      <c r="U1251">
        <v>0.12654878428294047</v>
      </c>
      <c r="V1251">
        <v>7</v>
      </c>
      <c r="W1251">
        <v>60.75</v>
      </c>
      <c r="X1251">
        <v>144.17659804983751</v>
      </c>
      <c r="Y1251">
        <v>133.07499999999999</v>
      </c>
      <c r="Z1251">
        <v>133.07499999999999</v>
      </c>
      <c r="AA1251">
        <v>2.5023738729454763</v>
      </c>
      <c r="AB1251">
        <v>2.384848003542364</v>
      </c>
      <c r="AC1251">
        <v>-71.739391235444629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</row>
    <row r="1252" spans="1:39">
      <c r="A1252">
        <v>16</v>
      </c>
      <c r="B1252">
        <v>110</v>
      </c>
      <c r="C1252">
        <v>2024</v>
      </c>
      <c r="D1252">
        <v>2</v>
      </c>
      <c r="E1252">
        <v>99</v>
      </c>
      <c r="F1252">
        <v>171</v>
      </c>
      <c r="G1252">
        <v>99</v>
      </c>
      <c r="H1252">
        <v>99</v>
      </c>
      <c r="I1252">
        <v>99</v>
      </c>
      <c r="J1252">
        <v>141</v>
      </c>
      <c r="M1252">
        <v>99</v>
      </c>
      <c r="N1252">
        <v>99</v>
      </c>
      <c r="O1252">
        <v>99</v>
      </c>
      <c r="P1252">
        <v>99</v>
      </c>
      <c r="Q1252">
        <v>2</v>
      </c>
      <c r="R1252">
        <v>60</v>
      </c>
      <c r="S1252">
        <v>60</v>
      </c>
      <c r="T1252">
        <v>2.2421524663677124</v>
      </c>
      <c r="U1252">
        <v>1.7981331865023755</v>
      </c>
      <c r="V1252">
        <v>8.5833333333333357</v>
      </c>
      <c r="W1252">
        <v>56.08333333333335</v>
      </c>
      <c r="X1252">
        <v>132.79703864210899</v>
      </c>
      <c r="Y1252">
        <v>122.5716666666667</v>
      </c>
      <c r="Z1252">
        <v>122.5716666666667</v>
      </c>
      <c r="AA1252">
        <v>22.688984784594457</v>
      </c>
      <c r="AB1252">
        <v>4.8176469590685436</v>
      </c>
      <c r="AC1252">
        <v>-63.726301549735552</v>
      </c>
      <c r="AD1252">
        <v>1</v>
      </c>
      <c r="AE1252">
        <v>0</v>
      </c>
      <c r="AF1252">
        <v>0</v>
      </c>
      <c r="AG1252">
        <v>0</v>
      </c>
      <c r="AH1252">
        <v>10</v>
      </c>
      <c r="AI1252">
        <v>4</v>
      </c>
      <c r="AJ1252">
        <v>27</v>
      </c>
      <c r="AK1252">
        <v>0</v>
      </c>
      <c r="AL1252">
        <v>1</v>
      </c>
      <c r="AM1252">
        <v>1</v>
      </c>
    </row>
    <row r="1253" spans="1:39">
      <c r="A1253">
        <v>16</v>
      </c>
      <c r="B1253">
        <v>111</v>
      </c>
      <c r="C1253">
        <v>2024</v>
      </c>
      <c r="D1253">
        <v>3</v>
      </c>
      <c r="E1253">
        <v>99</v>
      </c>
      <c r="F1253">
        <v>171</v>
      </c>
      <c r="G1253">
        <v>99</v>
      </c>
      <c r="H1253">
        <v>99</v>
      </c>
      <c r="I1253">
        <v>99</v>
      </c>
      <c r="J1253">
        <v>141</v>
      </c>
      <c r="M1253">
        <v>99</v>
      </c>
      <c r="N1253">
        <v>99</v>
      </c>
      <c r="O1253">
        <v>99</v>
      </c>
      <c r="P1253">
        <v>99</v>
      </c>
      <c r="Q1253">
        <v>3</v>
      </c>
      <c r="R1253">
        <v>10</v>
      </c>
      <c r="S1253">
        <v>10</v>
      </c>
      <c r="T1253">
        <v>0.47192071731949031</v>
      </c>
      <c r="U1253">
        <v>0.44194649787569529</v>
      </c>
      <c r="V1253">
        <v>12.3</v>
      </c>
      <c r="W1253">
        <v>57.1</v>
      </c>
      <c r="X1253">
        <v>155.53629469122421</v>
      </c>
      <c r="Y1253">
        <v>143.56</v>
      </c>
      <c r="Z1253">
        <v>143.56</v>
      </c>
      <c r="AA1253">
        <v>8.5156561696676647</v>
      </c>
      <c r="AB1253">
        <v>2.0223748416156142</v>
      </c>
      <c r="AC1253">
        <v>-52.526300204042997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1</v>
      </c>
      <c r="AM1253">
        <v>0</v>
      </c>
    </row>
    <row r="1254" spans="1:39">
      <c r="A1254">
        <v>16</v>
      </c>
      <c r="B1254">
        <v>112</v>
      </c>
      <c r="C1254">
        <v>2024</v>
      </c>
      <c r="D1254">
        <v>4</v>
      </c>
      <c r="E1254">
        <v>99</v>
      </c>
      <c r="F1254">
        <v>171</v>
      </c>
      <c r="G1254">
        <v>99</v>
      </c>
      <c r="H1254">
        <v>99</v>
      </c>
      <c r="I1254">
        <v>99</v>
      </c>
      <c r="J1254">
        <v>141</v>
      </c>
      <c r="M1254">
        <v>99</v>
      </c>
      <c r="N1254">
        <v>99</v>
      </c>
      <c r="O1254">
        <v>99</v>
      </c>
      <c r="P1254">
        <v>99</v>
      </c>
      <c r="Q1254">
        <v>1</v>
      </c>
      <c r="R1254">
        <v>1</v>
      </c>
      <c r="S1254">
        <v>1</v>
      </c>
      <c r="T1254">
        <v>3.3704078193461405E-2</v>
      </c>
      <c r="U1254">
        <v>3.4237992877085593E-2</v>
      </c>
      <c r="V1254">
        <v>14</v>
      </c>
      <c r="W1254">
        <v>58</v>
      </c>
      <c r="X1254">
        <v>168.14734561213436</v>
      </c>
      <c r="Y1254">
        <v>155.20000000000005</v>
      </c>
      <c r="Z1254">
        <v>155.20000000000005</v>
      </c>
      <c r="AA1254">
        <v>0</v>
      </c>
      <c r="AB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1</v>
      </c>
      <c r="AK1254">
        <v>0</v>
      </c>
      <c r="AL1254">
        <v>0</v>
      </c>
      <c r="AM1254">
        <v>0</v>
      </c>
    </row>
    <row r="1255" spans="1:39">
      <c r="A1255">
        <v>16</v>
      </c>
      <c r="B1255">
        <v>113</v>
      </c>
      <c r="C1255">
        <v>2024</v>
      </c>
      <c r="D1255">
        <v>5</v>
      </c>
      <c r="E1255">
        <v>99</v>
      </c>
      <c r="F1255">
        <v>171</v>
      </c>
      <c r="G1255">
        <v>99</v>
      </c>
      <c r="H1255">
        <v>99</v>
      </c>
      <c r="I1255">
        <v>99</v>
      </c>
      <c r="J1255">
        <v>141</v>
      </c>
      <c r="M1255">
        <v>99</v>
      </c>
      <c r="N1255">
        <v>99</v>
      </c>
      <c r="O1255">
        <v>99</v>
      </c>
      <c r="P1255">
        <v>99</v>
      </c>
      <c r="Q1255">
        <v>2</v>
      </c>
      <c r="R1255">
        <v>4</v>
      </c>
      <c r="S1255">
        <v>4</v>
      </c>
      <c r="T1255">
        <v>0.14903129657228015</v>
      </c>
      <c r="U1255">
        <v>0.13089194668655227</v>
      </c>
      <c r="V1255">
        <v>7</v>
      </c>
      <c r="W1255">
        <v>59.75</v>
      </c>
      <c r="X1255">
        <v>144.52871072589383</v>
      </c>
      <c r="Y1255">
        <v>133.4</v>
      </c>
      <c r="Z1255">
        <v>133.4</v>
      </c>
      <c r="AA1255">
        <v>2.7395255063607302</v>
      </c>
      <c r="AB1255">
        <v>3.0310889132455352</v>
      </c>
      <c r="AC1255">
        <v>85.804653989988992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</row>
    <row r="1256" spans="1:39">
      <c r="A1256">
        <v>16</v>
      </c>
      <c r="B1256">
        <v>114</v>
      </c>
      <c r="C1256">
        <v>2024</v>
      </c>
      <c r="D1256">
        <v>6</v>
      </c>
      <c r="E1256">
        <v>99</v>
      </c>
      <c r="F1256">
        <v>171</v>
      </c>
      <c r="G1256">
        <v>99</v>
      </c>
      <c r="H1256">
        <v>99</v>
      </c>
      <c r="I1256">
        <v>99</v>
      </c>
      <c r="J1256">
        <v>141</v>
      </c>
      <c r="M1256">
        <v>99</v>
      </c>
      <c r="N1256">
        <v>99</v>
      </c>
      <c r="O1256">
        <v>99</v>
      </c>
      <c r="P1256">
        <v>99</v>
      </c>
      <c r="Q1256">
        <v>1</v>
      </c>
      <c r="R1256">
        <v>1</v>
      </c>
      <c r="S1256">
        <v>1</v>
      </c>
      <c r="T1256">
        <v>4.5787545787545778E-2</v>
      </c>
      <c r="U1256">
        <v>6.1532770539929109E-2</v>
      </c>
      <c r="V1256">
        <v>14</v>
      </c>
      <c r="W1256">
        <v>56</v>
      </c>
      <c r="X1256">
        <v>222.75189599133256</v>
      </c>
      <c r="Y1256">
        <v>205.6</v>
      </c>
      <c r="Z1256">
        <v>205.6</v>
      </c>
      <c r="AA1256">
        <v>0</v>
      </c>
      <c r="AB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</row>
    <row r="1257" spans="1:39">
      <c r="A1257">
        <v>16</v>
      </c>
      <c r="B1257">
        <v>115</v>
      </c>
      <c r="C1257">
        <v>2024</v>
      </c>
      <c r="D1257">
        <v>7</v>
      </c>
      <c r="E1257">
        <v>99</v>
      </c>
      <c r="F1257">
        <v>171</v>
      </c>
      <c r="G1257">
        <v>99</v>
      </c>
      <c r="H1257">
        <v>99</v>
      </c>
      <c r="I1257">
        <v>99</v>
      </c>
      <c r="J1257">
        <v>141</v>
      </c>
      <c r="M1257">
        <v>99</v>
      </c>
      <c r="N1257">
        <v>99</v>
      </c>
      <c r="O1257">
        <v>99</v>
      </c>
      <c r="P1257">
        <v>99</v>
      </c>
      <c r="Q1257">
        <v>2</v>
      </c>
      <c r="R1257">
        <v>4</v>
      </c>
      <c r="S1257">
        <v>4</v>
      </c>
      <c r="T1257">
        <v>0.16299918500407498</v>
      </c>
      <c r="U1257">
        <v>0.14172215256440779</v>
      </c>
      <c r="V1257">
        <v>10.5</v>
      </c>
      <c r="W1257">
        <v>59.5</v>
      </c>
      <c r="X1257">
        <v>142.84940411700973</v>
      </c>
      <c r="Y1257">
        <v>131.85</v>
      </c>
      <c r="Z1257">
        <v>131.85</v>
      </c>
      <c r="AA1257">
        <v>1.3294735800328581</v>
      </c>
      <c r="AB1257">
        <v>1.5</v>
      </c>
      <c r="AC1257">
        <v>28.833467553656693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</row>
    <row r="1258" spans="1:39">
      <c r="A1258">
        <v>16</v>
      </c>
      <c r="B1258">
        <v>116</v>
      </c>
      <c r="C1258">
        <v>2024</v>
      </c>
      <c r="D1258">
        <v>8</v>
      </c>
      <c r="E1258">
        <v>99</v>
      </c>
      <c r="F1258">
        <v>171</v>
      </c>
      <c r="G1258">
        <v>99</v>
      </c>
      <c r="H1258">
        <v>99</v>
      </c>
      <c r="I1258">
        <v>99</v>
      </c>
      <c r="J1258">
        <v>141</v>
      </c>
      <c r="M1258">
        <v>99</v>
      </c>
      <c r="N1258">
        <v>99</v>
      </c>
      <c r="O1258">
        <v>99</v>
      </c>
      <c r="P1258">
        <v>99</v>
      </c>
      <c r="Q1258">
        <v>3</v>
      </c>
      <c r="R1258">
        <v>3</v>
      </c>
      <c r="S1258">
        <v>3</v>
      </c>
      <c r="T1258">
        <v>0.12701100762066045</v>
      </c>
      <c r="U1258">
        <v>0.12419070578673902</v>
      </c>
      <c r="V1258">
        <v>10</v>
      </c>
      <c r="W1258">
        <v>51.666666666666657</v>
      </c>
      <c r="X1258">
        <v>162.08017334777901</v>
      </c>
      <c r="Y1258">
        <v>149.6</v>
      </c>
      <c r="Z1258">
        <v>149.6</v>
      </c>
      <c r="AA1258">
        <v>22.018628476814847</v>
      </c>
      <c r="AB1258">
        <v>7.1336448530109076</v>
      </c>
      <c r="AC1258">
        <v>-94.266102578715845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1</v>
      </c>
      <c r="AM1258">
        <v>0</v>
      </c>
    </row>
    <row r="1259" spans="1:39">
      <c r="A1259">
        <v>16</v>
      </c>
      <c r="B1259">
        <v>117</v>
      </c>
      <c r="C1259">
        <v>2024</v>
      </c>
      <c r="D1259">
        <v>9</v>
      </c>
      <c r="E1259">
        <v>99</v>
      </c>
      <c r="F1259">
        <v>171</v>
      </c>
      <c r="G1259">
        <v>99</v>
      </c>
      <c r="H1259">
        <v>99</v>
      </c>
      <c r="I1259">
        <v>99</v>
      </c>
      <c r="J1259">
        <v>141</v>
      </c>
      <c r="M1259">
        <v>99</v>
      </c>
      <c r="N1259">
        <v>99</v>
      </c>
      <c r="O1259">
        <v>99</v>
      </c>
      <c r="P1259">
        <v>99</v>
      </c>
      <c r="Q1259">
        <v>6</v>
      </c>
      <c r="R1259">
        <v>11</v>
      </c>
      <c r="S1259">
        <v>11</v>
      </c>
      <c r="T1259">
        <v>0.46531302876480529</v>
      </c>
      <c r="U1259">
        <v>0.42526174760581958</v>
      </c>
      <c r="V1259">
        <v>3.545454545454545</v>
      </c>
      <c r="W1259">
        <v>60.545454545454554</v>
      </c>
      <c r="X1259">
        <v>150.81256771397619</v>
      </c>
      <c r="Y1259">
        <v>139.20000000000002</v>
      </c>
      <c r="Z1259">
        <v>139.20000000000002</v>
      </c>
      <c r="AA1259">
        <v>17.372915179041676</v>
      </c>
      <c r="AB1259">
        <v>3.229512666969375</v>
      </c>
      <c r="AC1259">
        <v>-56.078865950294627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1</v>
      </c>
      <c r="AK1259">
        <v>0</v>
      </c>
      <c r="AL1259">
        <v>0</v>
      </c>
      <c r="AM1259">
        <v>0</v>
      </c>
    </row>
    <row r="1260" spans="1:39">
      <c r="A1260">
        <v>16</v>
      </c>
      <c r="B1260">
        <v>118</v>
      </c>
      <c r="C1260">
        <v>2024</v>
      </c>
      <c r="D1260">
        <v>10</v>
      </c>
      <c r="E1260">
        <v>99</v>
      </c>
      <c r="F1260">
        <v>171</v>
      </c>
      <c r="G1260">
        <v>99</v>
      </c>
      <c r="H1260">
        <v>99</v>
      </c>
      <c r="I1260">
        <v>99</v>
      </c>
      <c r="J1260">
        <v>141</v>
      </c>
      <c r="M1260">
        <v>99</v>
      </c>
      <c r="N1260">
        <v>99</v>
      </c>
      <c r="O1260">
        <v>99</v>
      </c>
      <c r="P1260">
        <v>99</v>
      </c>
      <c r="Q1260">
        <v>7</v>
      </c>
      <c r="R1260">
        <v>9</v>
      </c>
      <c r="S1260">
        <v>9</v>
      </c>
      <c r="T1260">
        <v>0.35771065182829886</v>
      </c>
      <c r="U1260">
        <v>0.31514814720464918</v>
      </c>
      <c r="V1260">
        <v>6.2222222222222223</v>
      </c>
      <c r="W1260">
        <v>59.111111111111121</v>
      </c>
      <c r="X1260">
        <v>144.45648248465147</v>
      </c>
      <c r="Y1260">
        <v>133.33333333333337</v>
      </c>
      <c r="Z1260">
        <v>133.33333333333337</v>
      </c>
      <c r="AA1260">
        <v>17.330769041088374</v>
      </c>
      <c r="AB1260">
        <v>2.9606472432164574</v>
      </c>
      <c r="AC1260">
        <v>-61.549991776185323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</row>
    <row r="1261" spans="1:39">
      <c r="A1261">
        <v>16</v>
      </c>
      <c r="B1261">
        <v>119</v>
      </c>
      <c r="C1261">
        <v>2024</v>
      </c>
      <c r="D1261">
        <v>11</v>
      </c>
      <c r="E1261">
        <v>99</v>
      </c>
      <c r="F1261">
        <v>171</v>
      </c>
      <c r="G1261">
        <v>99</v>
      </c>
      <c r="H1261">
        <v>99</v>
      </c>
      <c r="I1261">
        <v>99</v>
      </c>
      <c r="J1261">
        <v>141</v>
      </c>
      <c r="M1261">
        <v>99</v>
      </c>
      <c r="N1261">
        <v>99</v>
      </c>
      <c r="O1261">
        <v>99</v>
      </c>
      <c r="P1261">
        <v>99</v>
      </c>
      <c r="Q1261">
        <v>4</v>
      </c>
      <c r="R1261">
        <v>10</v>
      </c>
      <c r="S1261">
        <v>10</v>
      </c>
      <c r="T1261">
        <v>0.44130626654898514</v>
      </c>
      <c r="U1261">
        <v>0.40130131663129032</v>
      </c>
      <c r="V1261">
        <v>6.4</v>
      </c>
      <c r="W1261">
        <v>59</v>
      </c>
      <c r="X1261">
        <v>151.88515709642471</v>
      </c>
      <c r="Y1261">
        <v>140.19</v>
      </c>
      <c r="Z1261">
        <v>140.19</v>
      </c>
      <c r="AA1261">
        <v>38.700967688160063</v>
      </c>
      <c r="AB1261">
        <v>4.5825756949558407</v>
      </c>
      <c r="AC1261">
        <v>-40.067637081109503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</row>
    <row r="1262" spans="1:39">
      <c r="A1262">
        <v>16</v>
      </c>
      <c r="B1262">
        <v>120</v>
      </c>
      <c r="C1262">
        <v>2024</v>
      </c>
      <c r="D1262">
        <v>12</v>
      </c>
      <c r="E1262">
        <v>99</v>
      </c>
      <c r="F1262">
        <v>171</v>
      </c>
      <c r="G1262">
        <v>99</v>
      </c>
      <c r="H1262">
        <v>99</v>
      </c>
      <c r="I1262">
        <v>99</v>
      </c>
      <c r="J1262">
        <v>141</v>
      </c>
      <c r="M1262">
        <v>99</v>
      </c>
      <c r="N1262">
        <v>99</v>
      </c>
      <c r="O1262">
        <v>99</v>
      </c>
      <c r="P1262">
        <v>99</v>
      </c>
      <c r="Q1262">
        <v>4</v>
      </c>
      <c r="R1262">
        <v>26</v>
      </c>
      <c r="S1262">
        <v>26</v>
      </c>
      <c r="T1262">
        <v>1.0842368640533779</v>
      </c>
      <c r="U1262">
        <v>1.0404317137682781</v>
      </c>
      <c r="V1262">
        <v>11.92307692307692</v>
      </c>
      <c r="W1262">
        <v>54.5</v>
      </c>
      <c r="X1262">
        <v>158.45487123927003</v>
      </c>
      <c r="Y1262">
        <v>146.25384615384613</v>
      </c>
      <c r="Z1262">
        <v>146.25384615384613</v>
      </c>
      <c r="AA1262">
        <v>12.170084089503078</v>
      </c>
      <c r="AB1262">
        <v>3.0665691177350238</v>
      </c>
      <c r="AC1262">
        <v>-63.761779823152111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2</v>
      </c>
      <c r="AK1262">
        <v>0</v>
      </c>
      <c r="AL1262">
        <v>2</v>
      </c>
      <c r="AM1262">
        <v>0</v>
      </c>
    </row>
    <row r="1263" spans="1:39">
      <c r="A1263">
        <v>16</v>
      </c>
      <c r="B1263">
        <v>121</v>
      </c>
      <c r="C1263">
        <v>2024</v>
      </c>
      <c r="D1263">
        <v>1</v>
      </c>
      <c r="E1263">
        <v>99</v>
      </c>
      <c r="F1263">
        <v>171</v>
      </c>
      <c r="G1263">
        <v>99</v>
      </c>
      <c r="H1263">
        <v>99</v>
      </c>
      <c r="I1263">
        <v>99</v>
      </c>
      <c r="J1263">
        <v>143</v>
      </c>
      <c r="M1263">
        <v>99</v>
      </c>
      <c r="N1263">
        <v>99</v>
      </c>
      <c r="O1263">
        <v>99</v>
      </c>
      <c r="P1263">
        <v>99</v>
      </c>
      <c r="Q1263">
        <v>4</v>
      </c>
      <c r="R1263">
        <v>5</v>
      </c>
      <c r="S1263">
        <v>5</v>
      </c>
      <c r="T1263">
        <v>0.18456995201181248</v>
      </c>
      <c r="U1263">
        <v>0.17419179831694628</v>
      </c>
      <c r="V1263">
        <v>2.8</v>
      </c>
      <c r="W1263">
        <v>62.2</v>
      </c>
      <c r="X1263">
        <v>158.76489707475622</v>
      </c>
      <c r="Y1263">
        <v>146.54</v>
      </c>
      <c r="Z1263">
        <v>146.54</v>
      </c>
      <c r="AA1263">
        <v>13.49082651285671</v>
      </c>
      <c r="AB1263">
        <v>2.135415650406228</v>
      </c>
      <c r="AC1263">
        <v>-23.840167790363921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</row>
    <row r="1264" spans="1:39">
      <c r="A1264">
        <v>16</v>
      </c>
      <c r="B1264">
        <v>122</v>
      </c>
      <c r="C1264">
        <v>2024</v>
      </c>
      <c r="D1264">
        <v>2</v>
      </c>
      <c r="E1264">
        <v>99</v>
      </c>
      <c r="F1264">
        <v>171</v>
      </c>
      <c r="G1264">
        <v>99</v>
      </c>
      <c r="H1264">
        <v>99</v>
      </c>
      <c r="I1264">
        <v>99</v>
      </c>
      <c r="J1264">
        <v>143</v>
      </c>
      <c r="M1264">
        <v>99</v>
      </c>
      <c r="N1264">
        <v>99</v>
      </c>
      <c r="O1264">
        <v>99</v>
      </c>
      <c r="P1264">
        <v>99</v>
      </c>
      <c r="Q1264">
        <v>1</v>
      </c>
      <c r="R1264">
        <v>1</v>
      </c>
      <c r="S1264">
        <v>1</v>
      </c>
      <c r="T1264">
        <v>3.7369207772795225E-2</v>
      </c>
      <c r="U1264">
        <v>4.1491807751853085E-2</v>
      </c>
      <c r="V1264">
        <v>0</v>
      </c>
      <c r="W1264">
        <v>65</v>
      </c>
      <c r="X1264">
        <v>183.85698808234019</v>
      </c>
      <c r="Y1264">
        <v>169.70000000000005</v>
      </c>
      <c r="Z1264">
        <v>169.70000000000005</v>
      </c>
      <c r="AA1264">
        <v>0</v>
      </c>
      <c r="AB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</row>
    <row r="1265" spans="1:39">
      <c r="A1265">
        <v>16</v>
      </c>
      <c r="B1265">
        <v>123</v>
      </c>
      <c r="C1265">
        <v>2024</v>
      </c>
      <c r="D1265">
        <v>3</v>
      </c>
      <c r="E1265">
        <v>99</v>
      </c>
      <c r="F1265">
        <v>171</v>
      </c>
      <c r="G1265">
        <v>99</v>
      </c>
      <c r="H1265">
        <v>99</v>
      </c>
      <c r="I1265">
        <v>99</v>
      </c>
      <c r="J1265">
        <v>143</v>
      </c>
      <c r="M1265">
        <v>99</v>
      </c>
      <c r="N1265">
        <v>99</v>
      </c>
      <c r="O1265">
        <v>99</v>
      </c>
      <c r="P1265">
        <v>99</v>
      </c>
      <c r="R1265">
        <v>0</v>
      </c>
    </row>
    <row r="1266" spans="1:39">
      <c r="A1266">
        <v>16</v>
      </c>
      <c r="B1266">
        <v>124</v>
      </c>
      <c r="C1266">
        <v>2024</v>
      </c>
      <c r="D1266">
        <v>4</v>
      </c>
      <c r="E1266">
        <v>99</v>
      </c>
      <c r="F1266">
        <v>171</v>
      </c>
      <c r="G1266">
        <v>99</v>
      </c>
      <c r="H1266">
        <v>99</v>
      </c>
      <c r="I1266">
        <v>99</v>
      </c>
      <c r="J1266">
        <v>143</v>
      </c>
      <c r="M1266">
        <v>99</v>
      </c>
      <c r="N1266">
        <v>99</v>
      </c>
      <c r="O1266">
        <v>99</v>
      </c>
      <c r="P1266">
        <v>99</v>
      </c>
      <c r="R1266">
        <v>0</v>
      </c>
    </row>
    <row r="1267" spans="1:39">
      <c r="A1267">
        <v>16</v>
      </c>
      <c r="B1267">
        <v>125</v>
      </c>
      <c r="C1267">
        <v>2024</v>
      </c>
      <c r="D1267">
        <v>5</v>
      </c>
      <c r="E1267">
        <v>99</v>
      </c>
      <c r="F1267">
        <v>171</v>
      </c>
      <c r="G1267">
        <v>99</v>
      </c>
      <c r="H1267">
        <v>99</v>
      </c>
      <c r="I1267">
        <v>99</v>
      </c>
      <c r="J1267">
        <v>143</v>
      </c>
      <c r="M1267">
        <v>99</v>
      </c>
      <c r="N1267">
        <v>99</v>
      </c>
      <c r="O1267">
        <v>99</v>
      </c>
      <c r="P1267">
        <v>99</v>
      </c>
      <c r="R1267">
        <v>0</v>
      </c>
    </row>
    <row r="1268" spans="1:39">
      <c r="A1268">
        <v>16</v>
      </c>
      <c r="B1268">
        <v>126</v>
      </c>
      <c r="C1268">
        <v>2024</v>
      </c>
      <c r="D1268">
        <v>6</v>
      </c>
      <c r="E1268">
        <v>99</v>
      </c>
      <c r="F1268">
        <v>171</v>
      </c>
      <c r="G1268">
        <v>99</v>
      </c>
      <c r="H1268">
        <v>99</v>
      </c>
      <c r="I1268">
        <v>99</v>
      </c>
      <c r="J1268">
        <v>143</v>
      </c>
      <c r="M1268">
        <v>99</v>
      </c>
      <c r="N1268">
        <v>99</v>
      </c>
      <c r="O1268">
        <v>99</v>
      </c>
      <c r="P1268">
        <v>99</v>
      </c>
      <c r="R1268">
        <v>0</v>
      </c>
    </row>
    <row r="1269" spans="1:39">
      <c r="A1269">
        <v>16</v>
      </c>
      <c r="B1269">
        <v>127</v>
      </c>
      <c r="C1269">
        <v>2024</v>
      </c>
      <c r="D1269">
        <v>7</v>
      </c>
      <c r="E1269">
        <v>99</v>
      </c>
      <c r="F1269">
        <v>171</v>
      </c>
      <c r="G1269">
        <v>99</v>
      </c>
      <c r="H1269">
        <v>99</v>
      </c>
      <c r="I1269">
        <v>99</v>
      </c>
      <c r="J1269">
        <v>143</v>
      </c>
      <c r="M1269">
        <v>99</v>
      </c>
      <c r="N1269">
        <v>99</v>
      </c>
      <c r="O1269">
        <v>99</v>
      </c>
      <c r="P1269">
        <v>99</v>
      </c>
      <c r="R1269">
        <v>0</v>
      </c>
    </row>
    <row r="1270" spans="1:39">
      <c r="A1270">
        <v>16</v>
      </c>
      <c r="B1270">
        <v>128</v>
      </c>
      <c r="C1270">
        <v>2024</v>
      </c>
      <c r="D1270">
        <v>8</v>
      </c>
      <c r="E1270">
        <v>99</v>
      </c>
      <c r="F1270">
        <v>171</v>
      </c>
      <c r="G1270">
        <v>99</v>
      </c>
      <c r="H1270">
        <v>99</v>
      </c>
      <c r="I1270">
        <v>99</v>
      </c>
      <c r="J1270">
        <v>143</v>
      </c>
      <c r="M1270">
        <v>99</v>
      </c>
      <c r="N1270">
        <v>99</v>
      </c>
      <c r="O1270">
        <v>99</v>
      </c>
      <c r="P1270">
        <v>99</v>
      </c>
      <c r="R1270">
        <v>0</v>
      </c>
    </row>
    <row r="1271" spans="1:39">
      <c r="A1271">
        <v>16</v>
      </c>
      <c r="B1271">
        <v>129</v>
      </c>
      <c r="C1271">
        <v>2024</v>
      </c>
      <c r="D1271">
        <v>9</v>
      </c>
      <c r="E1271">
        <v>99</v>
      </c>
      <c r="F1271">
        <v>171</v>
      </c>
      <c r="G1271">
        <v>99</v>
      </c>
      <c r="H1271">
        <v>99</v>
      </c>
      <c r="I1271">
        <v>99</v>
      </c>
      <c r="J1271">
        <v>143</v>
      </c>
      <c r="M1271">
        <v>99</v>
      </c>
      <c r="N1271">
        <v>99</v>
      </c>
      <c r="O1271">
        <v>99</v>
      </c>
      <c r="P1271">
        <v>99</v>
      </c>
      <c r="R1271">
        <v>0</v>
      </c>
    </row>
    <row r="1272" spans="1:39">
      <c r="A1272">
        <v>16</v>
      </c>
      <c r="B1272">
        <v>130</v>
      </c>
      <c r="C1272">
        <v>2024</v>
      </c>
      <c r="D1272">
        <v>10</v>
      </c>
      <c r="E1272">
        <v>99</v>
      </c>
      <c r="F1272">
        <v>171</v>
      </c>
      <c r="G1272">
        <v>99</v>
      </c>
      <c r="H1272">
        <v>99</v>
      </c>
      <c r="I1272">
        <v>99</v>
      </c>
      <c r="J1272">
        <v>143</v>
      </c>
      <c r="M1272">
        <v>99</v>
      </c>
      <c r="N1272">
        <v>99</v>
      </c>
      <c r="O1272">
        <v>99</v>
      </c>
      <c r="P1272">
        <v>99</v>
      </c>
      <c r="R1272">
        <v>0</v>
      </c>
    </row>
    <row r="1273" spans="1:39">
      <c r="A1273">
        <v>16</v>
      </c>
      <c r="B1273">
        <v>131</v>
      </c>
      <c r="C1273">
        <v>2024</v>
      </c>
      <c r="D1273">
        <v>11</v>
      </c>
      <c r="E1273">
        <v>99</v>
      </c>
      <c r="F1273">
        <v>171</v>
      </c>
      <c r="G1273">
        <v>99</v>
      </c>
      <c r="H1273">
        <v>99</v>
      </c>
      <c r="I1273">
        <v>99</v>
      </c>
      <c r="J1273">
        <v>143</v>
      </c>
      <c r="M1273">
        <v>99</v>
      </c>
      <c r="N1273">
        <v>99</v>
      </c>
      <c r="O1273">
        <v>99</v>
      </c>
      <c r="P1273">
        <v>99</v>
      </c>
      <c r="R1273">
        <v>0</v>
      </c>
    </row>
    <row r="1274" spans="1:39">
      <c r="A1274">
        <v>16</v>
      </c>
      <c r="B1274">
        <v>132</v>
      </c>
      <c r="C1274">
        <v>2024</v>
      </c>
      <c r="D1274">
        <v>12</v>
      </c>
      <c r="E1274">
        <v>99</v>
      </c>
      <c r="F1274">
        <v>171</v>
      </c>
      <c r="G1274">
        <v>99</v>
      </c>
      <c r="H1274">
        <v>99</v>
      </c>
      <c r="I1274">
        <v>99</v>
      </c>
      <c r="J1274">
        <v>143</v>
      </c>
      <c r="M1274">
        <v>99</v>
      </c>
      <c r="N1274">
        <v>99</v>
      </c>
      <c r="O1274">
        <v>99</v>
      </c>
      <c r="P1274">
        <v>99</v>
      </c>
      <c r="R1274">
        <v>0</v>
      </c>
    </row>
    <row r="1275" spans="1:39">
      <c r="A1275">
        <v>16</v>
      </c>
      <c r="B1275">
        <v>133</v>
      </c>
      <c r="C1275">
        <v>2024</v>
      </c>
      <c r="D1275">
        <v>1</v>
      </c>
      <c r="E1275">
        <v>99</v>
      </c>
      <c r="F1275">
        <v>171</v>
      </c>
      <c r="G1275">
        <v>99</v>
      </c>
      <c r="H1275">
        <v>99</v>
      </c>
      <c r="I1275">
        <v>99</v>
      </c>
      <c r="J1275">
        <v>147</v>
      </c>
      <c r="M1275">
        <v>99</v>
      </c>
      <c r="N1275">
        <v>99</v>
      </c>
      <c r="O1275">
        <v>99</v>
      </c>
      <c r="P1275">
        <v>99</v>
      </c>
      <c r="Q1275">
        <v>7</v>
      </c>
      <c r="R1275">
        <v>15</v>
      </c>
      <c r="S1275">
        <v>15</v>
      </c>
      <c r="T1275">
        <v>0.55370985603543754</v>
      </c>
      <c r="U1275">
        <v>0.46406768160867917</v>
      </c>
      <c r="V1275">
        <v>7.0666666666666647</v>
      </c>
      <c r="W1275">
        <v>58.8</v>
      </c>
      <c r="X1275">
        <v>140.98952690501989</v>
      </c>
      <c r="Y1275">
        <v>130.13333333333335</v>
      </c>
      <c r="Z1275">
        <v>130.13333333333335</v>
      </c>
      <c r="AA1275">
        <v>10.910891602227139</v>
      </c>
      <c r="AB1275">
        <v>3.487119154832623</v>
      </c>
      <c r="AC1275">
        <v>-12.493129511706702</v>
      </c>
      <c r="AD1275">
        <v>0</v>
      </c>
      <c r="AE1275">
        <v>0</v>
      </c>
      <c r="AF1275">
        <v>0</v>
      </c>
      <c r="AG1275">
        <v>1</v>
      </c>
      <c r="AH1275">
        <v>0</v>
      </c>
      <c r="AI1275">
        <v>0</v>
      </c>
      <c r="AJ1275">
        <v>0</v>
      </c>
      <c r="AK1275">
        <v>0</v>
      </c>
      <c r="AL1275">
        <v>1</v>
      </c>
      <c r="AM1275">
        <v>0</v>
      </c>
    </row>
    <row r="1276" spans="1:39">
      <c r="A1276">
        <v>16</v>
      </c>
      <c r="B1276">
        <v>134</v>
      </c>
      <c r="C1276">
        <v>2024</v>
      </c>
      <c r="D1276">
        <v>2</v>
      </c>
      <c r="E1276">
        <v>99</v>
      </c>
      <c r="F1276">
        <v>171</v>
      </c>
      <c r="G1276">
        <v>99</v>
      </c>
      <c r="H1276">
        <v>99</v>
      </c>
      <c r="I1276">
        <v>99</v>
      </c>
      <c r="J1276">
        <v>147</v>
      </c>
      <c r="M1276">
        <v>99</v>
      </c>
      <c r="N1276">
        <v>99</v>
      </c>
      <c r="O1276">
        <v>99</v>
      </c>
      <c r="P1276">
        <v>99</v>
      </c>
      <c r="Q1276">
        <v>5</v>
      </c>
      <c r="R1276">
        <v>5</v>
      </c>
      <c r="S1276">
        <v>5</v>
      </c>
      <c r="T1276">
        <v>0.18684603886397608</v>
      </c>
      <c r="U1276">
        <v>0.17019709708936323</v>
      </c>
      <c r="V1276">
        <v>5.6</v>
      </c>
      <c r="W1276">
        <v>59.8</v>
      </c>
      <c r="X1276">
        <v>150.83423618634879</v>
      </c>
      <c r="Y1276">
        <v>139.22</v>
      </c>
      <c r="Z1276">
        <v>139.22</v>
      </c>
      <c r="AA1276">
        <v>14.246880360275387</v>
      </c>
      <c r="AB1276">
        <v>3.544009029333953</v>
      </c>
      <c r="AC1276">
        <v>-66.776161090153877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</row>
    <row r="1277" spans="1:39">
      <c r="A1277">
        <v>16</v>
      </c>
      <c r="B1277">
        <v>135</v>
      </c>
      <c r="C1277">
        <v>2024</v>
      </c>
      <c r="D1277">
        <v>3</v>
      </c>
      <c r="E1277">
        <v>99</v>
      </c>
      <c r="F1277">
        <v>171</v>
      </c>
      <c r="G1277">
        <v>99</v>
      </c>
      <c r="H1277">
        <v>99</v>
      </c>
      <c r="I1277">
        <v>99</v>
      </c>
      <c r="J1277">
        <v>147</v>
      </c>
      <c r="M1277">
        <v>99</v>
      </c>
      <c r="N1277">
        <v>99</v>
      </c>
      <c r="O1277">
        <v>99</v>
      </c>
      <c r="P1277">
        <v>99</v>
      </c>
      <c r="Q1277">
        <v>3</v>
      </c>
      <c r="R1277">
        <v>8</v>
      </c>
      <c r="S1277">
        <v>8</v>
      </c>
      <c r="T1277">
        <v>0.37753657385559225</v>
      </c>
      <c r="U1277">
        <v>0.32471800359381686</v>
      </c>
      <c r="V1277">
        <v>8</v>
      </c>
      <c r="W1277">
        <v>57.75</v>
      </c>
      <c r="X1277">
        <v>142.84940411700975</v>
      </c>
      <c r="Y1277">
        <v>131.85</v>
      </c>
      <c r="Z1277">
        <v>131.85</v>
      </c>
      <c r="AA1277">
        <v>7.2603374577222723</v>
      </c>
      <c r="AB1277">
        <v>4.4930501889028553</v>
      </c>
      <c r="AC1277">
        <v>37.78233993201745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</row>
    <row r="1278" spans="1:39">
      <c r="A1278">
        <v>16</v>
      </c>
      <c r="B1278">
        <v>136</v>
      </c>
      <c r="C1278">
        <v>2024</v>
      </c>
      <c r="D1278">
        <v>4</v>
      </c>
      <c r="E1278">
        <v>99</v>
      </c>
      <c r="F1278">
        <v>171</v>
      </c>
      <c r="G1278">
        <v>99</v>
      </c>
      <c r="H1278">
        <v>99</v>
      </c>
      <c r="I1278">
        <v>99</v>
      </c>
      <c r="J1278">
        <v>147</v>
      </c>
      <c r="M1278">
        <v>99</v>
      </c>
      <c r="N1278">
        <v>99</v>
      </c>
      <c r="O1278">
        <v>99</v>
      </c>
      <c r="P1278">
        <v>99</v>
      </c>
      <c r="Q1278">
        <v>5</v>
      </c>
      <c r="R1278">
        <v>8</v>
      </c>
      <c r="S1278">
        <v>8</v>
      </c>
      <c r="T1278">
        <v>0.2696326255476913</v>
      </c>
      <c r="U1278">
        <v>0.24423248656070529</v>
      </c>
      <c r="V1278">
        <v>10.5</v>
      </c>
      <c r="W1278">
        <v>58.625</v>
      </c>
      <c r="X1278">
        <v>149.9322860238353</v>
      </c>
      <c r="Y1278">
        <v>138.38750000000002</v>
      </c>
      <c r="Z1278">
        <v>138.38750000000002</v>
      </c>
      <c r="AA1278">
        <v>10.105621888334978</v>
      </c>
      <c r="AB1278">
        <v>0.99215674164922163</v>
      </c>
      <c r="AC1278">
        <v>-26.601750431442962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1</v>
      </c>
      <c r="AK1278">
        <v>0</v>
      </c>
      <c r="AL1278">
        <v>0</v>
      </c>
      <c r="AM1278">
        <v>0</v>
      </c>
    </row>
    <row r="1279" spans="1:39">
      <c r="A1279">
        <v>16</v>
      </c>
      <c r="B1279">
        <v>137</v>
      </c>
      <c r="C1279">
        <v>2024</v>
      </c>
      <c r="D1279">
        <v>5</v>
      </c>
      <c r="E1279">
        <v>99</v>
      </c>
      <c r="F1279">
        <v>171</v>
      </c>
      <c r="G1279">
        <v>99</v>
      </c>
      <c r="H1279">
        <v>99</v>
      </c>
      <c r="I1279">
        <v>99</v>
      </c>
      <c r="J1279">
        <v>147</v>
      </c>
      <c r="M1279">
        <v>99</v>
      </c>
      <c r="N1279">
        <v>99</v>
      </c>
      <c r="O1279">
        <v>99</v>
      </c>
      <c r="P1279">
        <v>99</v>
      </c>
      <c r="Q1279">
        <v>2</v>
      </c>
      <c r="R1279">
        <v>2</v>
      </c>
      <c r="S1279">
        <v>2</v>
      </c>
      <c r="T1279">
        <v>7.4515648286140074E-2</v>
      </c>
      <c r="U1279">
        <v>6.267408616644321E-2</v>
      </c>
      <c r="V1279">
        <v>14</v>
      </c>
      <c r="W1279">
        <v>58</v>
      </c>
      <c r="X1279">
        <v>138.40736728060671</v>
      </c>
      <c r="Y1279">
        <v>127.75</v>
      </c>
      <c r="Z1279">
        <v>127.75</v>
      </c>
      <c r="AA1279">
        <v>2.5500000000004559</v>
      </c>
      <c r="AB1279">
        <v>1</v>
      </c>
      <c r="AC1279">
        <v>100.0000000000249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</row>
    <row r="1280" spans="1:39">
      <c r="A1280">
        <v>16</v>
      </c>
      <c r="B1280">
        <v>138</v>
      </c>
      <c r="C1280">
        <v>2024</v>
      </c>
      <c r="D1280">
        <v>6</v>
      </c>
      <c r="E1280">
        <v>99</v>
      </c>
      <c r="F1280">
        <v>171</v>
      </c>
      <c r="G1280">
        <v>99</v>
      </c>
      <c r="H1280">
        <v>99</v>
      </c>
      <c r="I1280">
        <v>99</v>
      </c>
      <c r="J1280">
        <v>147</v>
      </c>
      <c r="M1280">
        <v>99</v>
      </c>
      <c r="N1280">
        <v>99</v>
      </c>
      <c r="O1280">
        <v>99</v>
      </c>
      <c r="P1280">
        <v>99</v>
      </c>
      <c r="Q1280">
        <v>2</v>
      </c>
      <c r="R1280">
        <v>3</v>
      </c>
      <c r="S1280">
        <v>3</v>
      </c>
      <c r="T1280">
        <v>0.13736263736263732</v>
      </c>
      <c r="U1280">
        <v>0.13327112218594564</v>
      </c>
      <c r="V1280">
        <v>11</v>
      </c>
      <c r="W1280">
        <v>53.33333333333335</v>
      </c>
      <c r="X1280">
        <v>160.81617912603829</v>
      </c>
      <c r="Y1280">
        <v>148.43333333333331</v>
      </c>
      <c r="Z1280">
        <v>148.43333333333331</v>
      </c>
      <c r="AA1280">
        <v>28.438041814130397</v>
      </c>
      <c r="AB1280">
        <v>4.1096093353126255</v>
      </c>
      <c r="AC1280">
        <v>-89.65385235625763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</row>
    <row r="1281" spans="1:39">
      <c r="A1281">
        <v>16</v>
      </c>
      <c r="B1281">
        <v>139</v>
      </c>
      <c r="C1281">
        <v>2024</v>
      </c>
      <c r="D1281">
        <v>7</v>
      </c>
      <c r="E1281">
        <v>99</v>
      </c>
      <c r="F1281">
        <v>171</v>
      </c>
      <c r="G1281">
        <v>99</v>
      </c>
      <c r="H1281">
        <v>99</v>
      </c>
      <c r="I1281">
        <v>99</v>
      </c>
      <c r="J1281">
        <v>147</v>
      </c>
      <c r="M1281">
        <v>99</v>
      </c>
      <c r="N1281">
        <v>99</v>
      </c>
      <c r="O1281">
        <v>99</v>
      </c>
      <c r="P1281">
        <v>99</v>
      </c>
      <c r="Q1281">
        <v>3</v>
      </c>
      <c r="R1281">
        <v>7</v>
      </c>
      <c r="S1281">
        <v>7</v>
      </c>
      <c r="T1281">
        <v>0.28524857375713125</v>
      </c>
      <c r="U1281">
        <v>0.26173184792895943</v>
      </c>
      <c r="V1281">
        <v>8.2857142857142883</v>
      </c>
      <c r="W1281">
        <v>56.142857142857153</v>
      </c>
      <c r="X1281">
        <v>150.75065779291131</v>
      </c>
      <c r="Y1281">
        <v>139.1428571428572</v>
      </c>
      <c r="Z1281">
        <v>139.1428571428572</v>
      </c>
      <c r="AA1281">
        <v>10.794688792292632</v>
      </c>
      <c r="AB1281">
        <v>4.1206300291016751</v>
      </c>
      <c r="AC1281">
        <v>20.380213288246047</v>
      </c>
      <c r="AD1281">
        <v>0</v>
      </c>
      <c r="AE1281">
        <v>0</v>
      </c>
      <c r="AF1281">
        <v>0</v>
      </c>
      <c r="AG1281">
        <v>0</v>
      </c>
      <c r="AH1281">
        <v>1</v>
      </c>
      <c r="AI1281">
        <v>0</v>
      </c>
      <c r="AJ1281">
        <v>0</v>
      </c>
      <c r="AK1281">
        <v>0</v>
      </c>
      <c r="AL1281">
        <v>2</v>
      </c>
      <c r="AM1281">
        <v>0</v>
      </c>
    </row>
    <row r="1282" spans="1:39">
      <c r="A1282">
        <v>16</v>
      </c>
      <c r="B1282">
        <v>140</v>
      </c>
      <c r="C1282">
        <v>2024</v>
      </c>
      <c r="D1282">
        <v>8</v>
      </c>
      <c r="E1282">
        <v>99</v>
      </c>
      <c r="F1282">
        <v>171</v>
      </c>
      <c r="G1282">
        <v>99</v>
      </c>
      <c r="H1282">
        <v>99</v>
      </c>
      <c r="I1282">
        <v>99</v>
      </c>
      <c r="J1282">
        <v>147</v>
      </c>
      <c r="M1282">
        <v>99</v>
      </c>
      <c r="N1282">
        <v>99</v>
      </c>
      <c r="O1282">
        <v>99</v>
      </c>
      <c r="P1282">
        <v>99</v>
      </c>
      <c r="Q1282">
        <v>4</v>
      </c>
      <c r="R1282">
        <v>8</v>
      </c>
      <c r="S1282">
        <v>8</v>
      </c>
      <c r="T1282">
        <v>0.33869602032176122</v>
      </c>
      <c r="U1282">
        <v>0.30505310619273868</v>
      </c>
      <c r="V1282">
        <v>10.125</v>
      </c>
      <c r="W1282">
        <v>57.125</v>
      </c>
      <c r="X1282">
        <v>149.2957746478873</v>
      </c>
      <c r="Y1282">
        <v>137.80000000000001</v>
      </c>
      <c r="Z1282">
        <v>137.80000000000001</v>
      </c>
      <c r="AA1282">
        <v>15.917207669688748</v>
      </c>
      <c r="AB1282">
        <v>3.179524335494226</v>
      </c>
      <c r="AC1282">
        <v>-65.452592196508434</v>
      </c>
      <c r="AD1282">
        <v>0</v>
      </c>
      <c r="AE1282">
        <v>0</v>
      </c>
      <c r="AF1282">
        <v>0</v>
      </c>
      <c r="AG1282">
        <v>0</v>
      </c>
      <c r="AH1282">
        <v>1</v>
      </c>
      <c r="AI1282">
        <v>0</v>
      </c>
      <c r="AJ1282">
        <v>1</v>
      </c>
      <c r="AK1282">
        <v>0</v>
      </c>
      <c r="AL1282">
        <v>2</v>
      </c>
      <c r="AM1282">
        <v>0</v>
      </c>
    </row>
    <row r="1283" spans="1:39">
      <c r="A1283">
        <v>16</v>
      </c>
      <c r="B1283">
        <v>141</v>
      </c>
      <c r="C1283">
        <v>2024</v>
      </c>
      <c r="D1283">
        <v>9</v>
      </c>
      <c r="E1283">
        <v>99</v>
      </c>
      <c r="F1283">
        <v>171</v>
      </c>
      <c r="G1283">
        <v>99</v>
      </c>
      <c r="H1283">
        <v>99</v>
      </c>
      <c r="I1283">
        <v>99</v>
      </c>
      <c r="J1283">
        <v>147</v>
      </c>
      <c r="M1283">
        <v>99</v>
      </c>
      <c r="N1283">
        <v>99</v>
      </c>
      <c r="O1283">
        <v>99</v>
      </c>
      <c r="P1283">
        <v>99</v>
      </c>
      <c r="Q1283">
        <v>4</v>
      </c>
      <c r="R1283">
        <v>17</v>
      </c>
      <c r="S1283">
        <v>17</v>
      </c>
      <c r="T1283">
        <v>0.71912013536379027</v>
      </c>
      <c r="U1283">
        <v>0.62036779364362549</v>
      </c>
      <c r="V1283">
        <v>7.4705882352941186</v>
      </c>
      <c r="W1283">
        <v>56.588235294117645</v>
      </c>
      <c r="X1283">
        <v>142.35549040851441</v>
      </c>
      <c r="Y1283">
        <v>131.39411764705878</v>
      </c>
      <c r="Z1283">
        <v>131.39411764705878</v>
      </c>
      <c r="AA1283">
        <v>25.136438761949194</v>
      </c>
      <c r="AB1283">
        <v>5.1684429732915316</v>
      </c>
      <c r="AC1283">
        <v>-67.597447591233603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</row>
    <row r="1284" spans="1:39">
      <c r="A1284">
        <v>16</v>
      </c>
      <c r="B1284">
        <v>142</v>
      </c>
      <c r="C1284">
        <v>2024</v>
      </c>
      <c r="D1284">
        <v>10</v>
      </c>
      <c r="E1284">
        <v>99</v>
      </c>
      <c r="F1284">
        <v>171</v>
      </c>
      <c r="G1284">
        <v>99</v>
      </c>
      <c r="H1284">
        <v>99</v>
      </c>
      <c r="I1284">
        <v>99</v>
      </c>
      <c r="J1284">
        <v>147</v>
      </c>
      <c r="M1284">
        <v>99</v>
      </c>
      <c r="N1284">
        <v>99</v>
      </c>
      <c r="O1284">
        <v>99</v>
      </c>
      <c r="P1284">
        <v>99</v>
      </c>
      <c r="Q1284">
        <v>6</v>
      </c>
      <c r="R1284">
        <v>15</v>
      </c>
      <c r="S1284">
        <v>15</v>
      </c>
      <c r="T1284">
        <v>0.59618441971383151</v>
      </c>
      <c r="U1284">
        <v>0.53349328852626987</v>
      </c>
      <c r="V1284">
        <v>8.4</v>
      </c>
      <c r="W1284">
        <v>59.533333333333331</v>
      </c>
      <c r="X1284">
        <v>146.72444925966053</v>
      </c>
      <c r="Y1284">
        <v>135.4266666666667</v>
      </c>
      <c r="Z1284">
        <v>135.4266666666667</v>
      </c>
      <c r="AA1284">
        <v>21.16788342959422</v>
      </c>
      <c r="AB1284">
        <v>2.9858927568745357</v>
      </c>
      <c r="AC1284">
        <v>-76.661971946338426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1</v>
      </c>
      <c r="AM1284">
        <v>0</v>
      </c>
    </row>
    <row r="1285" spans="1:39">
      <c r="A1285">
        <v>16</v>
      </c>
      <c r="B1285">
        <v>143</v>
      </c>
      <c r="C1285">
        <v>2024</v>
      </c>
      <c r="D1285">
        <v>11</v>
      </c>
      <c r="E1285">
        <v>99</v>
      </c>
      <c r="F1285">
        <v>171</v>
      </c>
      <c r="G1285">
        <v>99</v>
      </c>
      <c r="H1285">
        <v>99</v>
      </c>
      <c r="I1285">
        <v>99</v>
      </c>
      <c r="J1285">
        <v>147</v>
      </c>
      <c r="M1285">
        <v>99</v>
      </c>
      <c r="N1285">
        <v>99</v>
      </c>
      <c r="O1285">
        <v>99</v>
      </c>
      <c r="P1285">
        <v>99</v>
      </c>
      <c r="Q1285">
        <v>4</v>
      </c>
      <c r="R1285">
        <v>4</v>
      </c>
      <c r="S1285">
        <v>3</v>
      </c>
      <c r="T1285">
        <v>0.17652250661959404</v>
      </c>
      <c r="U1285">
        <v>0.11015104261339644</v>
      </c>
      <c r="V1285">
        <v>3.5</v>
      </c>
      <c r="W1285">
        <v>60</v>
      </c>
      <c r="X1285">
        <v>127.329360780065</v>
      </c>
      <c r="Y1285">
        <v>96.200000000000017</v>
      </c>
      <c r="Z1285">
        <v>128.26666666666671</v>
      </c>
      <c r="AA1285">
        <v>10.733850919197218</v>
      </c>
      <c r="AB1285">
        <v>3.2659863237109046</v>
      </c>
      <c r="AC1285">
        <v>-88.618569788367182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</row>
    <row r="1286" spans="1:39">
      <c r="A1286">
        <v>16</v>
      </c>
      <c r="B1286">
        <v>144</v>
      </c>
      <c r="C1286">
        <v>2024</v>
      </c>
      <c r="D1286">
        <v>12</v>
      </c>
      <c r="E1286">
        <v>99</v>
      </c>
      <c r="F1286">
        <v>171</v>
      </c>
      <c r="G1286">
        <v>99</v>
      </c>
      <c r="H1286">
        <v>99</v>
      </c>
      <c r="I1286">
        <v>99</v>
      </c>
      <c r="J1286">
        <v>147</v>
      </c>
      <c r="M1286">
        <v>99</v>
      </c>
      <c r="N1286">
        <v>99</v>
      </c>
      <c r="O1286">
        <v>99</v>
      </c>
      <c r="P1286">
        <v>99</v>
      </c>
      <c r="Q1286">
        <v>10</v>
      </c>
      <c r="R1286">
        <v>33</v>
      </c>
      <c r="S1286">
        <v>33</v>
      </c>
      <c r="T1286">
        <v>1.3761467889908259</v>
      </c>
      <c r="U1286">
        <v>1.2016430864480938</v>
      </c>
      <c r="V1286">
        <v>5.1212121212121211</v>
      </c>
      <c r="W1286">
        <v>59.151515151515149</v>
      </c>
      <c r="X1286">
        <v>144.18726813093011</v>
      </c>
      <c r="Y1286">
        <v>133.08484848484844</v>
      </c>
      <c r="Z1286">
        <v>133.08484848484844</v>
      </c>
      <c r="AA1286">
        <v>23.554657536116157</v>
      </c>
      <c r="AB1286">
        <v>5.0519795827295351</v>
      </c>
      <c r="AC1286">
        <v>-38.116980273536569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1</v>
      </c>
      <c r="AK1286">
        <v>0</v>
      </c>
      <c r="AL1286">
        <v>1</v>
      </c>
      <c r="AM1286">
        <v>0</v>
      </c>
    </row>
    <row r="1287" spans="1:39">
      <c r="A1287">
        <v>16</v>
      </c>
      <c r="B1287">
        <v>145</v>
      </c>
      <c r="C1287">
        <v>2024</v>
      </c>
      <c r="D1287">
        <v>1</v>
      </c>
      <c r="E1287">
        <v>99</v>
      </c>
      <c r="F1287">
        <v>171</v>
      </c>
      <c r="G1287">
        <v>99</v>
      </c>
      <c r="H1287">
        <v>99</v>
      </c>
      <c r="I1287">
        <v>99</v>
      </c>
      <c r="J1287">
        <v>155</v>
      </c>
      <c r="M1287">
        <v>99</v>
      </c>
      <c r="N1287">
        <v>99</v>
      </c>
      <c r="O1287">
        <v>99</v>
      </c>
      <c r="P1287">
        <v>99</v>
      </c>
      <c r="Q1287">
        <v>7</v>
      </c>
      <c r="R1287">
        <v>42</v>
      </c>
      <c r="S1287">
        <v>42</v>
      </c>
      <c r="T1287">
        <v>1.5503875968992249</v>
      </c>
      <c r="U1287">
        <v>1.4078700838721487</v>
      </c>
      <c r="V1287">
        <v>6.1190476190476177</v>
      </c>
      <c r="W1287">
        <v>59.476190476190446</v>
      </c>
      <c r="X1287">
        <v>152.76015064747455</v>
      </c>
      <c r="Y1287">
        <v>140.99761904761903</v>
      </c>
      <c r="Z1287">
        <v>140.99761904761903</v>
      </c>
      <c r="AA1287">
        <v>25.426602942355785</v>
      </c>
      <c r="AB1287">
        <v>3.1262185832704215</v>
      </c>
      <c r="AC1287">
        <v>-42.331411888834381</v>
      </c>
      <c r="AD1287">
        <v>4</v>
      </c>
      <c r="AE1287">
        <v>0</v>
      </c>
      <c r="AF1287">
        <v>0</v>
      </c>
      <c r="AG1287">
        <v>1</v>
      </c>
      <c r="AH1287">
        <v>2</v>
      </c>
      <c r="AI1287">
        <v>2</v>
      </c>
      <c r="AJ1287">
        <v>0</v>
      </c>
      <c r="AK1287">
        <v>0</v>
      </c>
      <c r="AL1287">
        <v>0</v>
      </c>
      <c r="AM1287">
        <v>1</v>
      </c>
    </row>
    <row r="1288" spans="1:39">
      <c r="A1288">
        <v>16</v>
      </c>
      <c r="B1288">
        <v>146</v>
      </c>
      <c r="C1288">
        <v>2024</v>
      </c>
      <c r="D1288">
        <v>2</v>
      </c>
      <c r="E1288">
        <v>99</v>
      </c>
      <c r="F1288">
        <v>171</v>
      </c>
      <c r="G1288">
        <v>99</v>
      </c>
      <c r="H1288">
        <v>99</v>
      </c>
      <c r="I1288">
        <v>99</v>
      </c>
      <c r="J1288">
        <v>155</v>
      </c>
      <c r="M1288">
        <v>99</v>
      </c>
      <c r="N1288">
        <v>99</v>
      </c>
      <c r="O1288">
        <v>99</v>
      </c>
      <c r="P1288">
        <v>99</v>
      </c>
      <c r="Q1288">
        <v>7</v>
      </c>
      <c r="R1288">
        <v>23</v>
      </c>
      <c r="S1288">
        <v>23</v>
      </c>
      <c r="T1288">
        <v>0.85949177877428995</v>
      </c>
      <c r="U1288">
        <v>0.8917926905958099</v>
      </c>
      <c r="V1288">
        <v>8.4347826086956506</v>
      </c>
      <c r="W1288">
        <v>56.652173913043477</v>
      </c>
      <c r="X1288">
        <v>171.81214376560371</v>
      </c>
      <c r="Y1288">
        <v>158.5826086956522</v>
      </c>
      <c r="Z1288">
        <v>158.5826086956522</v>
      </c>
      <c r="AA1288">
        <v>27.84009701654016</v>
      </c>
      <c r="AB1288">
        <v>4.913235856179722</v>
      </c>
      <c r="AC1288">
        <v>-44.634932043223721</v>
      </c>
      <c r="AD1288">
        <v>0</v>
      </c>
      <c r="AE1288">
        <v>0</v>
      </c>
      <c r="AF1288">
        <v>0</v>
      </c>
      <c r="AG1288">
        <v>1</v>
      </c>
      <c r="AH1288">
        <v>0</v>
      </c>
      <c r="AI1288">
        <v>0</v>
      </c>
      <c r="AJ1288">
        <v>0</v>
      </c>
      <c r="AK1288">
        <v>1</v>
      </c>
      <c r="AL1288">
        <v>0</v>
      </c>
      <c r="AM1288">
        <v>0</v>
      </c>
    </row>
    <row r="1289" spans="1:39">
      <c r="A1289">
        <v>16</v>
      </c>
      <c r="B1289">
        <v>147</v>
      </c>
      <c r="C1289">
        <v>2024</v>
      </c>
      <c r="D1289">
        <v>3</v>
      </c>
      <c r="E1289">
        <v>99</v>
      </c>
      <c r="F1289">
        <v>171</v>
      </c>
      <c r="G1289">
        <v>99</v>
      </c>
      <c r="H1289">
        <v>99</v>
      </c>
      <c r="I1289">
        <v>99</v>
      </c>
      <c r="J1289">
        <v>155</v>
      </c>
      <c r="M1289">
        <v>99</v>
      </c>
      <c r="N1289">
        <v>99</v>
      </c>
      <c r="O1289">
        <v>99</v>
      </c>
      <c r="P1289">
        <v>99</v>
      </c>
      <c r="Q1289">
        <v>5</v>
      </c>
      <c r="R1289">
        <v>23</v>
      </c>
      <c r="S1289">
        <v>23</v>
      </c>
      <c r="T1289">
        <v>1.0854176498348282</v>
      </c>
      <c r="U1289">
        <v>1.1583394312878799</v>
      </c>
      <c r="V1289">
        <v>5.7826086956521747</v>
      </c>
      <c r="W1289">
        <v>58.478260869565212</v>
      </c>
      <c r="X1289">
        <v>177.24339347119499</v>
      </c>
      <c r="Y1289">
        <v>163.59565217391301</v>
      </c>
      <c r="Z1289">
        <v>163.59565217391301</v>
      </c>
      <c r="AA1289">
        <v>37.572092768562378</v>
      </c>
      <c r="AB1289">
        <v>5.4841238467716709</v>
      </c>
      <c r="AC1289">
        <v>-52.890329556468195</v>
      </c>
      <c r="AD1289">
        <v>3</v>
      </c>
      <c r="AE1289">
        <v>0</v>
      </c>
      <c r="AF1289">
        <v>0</v>
      </c>
      <c r="AG1289">
        <v>0</v>
      </c>
      <c r="AH1289">
        <v>3</v>
      </c>
      <c r="AI1289">
        <v>1</v>
      </c>
      <c r="AJ1289">
        <v>0</v>
      </c>
      <c r="AK1289">
        <v>1</v>
      </c>
      <c r="AL1289">
        <v>0</v>
      </c>
      <c r="AM1289">
        <v>0</v>
      </c>
    </row>
    <row r="1290" spans="1:39">
      <c r="A1290">
        <v>16</v>
      </c>
      <c r="B1290">
        <v>148</v>
      </c>
      <c r="C1290">
        <v>2024</v>
      </c>
      <c r="D1290">
        <v>4</v>
      </c>
      <c r="E1290">
        <v>99</v>
      </c>
      <c r="F1290">
        <v>171</v>
      </c>
      <c r="G1290">
        <v>99</v>
      </c>
      <c r="H1290">
        <v>99</v>
      </c>
      <c r="I1290">
        <v>99</v>
      </c>
      <c r="J1290">
        <v>155</v>
      </c>
      <c r="M1290">
        <v>99</v>
      </c>
      <c r="N1290">
        <v>99</v>
      </c>
      <c r="O1290">
        <v>99</v>
      </c>
      <c r="P1290">
        <v>99</v>
      </c>
      <c r="Q1290">
        <v>4</v>
      </c>
      <c r="R1290">
        <v>23</v>
      </c>
      <c r="S1290">
        <v>23</v>
      </c>
      <c r="T1290">
        <v>0.77519379844961245</v>
      </c>
      <c r="U1290">
        <v>0.69475329231833549</v>
      </c>
      <c r="V1290">
        <v>3.3913043478260874</v>
      </c>
      <c r="W1290">
        <v>60.826086956521742</v>
      </c>
      <c r="X1290">
        <v>148.34895661594982</v>
      </c>
      <c r="Y1290">
        <v>136.92608695652177</v>
      </c>
      <c r="Z1290">
        <v>136.92608695652177</v>
      </c>
      <c r="AA1290">
        <v>24.881444411296329</v>
      </c>
      <c r="AB1290">
        <v>3.534330683982843</v>
      </c>
      <c r="AC1290">
        <v>-47.290335464241082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</row>
    <row r="1291" spans="1:39">
      <c r="A1291">
        <v>16</v>
      </c>
      <c r="B1291">
        <v>149</v>
      </c>
      <c r="C1291">
        <v>2024</v>
      </c>
      <c r="D1291">
        <v>5</v>
      </c>
      <c r="E1291">
        <v>99</v>
      </c>
      <c r="F1291">
        <v>171</v>
      </c>
      <c r="G1291">
        <v>99</v>
      </c>
      <c r="H1291">
        <v>99</v>
      </c>
      <c r="I1291">
        <v>99</v>
      </c>
      <c r="J1291">
        <v>155</v>
      </c>
      <c r="M1291">
        <v>99</v>
      </c>
      <c r="N1291">
        <v>99</v>
      </c>
      <c r="O1291">
        <v>99</v>
      </c>
      <c r="P1291">
        <v>99</v>
      </c>
      <c r="Q1291">
        <v>8</v>
      </c>
      <c r="R1291">
        <v>66</v>
      </c>
      <c r="S1291">
        <v>66</v>
      </c>
      <c r="T1291">
        <v>2.459016393442623</v>
      </c>
      <c r="U1291">
        <v>2.3483771581778639</v>
      </c>
      <c r="V1291">
        <v>4.8787878787878789</v>
      </c>
      <c r="W1291">
        <v>58.848484848484851</v>
      </c>
      <c r="X1291">
        <v>157.15387898486497</v>
      </c>
      <c r="Y1291">
        <v>145.05303030303028</v>
      </c>
      <c r="Z1291">
        <v>145.05303030303028</v>
      </c>
      <c r="AA1291">
        <v>26.000601506427859</v>
      </c>
      <c r="AB1291">
        <v>4.5401989818976807</v>
      </c>
      <c r="AC1291">
        <v>-33.839237327705689</v>
      </c>
      <c r="AD1291">
        <v>4</v>
      </c>
      <c r="AE1291">
        <v>0</v>
      </c>
      <c r="AF1291">
        <v>0</v>
      </c>
      <c r="AG1291">
        <v>0</v>
      </c>
      <c r="AH1291">
        <v>2</v>
      </c>
      <c r="AI1291">
        <v>0</v>
      </c>
      <c r="AJ1291">
        <v>0</v>
      </c>
      <c r="AK1291">
        <v>0</v>
      </c>
      <c r="AL1291">
        <v>0</v>
      </c>
      <c r="AM1291">
        <v>0</v>
      </c>
    </row>
    <row r="1292" spans="1:39">
      <c r="A1292">
        <v>16</v>
      </c>
      <c r="B1292">
        <v>150</v>
      </c>
      <c r="C1292">
        <v>2024</v>
      </c>
      <c r="D1292">
        <v>6</v>
      </c>
      <c r="E1292">
        <v>99</v>
      </c>
      <c r="F1292">
        <v>171</v>
      </c>
      <c r="G1292">
        <v>99</v>
      </c>
      <c r="H1292">
        <v>99</v>
      </c>
      <c r="I1292">
        <v>99</v>
      </c>
      <c r="J1292">
        <v>155</v>
      </c>
      <c r="M1292">
        <v>99</v>
      </c>
      <c r="N1292">
        <v>99</v>
      </c>
      <c r="O1292">
        <v>99</v>
      </c>
      <c r="P1292">
        <v>99</v>
      </c>
      <c r="Q1292">
        <v>5</v>
      </c>
      <c r="R1292">
        <v>35</v>
      </c>
      <c r="S1292">
        <v>35</v>
      </c>
      <c r="T1292">
        <v>1.6025641025641024</v>
      </c>
      <c r="U1292">
        <v>1.5689360068164899</v>
      </c>
      <c r="V1292">
        <v>5.9714285714285698</v>
      </c>
      <c r="W1292">
        <v>59.571428571428562</v>
      </c>
      <c r="X1292">
        <v>162.27518959913328</v>
      </c>
      <c r="Y1292">
        <v>149.77999999999997</v>
      </c>
      <c r="Z1292">
        <v>149.77999999999997</v>
      </c>
      <c r="AA1292">
        <v>41.352891071846734</v>
      </c>
      <c r="AB1292">
        <v>4.4096369418790324</v>
      </c>
      <c r="AC1292">
        <v>-39.272717441639699</v>
      </c>
      <c r="AD1292">
        <v>0</v>
      </c>
      <c r="AE1292">
        <v>0</v>
      </c>
      <c r="AF1292">
        <v>0</v>
      </c>
      <c r="AG1292">
        <v>0</v>
      </c>
      <c r="AH1292">
        <v>3</v>
      </c>
      <c r="AI1292">
        <v>0</v>
      </c>
      <c r="AJ1292">
        <v>0</v>
      </c>
      <c r="AK1292">
        <v>0</v>
      </c>
      <c r="AL1292">
        <v>0</v>
      </c>
      <c r="AM1292">
        <v>1</v>
      </c>
    </row>
    <row r="1293" spans="1:39">
      <c r="A1293">
        <v>16</v>
      </c>
      <c r="B1293">
        <v>151</v>
      </c>
      <c r="C1293">
        <v>2024</v>
      </c>
      <c r="D1293">
        <v>7</v>
      </c>
      <c r="E1293">
        <v>99</v>
      </c>
      <c r="F1293">
        <v>171</v>
      </c>
      <c r="G1293">
        <v>99</v>
      </c>
      <c r="H1293">
        <v>99</v>
      </c>
      <c r="I1293">
        <v>99</v>
      </c>
      <c r="J1293">
        <v>155</v>
      </c>
      <c r="M1293">
        <v>99</v>
      </c>
      <c r="N1293">
        <v>99</v>
      </c>
      <c r="O1293">
        <v>99</v>
      </c>
      <c r="P1293">
        <v>99</v>
      </c>
      <c r="Q1293">
        <v>4</v>
      </c>
      <c r="R1293">
        <v>19</v>
      </c>
      <c r="S1293">
        <v>19</v>
      </c>
      <c r="T1293">
        <v>0.77424612876935595</v>
      </c>
      <c r="U1293">
        <v>0.883519653804544</v>
      </c>
      <c r="V1293">
        <v>9.3684210526315805</v>
      </c>
      <c r="W1293">
        <v>56.947368421052623</v>
      </c>
      <c r="X1293">
        <v>187.48360608998124</v>
      </c>
      <c r="Y1293">
        <v>173.04736842105274</v>
      </c>
      <c r="Z1293">
        <v>173.04736842105274</v>
      </c>
      <c r="AA1293">
        <v>38.861256154644302</v>
      </c>
      <c r="AB1293">
        <v>3.9131853253560274</v>
      </c>
      <c r="AC1293">
        <v>-49.286183408916806</v>
      </c>
      <c r="AD1293">
        <v>0</v>
      </c>
      <c r="AE1293">
        <v>0</v>
      </c>
      <c r="AF1293">
        <v>0</v>
      </c>
      <c r="AG1293">
        <v>0</v>
      </c>
      <c r="AH1293">
        <v>2</v>
      </c>
      <c r="AI1293">
        <v>0</v>
      </c>
      <c r="AJ1293">
        <v>0</v>
      </c>
      <c r="AK1293">
        <v>0</v>
      </c>
      <c r="AL1293">
        <v>1</v>
      </c>
      <c r="AM1293">
        <v>0</v>
      </c>
    </row>
    <row r="1294" spans="1:39">
      <c r="A1294">
        <v>16</v>
      </c>
      <c r="B1294">
        <v>152</v>
      </c>
      <c r="C1294">
        <v>2024</v>
      </c>
      <c r="D1294">
        <v>8</v>
      </c>
      <c r="E1294">
        <v>99</v>
      </c>
      <c r="F1294">
        <v>171</v>
      </c>
      <c r="G1294">
        <v>99</v>
      </c>
      <c r="H1294">
        <v>99</v>
      </c>
      <c r="I1294">
        <v>99</v>
      </c>
      <c r="J1294">
        <v>155</v>
      </c>
      <c r="M1294">
        <v>99</v>
      </c>
      <c r="N1294">
        <v>99</v>
      </c>
      <c r="O1294">
        <v>99</v>
      </c>
      <c r="P1294">
        <v>99</v>
      </c>
      <c r="Q1294">
        <v>5</v>
      </c>
      <c r="R1294">
        <v>27</v>
      </c>
      <c r="S1294">
        <v>27</v>
      </c>
      <c r="T1294">
        <v>1.1430990685859443</v>
      </c>
      <c r="U1294">
        <v>1.163734432232912</v>
      </c>
      <c r="V1294">
        <v>5.8888888888888884</v>
      </c>
      <c r="W1294">
        <v>59.592592592592602</v>
      </c>
      <c r="X1294">
        <v>168.7532603025561</v>
      </c>
      <c r="Y1294">
        <v>155.75925925925927</v>
      </c>
      <c r="Z1294">
        <v>155.75925925925927</v>
      </c>
      <c r="AA1294">
        <v>30.838278993860008</v>
      </c>
      <c r="AB1294">
        <v>3.8514957100312719</v>
      </c>
      <c r="AC1294">
        <v>-19.076089332598045</v>
      </c>
      <c r="AD1294">
        <v>1</v>
      </c>
      <c r="AE1294">
        <v>0</v>
      </c>
      <c r="AF1294">
        <v>0</v>
      </c>
      <c r="AG1294">
        <v>0</v>
      </c>
      <c r="AH1294">
        <v>7</v>
      </c>
      <c r="AI1294">
        <v>0</v>
      </c>
      <c r="AJ1294">
        <v>0</v>
      </c>
      <c r="AK1294">
        <v>0</v>
      </c>
      <c r="AL1294">
        <v>0</v>
      </c>
      <c r="AM1294">
        <v>0</v>
      </c>
    </row>
    <row r="1295" spans="1:39">
      <c r="A1295">
        <v>16</v>
      </c>
      <c r="B1295">
        <v>153</v>
      </c>
      <c r="C1295">
        <v>2024</v>
      </c>
      <c r="D1295">
        <v>9</v>
      </c>
      <c r="E1295">
        <v>99</v>
      </c>
      <c r="F1295">
        <v>171</v>
      </c>
      <c r="G1295">
        <v>99</v>
      </c>
      <c r="H1295">
        <v>99</v>
      </c>
      <c r="I1295">
        <v>99</v>
      </c>
      <c r="J1295">
        <v>155</v>
      </c>
      <c r="M1295">
        <v>99</v>
      </c>
      <c r="N1295">
        <v>99</v>
      </c>
      <c r="O1295">
        <v>99</v>
      </c>
      <c r="P1295">
        <v>99</v>
      </c>
      <c r="Q1295">
        <v>4</v>
      </c>
      <c r="R1295">
        <v>21</v>
      </c>
      <c r="S1295">
        <v>21</v>
      </c>
      <c r="T1295">
        <v>0.88832487309644692</v>
      </c>
      <c r="U1295">
        <v>0.98413989200706753</v>
      </c>
      <c r="V1295">
        <v>6.8571428571428559</v>
      </c>
      <c r="W1295">
        <v>57.142857142857153</v>
      </c>
      <c r="X1295">
        <v>182.81483774441517</v>
      </c>
      <c r="Y1295">
        <v>168.73809523809521</v>
      </c>
      <c r="Z1295">
        <v>168.73809523809521</v>
      </c>
      <c r="AA1295">
        <v>32.453871677321992</v>
      </c>
      <c r="AB1295">
        <v>5.4797090145694174</v>
      </c>
      <c r="AC1295">
        <v>-79.323612981660602</v>
      </c>
      <c r="AD1295">
        <v>0</v>
      </c>
      <c r="AE1295">
        <v>0</v>
      </c>
      <c r="AF1295">
        <v>0</v>
      </c>
      <c r="AG1295">
        <v>0</v>
      </c>
      <c r="AH1295">
        <v>2</v>
      </c>
      <c r="AI1295">
        <v>0</v>
      </c>
      <c r="AJ1295">
        <v>2</v>
      </c>
      <c r="AK1295">
        <v>0</v>
      </c>
      <c r="AL1295">
        <v>0</v>
      </c>
      <c r="AM1295">
        <v>0</v>
      </c>
    </row>
    <row r="1296" spans="1:39">
      <c r="A1296">
        <v>16</v>
      </c>
      <c r="B1296">
        <v>154</v>
      </c>
      <c r="C1296">
        <v>2024</v>
      </c>
      <c r="D1296">
        <v>10</v>
      </c>
      <c r="E1296">
        <v>99</v>
      </c>
      <c r="F1296">
        <v>171</v>
      </c>
      <c r="G1296">
        <v>99</v>
      </c>
      <c r="H1296">
        <v>99</v>
      </c>
      <c r="I1296">
        <v>99</v>
      </c>
      <c r="J1296">
        <v>155</v>
      </c>
      <c r="M1296">
        <v>99</v>
      </c>
      <c r="N1296">
        <v>99</v>
      </c>
      <c r="O1296">
        <v>99</v>
      </c>
      <c r="P1296">
        <v>99</v>
      </c>
      <c r="Q1296">
        <v>5</v>
      </c>
      <c r="R1296">
        <v>14</v>
      </c>
      <c r="S1296">
        <v>14</v>
      </c>
      <c r="T1296">
        <v>0.55643879173290922</v>
      </c>
      <c r="U1296">
        <v>0.58415335318941741</v>
      </c>
      <c r="V1296">
        <v>6.9285714285714306</v>
      </c>
      <c r="W1296">
        <v>58.5</v>
      </c>
      <c r="X1296">
        <v>172.13279678068403</v>
      </c>
      <c r="Y1296">
        <v>158.87857142857141</v>
      </c>
      <c r="Z1296">
        <v>158.87857142857141</v>
      </c>
      <c r="AA1296">
        <v>28.224310154075805</v>
      </c>
      <c r="AB1296">
        <v>5.9970230710149606</v>
      </c>
      <c r="AC1296">
        <v>-68.615162338058454</v>
      </c>
      <c r="AD1296">
        <v>1</v>
      </c>
      <c r="AE1296">
        <v>0</v>
      </c>
      <c r="AF1296">
        <v>0</v>
      </c>
      <c r="AG1296">
        <v>0</v>
      </c>
      <c r="AH1296">
        <v>1</v>
      </c>
      <c r="AI1296">
        <v>0</v>
      </c>
      <c r="AJ1296">
        <v>0</v>
      </c>
      <c r="AK1296">
        <v>0</v>
      </c>
      <c r="AL1296">
        <v>0</v>
      </c>
      <c r="AM1296">
        <v>0</v>
      </c>
    </row>
    <row r="1297" spans="1:39">
      <c r="A1297">
        <v>16</v>
      </c>
      <c r="B1297">
        <v>155</v>
      </c>
      <c r="C1297">
        <v>2024</v>
      </c>
      <c r="D1297">
        <v>11</v>
      </c>
      <c r="E1297">
        <v>99</v>
      </c>
      <c r="F1297">
        <v>171</v>
      </c>
      <c r="G1297">
        <v>99</v>
      </c>
      <c r="H1297">
        <v>99</v>
      </c>
      <c r="I1297">
        <v>99</v>
      </c>
      <c r="J1297">
        <v>155</v>
      </c>
      <c r="M1297">
        <v>99</v>
      </c>
      <c r="N1297">
        <v>99</v>
      </c>
      <c r="O1297">
        <v>99</v>
      </c>
      <c r="P1297">
        <v>99</v>
      </c>
      <c r="Q1297">
        <v>4</v>
      </c>
      <c r="R1297">
        <v>18</v>
      </c>
      <c r="S1297">
        <v>18</v>
      </c>
      <c r="T1297">
        <v>0.79435127978817277</v>
      </c>
      <c r="U1297">
        <v>0.89139902988076014</v>
      </c>
      <c r="V1297">
        <v>9.5555555555555554</v>
      </c>
      <c r="W1297">
        <v>55.777777777777779</v>
      </c>
      <c r="X1297">
        <v>187.43228602383527</v>
      </c>
      <c r="Y1297">
        <v>173</v>
      </c>
      <c r="Z1297">
        <v>173</v>
      </c>
      <c r="AA1297">
        <v>31.546068605207399</v>
      </c>
      <c r="AB1297">
        <v>4.1035967361376313</v>
      </c>
      <c r="AC1297">
        <v>-23.007179611265808</v>
      </c>
      <c r="AD1297">
        <v>0</v>
      </c>
      <c r="AE1297">
        <v>0</v>
      </c>
      <c r="AF1297">
        <v>0</v>
      </c>
      <c r="AG1297">
        <v>0</v>
      </c>
      <c r="AH1297">
        <v>1</v>
      </c>
      <c r="AI1297">
        <v>0</v>
      </c>
      <c r="AJ1297">
        <v>0</v>
      </c>
      <c r="AK1297">
        <v>0</v>
      </c>
      <c r="AL1297">
        <v>1</v>
      </c>
      <c r="AM1297">
        <v>0</v>
      </c>
    </row>
    <row r="1298" spans="1:39">
      <c r="A1298">
        <v>16</v>
      </c>
      <c r="B1298">
        <v>156</v>
      </c>
      <c r="C1298">
        <v>2024</v>
      </c>
      <c r="D1298">
        <v>12</v>
      </c>
      <c r="E1298">
        <v>99</v>
      </c>
      <c r="F1298">
        <v>171</v>
      </c>
      <c r="G1298">
        <v>99</v>
      </c>
      <c r="H1298">
        <v>99</v>
      </c>
      <c r="I1298">
        <v>99</v>
      </c>
      <c r="J1298">
        <v>155</v>
      </c>
      <c r="M1298">
        <v>99</v>
      </c>
      <c r="N1298">
        <v>99</v>
      </c>
      <c r="O1298">
        <v>99</v>
      </c>
      <c r="P1298">
        <v>99</v>
      </c>
      <c r="Q1298">
        <v>4</v>
      </c>
      <c r="R1298">
        <v>10</v>
      </c>
      <c r="S1298">
        <v>10</v>
      </c>
      <c r="T1298">
        <v>0.41701417848206845</v>
      </c>
      <c r="U1298">
        <v>0.47901009869408417</v>
      </c>
      <c r="V1298">
        <v>7.1</v>
      </c>
      <c r="W1298">
        <v>55</v>
      </c>
      <c r="X1298">
        <v>189.67497291440964</v>
      </c>
      <c r="Y1298">
        <v>175.07000000000005</v>
      </c>
      <c r="Z1298">
        <v>175.07000000000005</v>
      </c>
      <c r="AA1298">
        <v>27.266758149805781</v>
      </c>
      <c r="AB1298">
        <v>7.5365774725667105</v>
      </c>
      <c r="AC1298">
        <v>-66.458056327705691</v>
      </c>
      <c r="AD1298">
        <v>0</v>
      </c>
      <c r="AE1298">
        <v>0</v>
      </c>
      <c r="AF1298">
        <v>0</v>
      </c>
      <c r="AG1298">
        <v>0</v>
      </c>
      <c r="AH1298">
        <v>1</v>
      </c>
      <c r="AI1298">
        <v>0</v>
      </c>
      <c r="AJ1298">
        <v>0</v>
      </c>
      <c r="AK1298">
        <v>0</v>
      </c>
      <c r="AL1298">
        <v>1</v>
      </c>
      <c r="AM1298">
        <v>0</v>
      </c>
    </row>
    <row r="1299" spans="1:39">
      <c r="A1299">
        <v>16</v>
      </c>
      <c r="B1299">
        <v>157</v>
      </c>
      <c r="C1299">
        <v>2024</v>
      </c>
      <c r="D1299">
        <v>1</v>
      </c>
      <c r="E1299">
        <v>99</v>
      </c>
      <c r="F1299">
        <v>171</v>
      </c>
      <c r="G1299">
        <v>99</v>
      </c>
      <c r="H1299">
        <v>99</v>
      </c>
      <c r="I1299">
        <v>99</v>
      </c>
      <c r="J1299">
        <v>160</v>
      </c>
      <c r="M1299">
        <v>99</v>
      </c>
      <c r="N1299">
        <v>99</v>
      </c>
      <c r="O1299">
        <v>99</v>
      </c>
      <c r="P1299">
        <v>99</v>
      </c>
      <c r="Q1299">
        <v>12</v>
      </c>
      <c r="R1299">
        <v>41</v>
      </c>
      <c r="S1299">
        <v>41</v>
      </c>
      <c r="T1299">
        <v>1.5134736064968628</v>
      </c>
      <c r="U1299">
        <v>1.3709015774735078</v>
      </c>
      <c r="V1299">
        <v>10.512195121951217</v>
      </c>
      <c r="W1299">
        <v>54.14634146341465</v>
      </c>
      <c r="X1299">
        <v>152.37692571941972</v>
      </c>
      <c r="Y1299">
        <v>140.64390243902429</v>
      </c>
      <c r="Z1299">
        <v>140.64390243902429</v>
      </c>
      <c r="AA1299">
        <v>11.306247976564348</v>
      </c>
      <c r="AB1299">
        <v>4.2112565508481197</v>
      </c>
      <c r="AC1299">
        <v>-52.560578902808814</v>
      </c>
      <c r="AD1299">
        <v>2</v>
      </c>
      <c r="AE1299">
        <v>0</v>
      </c>
      <c r="AF1299">
        <v>0</v>
      </c>
      <c r="AG1299">
        <v>0</v>
      </c>
      <c r="AH1299">
        <v>2</v>
      </c>
      <c r="AI1299">
        <v>0</v>
      </c>
      <c r="AJ1299">
        <v>6</v>
      </c>
      <c r="AK1299">
        <v>0</v>
      </c>
      <c r="AL1299">
        <v>5</v>
      </c>
      <c r="AM1299">
        <v>5</v>
      </c>
    </row>
    <row r="1300" spans="1:39">
      <c r="A1300">
        <v>16</v>
      </c>
      <c r="B1300">
        <v>158</v>
      </c>
      <c r="C1300">
        <v>2024</v>
      </c>
      <c r="D1300">
        <v>2</v>
      </c>
      <c r="E1300">
        <v>99</v>
      </c>
      <c r="F1300">
        <v>171</v>
      </c>
      <c r="G1300">
        <v>99</v>
      </c>
      <c r="H1300">
        <v>99</v>
      </c>
      <c r="I1300">
        <v>99</v>
      </c>
      <c r="J1300">
        <v>160</v>
      </c>
      <c r="M1300">
        <v>99</v>
      </c>
      <c r="N1300">
        <v>99</v>
      </c>
      <c r="O1300">
        <v>99</v>
      </c>
      <c r="P1300">
        <v>99</v>
      </c>
      <c r="Q1300">
        <v>8</v>
      </c>
      <c r="R1300">
        <v>29</v>
      </c>
      <c r="S1300">
        <v>29</v>
      </c>
      <c r="T1300">
        <v>1.0837070254110612</v>
      </c>
      <c r="U1300">
        <v>0.93098618960949309</v>
      </c>
      <c r="V1300">
        <v>9.6896551724137954</v>
      </c>
      <c r="W1300">
        <v>56.51724137931032</v>
      </c>
      <c r="X1300">
        <v>142.25352112676052</v>
      </c>
      <c r="Y1300">
        <v>131.29999999999998</v>
      </c>
      <c r="Z1300">
        <v>131.29999999999998</v>
      </c>
      <c r="AA1300">
        <v>6.2588971155835109</v>
      </c>
      <c r="AB1300">
        <v>3.8202788276572801</v>
      </c>
      <c r="AC1300">
        <v>13.383111742110128</v>
      </c>
      <c r="AD1300">
        <v>0</v>
      </c>
      <c r="AE1300">
        <v>0</v>
      </c>
      <c r="AF1300">
        <v>0</v>
      </c>
      <c r="AG1300">
        <v>0</v>
      </c>
      <c r="AH1300">
        <v>1</v>
      </c>
      <c r="AI1300">
        <v>0</v>
      </c>
      <c r="AJ1300">
        <v>1</v>
      </c>
      <c r="AK1300">
        <v>0</v>
      </c>
      <c r="AL1300">
        <v>2</v>
      </c>
      <c r="AM1300">
        <v>0</v>
      </c>
    </row>
    <row r="1301" spans="1:39">
      <c r="A1301">
        <v>16</v>
      </c>
      <c r="B1301">
        <v>159</v>
      </c>
      <c r="C1301">
        <v>2024</v>
      </c>
      <c r="D1301">
        <v>3</v>
      </c>
      <c r="E1301">
        <v>99</v>
      </c>
      <c r="F1301">
        <v>171</v>
      </c>
      <c r="G1301">
        <v>99</v>
      </c>
      <c r="H1301">
        <v>99</v>
      </c>
      <c r="I1301">
        <v>99</v>
      </c>
      <c r="J1301">
        <v>160</v>
      </c>
      <c r="M1301">
        <v>99</v>
      </c>
      <c r="N1301">
        <v>99</v>
      </c>
      <c r="O1301">
        <v>99</v>
      </c>
      <c r="P1301">
        <v>99</v>
      </c>
      <c r="Q1301">
        <v>6</v>
      </c>
      <c r="R1301">
        <v>9</v>
      </c>
      <c r="S1301">
        <v>9</v>
      </c>
      <c r="T1301">
        <v>0.42472864558754114</v>
      </c>
      <c r="U1301">
        <v>0.3680937778698587</v>
      </c>
      <c r="V1301">
        <v>9.8888888888888875</v>
      </c>
      <c r="W1301">
        <v>56.777777777777779</v>
      </c>
      <c r="X1301">
        <v>143.93884675574816</v>
      </c>
      <c r="Y1301">
        <v>132.85555555555555</v>
      </c>
      <c r="Z1301">
        <v>132.85555555555555</v>
      </c>
      <c r="AA1301">
        <v>5.4601813382811644</v>
      </c>
      <c r="AB1301">
        <v>3.7940824619919593</v>
      </c>
      <c r="AC1301">
        <v>2.4195086695842596</v>
      </c>
      <c r="AD1301">
        <v>1</v>
      </c>
      <c r="AE1301">
        <v>0</v>
      </c>
      <c r="AF1301">
        <v>0</v>
      </c>
      <c r="AG1301">
        <v>1</v>
      </c>
      <c r="AH1301">
        <v>0</v>
      </c>
      <c r="AI1301">
        <v>0</v>
      </c>
      <c r="AJ1301">
        <v>0</v>
      </c>
      <c r="AK1301">
        <v>0</v>
      </c>
      <c r="AL1301">
        <v>2</v>
      </c>
      <c r="AM1301">
        <v>1</v>
      </c>
    </row>
    <row r="1302" spans="1:39">
      <c r="A1302">
        <v>16</v>
      </c>
      <c r="B1302">
        <v>160</v>
      </c>
      <c r="C1302">
        <v>2024</v>
      </c>
      <c r="D1302">
        <v>4</v>
      </c>
      <c r="E1302">
        <v>99</v>
      </c>
      <c r="F1302">
        <v>171</v>
      </c>
      <c r="G1302">
        <v>99</v>
      </c>
      <c r="H1302">
        <v>99</v>
      </c>
      <c r="I1302">
        <v>99</v>
      </c>
      <c r="J1302">
        <v>160</v>
      </c>
      <c r="M1302">
        <v>99</v>
      </c>
      <c r="N1302">
        <v>99</v>
      </c>
      <c r="O1302">
        <v>99</v>
      </c>
      <c r="P1302">
        <v>99</v>
      </c>
      <c r="Q1302">
        <v>15</v>
      </c>
      <c r="R1302">
        <v>33</v>
      </c>
      <c r="S1302">
        <v>33</v>
      </c>
      <c r="T1302">
        <v>1.1122345803842264</v>
      </c>
      <c r="U1302">
        <v>1.0421189081962929</v>
      </c>
      <c r="V1302">
        <v>10.727272727272727</v>
      </c>
      <c r="W1302">
        <v>54.151515151515149</v>
      </c>
      <c r="X1302">
        <v>155.09044945664661</v>
      </c>
      <c r="Y1302">
        <v>143.14848484848488</v>
      </c>
      <c r="Z1302">
        <v>143.14848484848488</v>
      </c>
      <c r="AA1302">
        <v>15.333408192414849</v>
      </c>
      <c r="AB1302">
        <v>4.1276687390665963</v>
      </c>
      <c r="AC1302">
        <v>-33.804407170242811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1</v>
      </c>
      <c r="AK1302">
        <v>0</v>
      </c>
      <c r="AL1302">
        <v>2</v>
      </c>
      <c r="AM1302">
        <v>1</v>
      </c>
    </row>
    <row r="1303" spans="1:39">
      <c r="A1303">
        <v>16</v>
      </c>
      <c r="B1303">
        <v>161</v>
      </c>
      <c r="C1303">
        <v>2024</v>
      </c>
      <c r="D1303">
        <v>5</v>
      </c>
      <c r="E1303">
        <v>99</v>
      </c>
      <c r="F1303">
        <v>171</v>
      </c>
      <c r="G1303">
        <v>99</v>
      </c>
      <c r="H1303">
        <v>99</v>
      </c>
      <c r="I1303">
        <v>99</v>
      </c>
      <c r="J1303">
        <v>160</v>
      </c>
      <c r="M1303">
        <v>99</v>
      </c>
      <c r="N1303">
        <v>99</v>
      </c>
      <c r="O1303">
        <v>99</v>
      </c>
      <c r="P1303">
        <v>99</v>
      </c>
      <c r="Q1303">
        <v>7</v>
      </c>
      <c r="R1303">
        <v>22</v>
      </c>
      <c r="S1303">
        <v>22</v>
      </c>
      <c r="T1303">
        <v>0.81967213114754112</v>
      </c>
      <c r="U1303">
        <v>0.7512795448217835</v>
      </c>
      <c r="V1303">
        <v>8.5</v>
      </c>
      <c r="W1303">
        <v>58.590909090909101</v>
      </c>
      <c r="X1303">
        <v>150.82734167241213</v>
      </c>
      <c r="Y1303">
        <v>139.21363636363645</v>
      </c>
      <c r="Z1303">
        <v>139.21363636363645</v>
      </c>
      <c r="AA1303">
        <v>12.146765205546229</v>
      </c>
      <c r="AB1303">
        <v>3.713110566983481</v>
      </c>
      <c r="AC1303">
        <v>-62.199762415128561</v>
      </c>
      <c r="AD1303">
        <v>1</v>
      </c>
      <c r="AE1303">
        <v>0</v>
      </c>
      <c r="AF1303">
        <v>0</v>
      </c>
      <c r="AG1303">
        <v>0</v>
      </c>
      <c r="AH1303">
        <v>4</v>
      </c>
      <c r="AI1303">
        <v>0</v>
      </c>
      <c r="AJ1303">
        <v>2</v>
      </c>
      <c r="AK1303">
        <v>0</v>
      </c>
      <c r="AL1303">
        <v>0</v>
      </c>
      <c r="AM1303">
        <v>0</v>
      </c>
    </row>
    <row r="1304" spans="1:39">
      <c r="A1304">
        <v>16</v>
      </c>
      <c r="B1304">
        <v>162</v>
      </c>
      <c r="C1304">
        <v>2024</v>
      </c>
      <c r="D1304">
        <v>6</v>
      </c>
      <c r="E1304">
        <v>99</v>
      </c>
      <c r="F1304">
        <v>171</v>
      </c>
      <c r="G1304">
        <v>99</v>
      </c>
      <c r="H1304">
        <v>99</v>
      </c>
      <c r="I1304">
        <v>99</v>
      </c>
      <c r="J1304">
        <v>160</v>
      </c>
      <c r="M1304">
        <v>99</v>
      </c>
      <c r="N1304">
        <v>99</v>
      </c>
      <c r="O1304">
        <v>99</v>
      </c>
      <c r="P1304">
        <v>99</v>
      </c>
      <c r="Q1304">
        <v>13</v>
      </c>
      <c r="R1304">
        <v>30</v>
      </c>
      <c r="S1304">
        <v>30</v>
      </c>
      <c r="T1304">
        <v>1.3736263736263732</v>
      </c>
      <c r="U1304">
        <v>1.2755779246995711</v>
      </c>
      <c r="V1304">
        <v>9.7333333333333307</v>
      </c>
      <c r="W1304">
        <v>54.16666666666665</v>
      </c>
      <c r="X1304">
        <v>153.9219934994583</v>
      </c>
      <c r="Y1304">
        <v>142.07</v>
      </c>
      <c r="Z1304">
        <v>142.07</v>
      </c>
      <c r="AA1304">
        <v>22.472919258520996</v>
      </c>
      <c r="AB1304">
        <v>4.6481776596378257</v>
      </c>
      <c r="AC1304">
        <v>-35.850092733095693</v>
      </c>
      <c r="AD1304">
        <v>0</v>
      </c>
      <c r="AE1304">
        <v>0</v>
      </c>
      <c r="AF1304">
        <v>0</v>
      </c>
      <c r="AG1304">
        <v>0</v>
      </c>
      <c r="AH1304">
        <v>4</v>
      </c>
      <c r="AI1304">
        <v>0</v>
      </c>
      <c r="AJ1304">
        <v>0</v>
      </c>
      <c r="AK1304">
        <v>0</v>
      </c>
      <c r="AL1304">
        <v>2</v>
      </c>
      <c r="AM1304">
        <v>0</v>
      </c>
    </row>
    <row r="1305" spans="1:39">
      <c r="A1305">
        <v>16</v>
      </c>
      <c r="B1305">
        <v>163</v>
      </c>
      <c r="C1305">
        <v>2024</v>
      </c>
      <c r="D1305">
        <v>7</v>
      </c>
      <c r="E1305">
        <v>99</v>
      </c>
      <c r="F1305">
        <v>171</v>
      </c>
      <c r="G1305">
        <v>99</v>
      </c>
      <c r="H1305">
        <v>99</v>
      </c>
      <c r="I1305">
        <v>99</v>
      </c>
      <c r="J1305">
        <v>160</v>
      </c>
      <c r="M1305">
        <v>99</v>
      </c>
      <c r="N1305">
        <v>99</v>
      </c>
      <c r="O1305">
        <v>99</v>
      </c>
      <c r="P1305">
        <v>99</v>
      </c>
      <c r="Q1305">
        <v>11</v>
      </c>
      <c r="R1305">
        <v>28</v>
      </c>
      <c r="S1305">
        <v>28</v>
      </c>
      <c r="T1305">
        <v>1.140994295028525</v>
      </c>
      <c r="U1305">
        <v>1.0750353499225824</v>
      </c>
      <c r="V1305">
        <v>7.2142857142857117</v>
      </c>
      <c r="W1305">
        <v>56.892857142857153</v>
      </c>
      <c r="X1305">
        <v>154.79801888252587</v>
      </c>
      <c r="Y1305">
        <v>142.87857142857141</v>
      </c>
      <c r="Z1305">
        <v>142.87857142857141</v>
      </c>
      <c r="AA1305">
        <v>14.017014078378656</v>
      </c>
      <c r="AB1305">
        <v>5.1223549670208381</v>
      </c>
      <c r="AC1305">
        <v>-54.783248065902953</v>
      </c>
      <c r="AD1305">
        <v>1</v>
      </c>
      <c r="AE1305">
        <v>0</v>
      </c>
      <c r="AF1305">
        <v>0</v>
      </c>
      <c r="AG1305">
        <v>0</v>
      </c>
      <c r="AH1305">
        <v>3</v>
      </c>
      <c r="AI1305">
        <v>0</v>
      </c>
      <c r="AJ1305">
        <v>4</v>
      </c>
      <c r="AK1305">
        <v>0</v>
      </c>
      <c r="AL1305">
        <v>0</v>
      </c>
      <c r="AM1305">
        <v>0</v>
      </c>
    </row>
    <row r="1306" spans="1:39">
      <c r="A1306">
        <v>16</v>
      </c>
      <c r="B1306">
        <v>164</v>
      </c>
      <c r="C1306">
        <v>2024</v>
      </c>
      <c r="D1306">
        <v>8</v>
      </c>
      <c r="E1306">
        <v>99</v>
      </c>
      <c r="F1306">
        <v>171</v>
      </c>
      <c r="G1306">
        <v>99</v>
      </c>
      <c r="H1306">
        <v>99</v>
      </c>
      <c r="I1306">
        <v>99</v>
      </c>
      <c r="J1306">
        <v>160</v>
      </c>
      <c r="M1306">
        <v>99</v>
      </c>
      <c r="N1306">
        <v>99</v>
      </c>
      <c r="O1306">
        <v>99</v>
      </c>
      <c r="P1306">
        <v>99</v>
      </c>
      <c r="Q1306">
        <v>12</v>
      </c>
      <c r="R1306">
        <v>32</v>
      </c>
      <c r="S1306">
        <v>32</v>
      </c>
      <c r="T1306">
        <v>1.3547840812870451</v>
      </c>
      <c r="U1306">
        <v>1.1989328675628437</v>
      </c>
      <c r="V1306">
        <v>9.9375</v>
      </c>
      <c r="W1306">
        <v>54.96875</v>
      </c>
      <c r="X1306">
        <v>146.69217226435546</v>
      </c>
      <c r="Y1306">
        <v>135.39687500000002</v>
      </c>
      <c r="Z1306">
        <v>135.39687500000002</v>
      </c>
      <c r="AA1306">
        <v>11.294979094020702</v>
      </c>
      <c r="AB1306">
        <v>4.4755193483550038</v>
      </c>
      <c r="AC1306">
        <v>-44.905429557755475</v>
      </c>
      <c r="AD1306">
        <v>0</v>
      </c>
      <c r="AE1306">
        <v>0</v>
      </c>
      <c r="AF1306">
        <v>0</v>
      </c>
      <c r="AG1306">
        <v>1</v>
      </c>
      <c r="AH1306">
        <v>3</v>
      </c>
      <c r="AI1306">
        <v>0</v>
      </c>
      <c r="AJ1306">
        <v>6</v>
      </c>
      <c r="AK1306">
        <v>0</v>
      </c>
      <c r="AL1306">
        <v>0</v>
      </c>
      <c r="AM1306">
        <v>2</v>
      </c>
    </row>
    <row r="1307" spans="1:39">
      <c r="A1307">
        <v>16</v>
      </c>
      <c r="B1307">
        <v>165</v>
      </c>
      <c r="C1307">
        <v>2024</v>
      </c>
      <c r="D1307">
        <v>9</v>
      </c>
      <c r="E1307">
        <v>99</v>
      </c>
      <c r="F1307">
        <v>171</v>
      </c>
      <c r="G1307">
        <v>99</v>
      </c>
      <c r="H1307">
        <v>99</v>
      </c>
      <c r="I1307">
        <v>99</v>
      </c>
      <c r="J1307">
        <v>160</v>
      </c>
      <c r="M1307">
        <v>99</v>
      </c>
      <c r="N1307">
        <v>99</v>
      </c>
      <c r="O1307">
        <v>99</v>
      </c>
      <c r="P1307">
        <v>99</v>
      </c>
      <c r="Q1307">
        <v>11</v>
      </c>
      <c r="R1307">
        <v>47</v>
      </c>
      <c r="S1307">
        <v>47</v>
      </c>
      <c r="T1307">
        <v>1.9881556683587145</v>
      </c>
      <c r="U1307">
        <v>1.7965309172955879</v>
      </c>
      <c r="V1307">
        <v>9.7021276595744705</v>
      </c>
      <c r="W1307">
        <v>53.191489361702146</v>
      </c>
      <c r="X1307">
        <v>149.11136211705588</v>
      </c>
      <c r="Y1307">
        <v>137.62978723404251</v>
      </c>
      <c r="Z1307">
        <v>137.62978723404251</v>
      </c>
      <c r="AA1307">
        <v>9.5378287125780314</v>
      </c>
      <c r="AB1307">
        <v>4.4225644715714445</v>
      </c>
      <c r="AC1307">
        <v>10.135084494388602</v>
      </c>
      <c r="AD1307">
        <v>1</v>
      </c>
      <c r="AE1307">
        <v>0</v>
      </c>
      <c r="AF1307">
        <v>0</v>
      </c>
      <c r="AG1307">
        <v>0</v>
      </c>
      <c r="AH1307">
        <v>4</v>
      </c>
      <c r="AI1307">
        <v>1</v>
      </c>
      <c r="AJ1307">
        <v>7</v>
      </c>
      <c r="AK1307">
        <v>0</v>
      </c>
      <c r="AL1307">
        <v>4</v>
      </c>
      <c r="AM1307">
        <v>0</v>
      </c>
    </row>
    <row r="1308" spans="1:39">
      <c r="A1308">
        <v>16</v>
      </c>
      <c r="B1308">
        <v>166</v>
      </c>
      <c r="C1308">
        <v>2024</v>
      </c>
      <c r="D1308">
        <v>10</v>
      </c>
      <c r="E1308">
        <v>99</v>
      </c>
      <c r="F1308">
        <v>171</v>
      </c>
      <c r="G1308">
        <v>99</v>
      </c>
      <c r="H1308">
        <v>99</v>
      </c>
      <c r="I1308">
        <v>99</v>
      </c>
      <c r="J1308">
        <v>160</v>
      </c>
      <c r="M1308">
        <v>99</v>
      </c>
      <c r="N1308">
        <v>99</v>
      </c>
      <c r="O1308">
        <v>99</v>
      </c>
      <c r="P1308">
        <v>99</v>
      </c>
      <c r="Q1308">
        <v>15</v>
      </c>
      <c r="R1308">
        <v>56</v>
      </c>
      <c r="S1308">
        <v>56</v>
      </c>
      <c r="T1308">
        <v>2.2257551669316369</v>
      </c>
      <c r="U1308">
        <v>2.0407943519149061</v>
      </c>
      <c r="V1308">
        <v>10.375</v>
      </c>
      <c r="W1308">
        <v>53.142857142857153</v>
      </c>
      <c r="X1308">
        <v>150.34050456585669</v>
      </c>
      <c r="Y1308">
        <v>138.76428571428576</v>
      </c>
      <c r="Z1308">
        <v>138.76428571428576</v>
      </c>
      <c r="AA1308">
        <v>9.4906989914833435</v>
      </c>
      <c r="AB1308">
        <v>4.1206300291016751</v>
      </c>
      <c r="AC1308">
        <v>-16.97759707871354</v>
      </c>
      <c r="AD1308">
        <v>0</v>
      </c>
      <c r="AE1308">
        <v>0</v>
      </c>
      <c r="AF1308">
        <v>0</v>
      </c>
      <c r="AG1308">
        <v>3</v>
      </c>
      <c r="AH1308">
        <v>3</v>
      </c>
      <c r="AI1308">
        <v>0</v>
      </c>
      <c r="AJ1308">
        <v>8</v>
      </c>
      <c r="AK1308">
        <v>0</v>
      </c>
      <c r="AL1308">
        <v>0</v>
      </c>
      <c r="AM1308">
        <v>0</v>
      </c>
    </row>
    <row r="1309" spans="1:39">
      <c r="A1309">
        <v>16</v>
      </c>
      <c r="B1309">
        <v>167</v>
      </c>
      <c r="C1309">
        <v>2024</v>
      </c>
      <c r="D1309">
        <v>11</v>
      </c>
      <c r="E1309">
        <v>99</v>
      </c>
      <c r="F1309">
        <v>171</v>
      </c>
      <c r="G1309">
        <v>99</v>
      </c>
      <c r="H1309">
        <v>99</v>
      </c>
      <c r="I1309">
        <v>99</v>
      </c>
      <c r="J1309">
        <v>160</v>
      </c>
      <c r="M1309">
        <v>99</v>
      </c>
      <c r="N1309">
        <v>99</v>
      </c>
      <c r="O1309">
        <v>99</v>
      </c>
      <c r="P1309">
        <v>99</v>
      </c>
      <c r="Q1309">
        <v>20</v>
      </c>
      <c r="R1309">
        <v>64</v>
      </c>
      <c r="S1309">
        <v>64</v>
      </c>
      <c r="T1309">
        <v>2.8243601059135046</v>
      </c>
      <c r="U1309">
        <v>2.568139497936814</v>
      </c>
      <c r="V1309">
        <v>9.5</v>
      </c>
      <c r="W1309">
        <v>54.9375</v>
      </c>
      <c r="X1309">
        <v>151.87398429035747</v>
      </c>
      <c r="Y1309">
        <v>140.1796875</v>
      </c>
      <c r="Z1309">
        <v>140.1796875</v>
      </c>
      <c r="AA1309">
        <v>12.642551904277481</v>
      </c>
      <c r="AB1309">
        <v>4.2752010186656708</v>
      </c>
      <c r="AC1309">
        <v>-12.100644755682231</v>
      </c>
      <c r="AD1309">
        <v>2</v>
      </c>
      <c r="AE1309">
        <v>0</v>
      </c>
      <c r="AF1309">
        <v>0</v>
      </c>
      <c r="AG1309">
        <v>0</v>
      </c>
      <c r="AH1309">
        <v>2</v>
      </c>
      <c r="AI1309">
        <v>0</v>
      </c>
      <c r="AJ1309">
        <v>3</v>
      </c>
      <c r="AK1309">
        <v>0</v>
      </c>
      <c r="AL1309">
        <v>1</v>
      </c>
      <c r="AM1309">
        <v>3</v>
      </c>
    </row>
    <row r="1310" spans="1:39">
      <c r="A1310">
        <v>16</v>
      </c>
      <c r="B1310">
        <v>168</v>
      </c>
      <c r="C1310">
        <v>2024</v>
      </c>
      <c r="D1310">
        <v>12</v>
      </c>
      <c r="E1310">
        <v>99</v>
      </c>
      <c r="F1310">
        <v>171</v>
      </c>
      <c r="G1310">
        <v>99</v>
      </c>
      <c r="H1310">
        <v>99</v>
      </c>
      <c r="I1310">
        <v>99</v>
      </c>
      <c r="J1310">
        <v>160</v>
      </c>
      <c r="M1310">
        <v>99</v>
      </c>
      <c r="N1310">
        <v>99</v>
      </c>
      <c r="O1310">
        <v>99</v>
      </c>
      <c r="P1310">
        <v>99</v>
      </c>
      <c r="Q1310">
        <v>10</v>
      </c>
      <c r="R1310">
        <v>26</v>
      </c>
      <c r="S1310">
        <v>26</v>
      </c>
      <c r="T1310">
        <v>1.0842368640533779</v>
      </c>
      <c r="U1310">
        <v>0.99126388676460708</v>
      </c>
      <c r="V1310">
        <v>9.8076923076923102</v>
      </c>
      <c r="W1310">
        <v>54.961538461538488</v>
      </c>
      <c r="X1310">
        <v>150.96674722893573</v>
      </c>
      <c r="Y1310">
        <v>139.34230769230771</v>
      </c>
      <c r="Z1310">
        <v>139.34230769230771</v>
      </c>
      <c r="AA1310">
        <v>13.716025805798472</v>
      </c>
      <c r="AB1310">
        <v>4.16469381302075</v>
      </c>
      <c r="AC1310">
        <v>-19.954069710091325</v>
      </c>
      <c r="AD1310">
        <v>1</v>
      </c>
      <c r="AE1310">
        <v>0</v>
      </c>
      <c r="AF1310">
        <v>0</v>
      </c>
      <c r="AG1310">
        <v>1</v>
      </c>
      <c r="AH1310">
        <v>2</v>
      </c>
      <c r="AI1310">
        <v>0</v>
      </c>
      <c r="AJ1310">
        <v>3</v>
      </c>
      <c r="AK1310">
        <v>0</v>
      </c>
      <c r="AL1310">
        <v>3</v>
      </c>
      <c r="AM1310">
        <v>0</v>
      </c>
    </row>
    <row r="1311" spans="1:39">
      <c r="A1311">
        <v>16</v>
      </c>
      <c r="B1311">
        <v>169</v>
      </c>
      <c r="C1311">
        <v>2024</v>
      </c>
      <c r="D1311">
        <v>1</v>
      </c>
      <c r="E1311">
        <v>99</v>
      </c>
      <c r="F1311">
        <v>171</v>
      </c>
      <c r="G1311">
        <v>99</v>
      </c>
      <c r="H1311">
        <v>99</v>
      </c>
      <c r="I1311">
        <v>99</v>
      </c>
      <c r="J1311">
        <v>171</v>
      </c>
      <c r="M1311">
        <v>99</v>
      </c>
      <c r="N1311">
        <v>99</v>
      </c>
      <c r="O1311">
        <v>99</v>
      </c>
      <c r="P1311">
        <v>99</v>
      </c>
      <c r="Q1311">
        <v>18</v>
      </c>
      <c r="R1311">
        <v>144</v>
      </c>
      <c r="S1311">
        <v>144</v>
      </c>
      <c r="T1311">
        <v>5.3156146179401995</v>
      </c>
      <c r="U1311">
        <v>5.4432143533851605</v>
      </c>
      <c r="V1311">
        <v>5.8055555555555562</v>
      </c>
      <c r="W1311">
        <v>59.743055555555557</v>
      </c>
      <c r="X1311">
        <v>172.26209823040816</v>
      </c>
      <c r="Y1311">
        <v>158.99791666666667</v>
      </c>
      <c r="Z1311">
        <v>158.99791666666667</v>
      </c>
      <c r="AA1311">
        <v>30.095056507926294</v>
      </c>
      <c r="AB1311">
        <v>3.7001248623408944</v>
      </c>
      <c r="AC1311">
        <v>-43.085103951339718</v>
      </c>
      <c r="AD1311">
        <v>6</v>
      </c>
      <c r="AE1311">
        <v>0</v>
      </c>
      <c r="AF1311">
        <v>0</v>
      </c>
      <c r="AG1311">
        <v>2</v>
      </c>
      <c r="AH1311">
        <v>23</v>
      </c>
      <c r="AI1311">
        <v>2</v>
      </c>
      <c r="AJ1311">
        <v>2</v>
      </c>
      <c r="AK1311">
        <v>0</v>
      </c>
      <c r="AL1311">
        <v>1</v>
      </c>
      <c r="AM1311">
        <v>0</v>
      </c>
    </row>
    <row r="1312" spans="1:39">
      <c r="A1312">
        <v>16</v>
      </c>
      <c r="B1312">
        <v>170</v>
      </c>
      <c r="C1312">
        <v>2024</v>
      </c>
      <c r="D1312">
        <v>2</v>
      </c>
      <c r="E1312">
        <v>99</v>
      </c>
      <c r="F1312">
        <v>171</v>
      </c>
      <c r="G1312">
        <v>99</v>
      </c>
      <c r="H1312">
        <v>99</v>
      </c>
      <c r="I1312">
        <v>99</v>
      </c>
      <c r="J1312">
        <v>171</v>
      </c>
      <c r="M1312">
        <v>99</v>
      </c>
      <c r="N1312">
        <v>99</v>
      </c>
      <c r="O1312">
        <v>99</v>
      </c>
      <c r="P1312">
        <v>99</v>
      </c>
      <c r="Q1312">
        <v>23</v>
      </c>
      <c r="R1312">
        <v>186</v>
      </c>
      <c r="S1312">
        <v>185</v>
      </c>
      <c r="T1312">
        <v>6.9506726457399122</v>
      </c>
      <c r="U1312">
        <v>7.1829972097553938</v>
      </c>
      <c r="V1312">
        <v>5.263440860215054</v>
      </c>
      <c r="W1312">
        <v>59.918918918918926</v>
      </c>
      <c r="X1312">
        <v>171.94515313552111</v>
      </c>
      <c r="Y1312">
        <v>157.9473118279569</v>
      </c>
      <c r="Z1312">
        <v>158.80108108108101</v>
      </c>
      <c r="AA1312">
        <v>28.541635759084475</v>
      </c>
      <c r="AB1312">
        <v>3.7631095421018914</v>
      </c>
      <c r="AC1312">
        <v>-28.669296804215513</v>
      </c>
      <c r="AD1312">
        <v>2</v>
      </c>
      <c r="AE1312">
        <v>0</v>
      </c>
      <c r="AF1312">
        <v>0</v>
      </c>
      <c r="AG1312">
        <v>0</v>
      </c>
      <c r="AH1312">
        <v>16</v>
      </c>
      <c r="AI1312">
        <v>4</v>
      </c>
      <c r="AJ1312">
        <v>13</v>
      </c>
      <c r="AK1312">
        <v>2</v>
      </c>
      <c r="AL1312">
        <v>4</v>
      </c>
      <c r="AM1312">
        <v>0</v>
      </c>
    </row>
    <row r="1313" spans="1:39">
      <c r="A1313">
        <v>16</v>
      </c>
      <c r="B1313">
        <v>171</v>
      </c>
      <c r="C1313">
        <v>2024</v>
      </c>
      <c r="D1313">
        <v>3</v>
      </c>
      <c r="E1313">
        <v>99</v>
      </c>
      <c r="F1313">
        <v>171</v>
      </c>
      <c r="G1313">
        <v>99</v>
      </c>
      <c r="H1313">
        <v>99</v>
      </c>
      <c r="I1313">
        <v>99</v>
      </c>
      <c r="J1313">
        <v>171</v>
      </c>
      <c r="M1313">
        <v>99</v>
      </c>
      <c r="N1313">
        <v>99</v>
      </c>
      <c r="O1313">
        <v>99</v>
      </c>
      <c r="P1313">
        <v>99</v>
      </c>
      <c r="Q1313">
        <v>19</v>
      </c>
      <c r="R1313">
        <v>170</v>
      </c>
      <c r="S1313">
        <v>170</v>
      </c>
      <c r="T1313">
        <v>8.0226521944313358</v>
      </c>
      <c r="U1313">
        <v>8.0256880632270455</v>
      </c>
      <c r="V1313">
        <v>4.4823529411764707</v>
      </c>
      <c r="W1313">
        <v>60.364705882352943</v>
      </c>
      <c r="X1313">
        <v>166.14811038174753</v>
      </c>
      <c r="Y1313">
        <v>153.35470588235296</v>
      </c>
      <c r="Z1313">
        <v>153.35470588235296</v>
      </c>
      <c r="AA1313">
        <v>29.5065397771302</v>
      </c>
      <c r="AB1313">
        <v>3.4139749433020556</v>
      </c>
      <c r="AC1313">
        <v>-39.815705669194465</v>
      </c>
      <c r="AD1313">
        <v>1</v>
      </c>
      <c r="AE1313">
        <v>0</v>
      </c>
      <c r="AF1313">
        <v>0</v>
      </c>
      <c r="AG1313">
        <v>1</v>
      </c>
      <c r="AH1313">
        <v>22</v>
      </c>
      <c r="AI1313">
        <v>2</v>
      </c>
      <c r="AJ1313">
        <v>4</v>
      </c>
      <c r="AK1313">
        <v>1</v>
      </c>
      <c r="AL1313">
        <v>2</v>
      </c>
      <c r="AM1313">
        <v>2</v>
      </c>
    </row>
    <row r="1314" spans="1:39">
      <c r="A1314">
        <v>16</v>
      </c>
      <c r="B1314">
        <v>172</v>
      </c>
      <c r="C1314">
        <v>2024</v>
      </c>
      <c r="D1314">
        <v>4</v>
      </c>
      <c r="E1314">
        <v>99</v>
      </c>
      <c r="F1314">
        <v>171</v>
      </c>
      <c r="G1314">
        <v>99</v>
      </c>
      <c r="H1314">
        <v>99</v>
      </c>
      <c r="I1314">
        <v>99</v>
      </c>
      <c r="J1314">
        <v>171</v>
      </c>
      <c r="M1314">
        <v>99</v>
      </c>
      <c r="N1314">
        <v>99</v>
      </c>
      <c r="O1314">
        <v>99</v>
      </c>
      <c r="P1314">
        <v>99</v>
      </c>
      <c r="Q1314">
        <v>16</v>
      </c>
      <c r="R1314">
        <v>326</v>
      </c>
      <c r="S1314">
        <v>326</v>
      </c>
      <c r="T1314">
        <v>10.98752949106842</v>
      </c>
      <c r="U1314">
        <v>11.052562378446289</v>
      </c>
      <c r="V1314">
        <v>5.0306748466257662</v>
      </c>
      <c r="W1314">
        <v>59.935582822085912</v>
      </c>
      <c r="X1314">
        <v>166.50492858044922</v>
      </c>
      <c r="Y1314">
        <v>153.68404907975463</v>
      </c>
      <c r="Z1314">
        <v>153.68404907975463</v>
      </c>
      <c r="AA1314">
        <v>29.032202189518554</v>
      </c>
      <c r="AB1314">
        <v>3.9860366862334424</v>
      </c>
      <c r="AC1314">
        <v>-42.927173334929194</v>
      </c>
      <c r="AD1314">
        <v>8</v>
      </c>
      <c r="AE1314">
        <v>0</v>
      </c>
      <c r="AF1314">
        <v>0</v>
      </c>
      <c r="AG1314">
        <v>0</v>
      </c>
      <c r="AH1314">
        <v>30</v>
      </c>
      <c r="AI1314">
        <v>1</v>
      </c>
      <c r="AJ1314">
        <v>6</v>
      </c>
      <c r="AK1314">
        <v>2</v>
      </c>
      <c r="AL1314">
        <v>1</v>
      </c>
      <c r="AM1314">
        <v>3</v>
      </c>
    </row>
    <row r="1315" spans="1:39">
      <c r="A1315">
        <v>16</v>
      </c>
      <c r="B1315">
        <v>173</v>
      </c>
      <c r="C1315">
        <v>2024</v>
      </c>
      <c r="D1315">
        <v>5</v>
      </c>
      <c r="E1315">
        <v>99</v>
      </c>
      <c r="F1315">
        <v>171</v>
      </c>
      <c r="G1315">
        <v>99</v>
      </c>
      <c r="H1315">
        <v>99</v>
      </c>
      <c r="I1315">
        <v>99</v>
      </c>
      <c r="J1315">
        <v>171</v>
      </c>
      <c r="M1315">
        <v>99</v>
      </c>
      <c r="N1315">
        <v>99</v>
      </c>
      <c r="O1315">
        <v>99</v>
      </c>
      <c r="P1315">
        <v>99</v>
      </c>
      <c r="Q1315">
        <v>18</v>
      </c>
      <c r="R1315">
        <v>220</v>
      </c>
      <c r="S1315">
        <v>220</v>
      </c>
      <c r="T1315">
        <v>8.1967213114754092</v>
      </c>
      <c r="U1315">
        <v>8.1014167287070631</v>
      </c>
      <c r="V1315">
        <v>5.1590909090909101</v>
      </c>
      <c r="W1315">
        <v>59.731818181818191</v>
      </c>
      <c r="X1315">
        <v>162.64453856003149</v>
      </c>
      <c r="Y1315">
        <v>150.12090909090912</v>
      </c>
      <c r="Z1315">
        <v>150.12090909090912</v>
      </c>
      <c r="AA1315">
        <v>30.044329658491193</v>
      </c>
      <c r="AB1315">
        <v>3.6638140042653826</v>
      </c>
      <c r="AC1315">
        <v>-39.711378535885501</v>
      </c>
      <c r="AD1315">
        <v>6</v>
      </c>
      <c r="AE1315">
        <v>0</v>
      </c>
      <c r="AF1315">
        <v>0</v>
      </c>
      <c r="AG1315">
        <v>1</v>
      </c>
      <c r="AH1315">
        <v>22</v>
      </c>
      <c r="AI1315">
        <v>1</v>
      </c>
      <c r="AJ1315">
        <v>1</v>
      </c>
      <c r="AK1315">
        <v>1</v>
      </c>
      <c r="AL1315">
        <v>2</v>
      </c>
      <c r="AM1315">
        <v>0</v>
      </c>
    </row>
    <row r="1316" spans="1:39">
      <c r="A1316">
        <v>16</v>
      </c>
      <c r="B1316">
        <v>174</v>
      </c>
      <c r="C1316">
        <v>2024</v>
      </c>
      <c r="D1316">
        <v>6</v>
      </c>
      <c r="E1316">
        <v>99</v>
      </c>
      <c r="F1316">
        <v>171</v>
      </c>
      <c r="G1316">
        <v>99</v>
      </c>
      <c r="H1316">
        <v>99</v>
      </c>
      <c r="I1316">
        <v>99</v>
      </c>
      <c r="J1316">
        <v>171</v>
      </c>
      <c r="M1316">
        <v>99</v>
      </c>
      <c r="N1316">
        <v>99</v>
      </c>
      <c r="O1316">
        <v>99</v>
      </c>
      <c r="P1316">
        <v>99</v>
      </c>
      <c r="Q1316">
        <v>19</v>
      </c>
      <c r="R1316">
        <v>197</v>
      </c>
      <c r="S1316">
        <v>197</v>
      </c>
      <c r="T1316">
        <v>9.0201465201465183</v>
      </c>
      <c r="U1316">
        <v>8.9464338676847817</v>
      </c>
      <c r="V1316">
        <v>5.4010152284263953</v>
      </c>
      <c r="W1316">
        <v>59.685279187817279</v>
      </c>
      <c r="X1316">
        <v>164.39880988390323</v>
      </c>
      <c r="Y1316">
        <v>151.74010152284245</v>
      </c>
      <c r="Z1316">
        <v>151.74010152284245</v>
      </c>
      <c r="AA1316">
        <v>27.821794509627168</v>
      </c>
      <c r="AB1316">
        <v>3.4600602307224193</v>
      </c>
      <c r="AC1316">
        <v>-42.242248776460549</v>
      </c>
      <c r="AD1316">
        <v>5</v>
      </c>
      <c r="AE1316">
        <v>0</v>
      </c>
      <c r="AF1316">
        <v>0</v>
      </c>
      <c r="AG1316">
        <v>0</v>
      </c>
      <c r="AH1316">
        <v>33</v>
      </c>
      <c r="AI1316">
        <v>0</v>
      </c>
      <c r="AJ1316">
        <v>1</v>
      </c>
      <c r="AK1316">
        <v>1</v>
      </c>
      <c r="AL1316">
        <v>0</v>
      </c>
      <c r="AM1316">
        <v>0</v>
      </c>
    </row>
    <row r="1317" spans="1:39">
      <c r="A1317">
        <v>16</v>
      </c>
      <c r="B1317">
        <v>175</v>
      </c>
      <c r="C1317">
        <v>2024</v>
      </c>
      <c r="D1317">
        <v>7</v>
      </c>
      <c r="E1317">
        <v>99</v>
      </c>
      <c r="F1317">
        <v>171</v>
      </c>
      <c r="G1317">
        <v>99</v>
      </c>
      <c r="H1317">
        <v>99</v>
      </c>
      <c r="I1317">
        <v>99</v>
      </c>
      <c r="J1317">
        <v>171</v>
      </c>
      <c r="M1317">
        <v>99</v>
      </c>
      <c r="N1317">
        <v>99</v>
      </c>
      <c r="O1317">
        <v>99</v>
      </c>
      <c r="P1317">
        <v>99</v>
      </c>
      <c r="Q1317">
        <v>20</v>
      </c>
      <c r="R1317">
        <v>190</v>
      </c>
      <c r="S1317">
        <v>189</v>
      </c>
      <c r="T1317">
        <v>7.7424612876935601</v>
      </c>
      <c r="U1317">
        <v>7.7254964977914051</v>
      </c>
      <c r="V1317">
        <v>4.8894736842105244</v>
      </c>
      <c r="W1317">
        <v>59.507936507936485</v>
      </c>
      <c r="X1317">
        <v>164.89935564805839</v>
      </c>
      <c r="Y1317">
        <v>151.31263157894745</v>
      </c>
      <c r="Z1317">
        <v>152.11322751322749</v>
      </c>
      <c r="AA1317">
        <v>33.852548060937394</v>
      </c>
      <c r="AB1317">
        <v>4.308990291158957</v>
      </c>
      <c r="AC1317">
        <v>-49.952216752320894</v>
      </c>
      <c r="AD1317">
        <v>4</v>
      </c>
      <c r="AE1317">
        <v>0</v>
      </c>
      <c r="AF1317">
        <v>0</v>
      </c>
      <c r="AG1317">
        <v>0</v>
      </c>
      <c r="AH1317">
        <v>13</v>
      </c>
      <c r="AI1317">
        <v>2</v>
      </c>
      <c r="AJ1317">
        <v>9</v>
      </c>
      <c r="AK1317">
        <v>0</v>
      </c>
      <c r="AL1317">
        <v>0</v>
      </c>
      <c r="AM1317">
        <v>1</v>
      </c>
    </row>
    <row r="1318" spans="1:39">
      <c r="A1318">
        <v>16</v>
      </c>
      <c r="B1318">
        <v>176</v>
      </c>
      <c r="C1318">
        <v>2024</v>
      </c>
      <c r="D1318">
        <v>8</v>
      </c>
      <c r="E1318">
        <v>99</v>
      </c>
      <c r="F1318">
        <v>171</v>
      </c>
      <c r="G1318">
        <v>99</v>
      </c>
      <c r="H1318">
        <v>99</v>
      </c>
      <c r="I1318">
        <v>99</v>
      </c>
      <c r="J1318">
        <v>171</v>
      </c>
      <c r="M1318">
        <v>99</v>
      </c>
      <c r="N1318">
        <v>99</v>
      </c>
      <c r="O1318">
        <v>99</v>
      </c>
      <c r="P1318">
        <v>99</v>
      </c>
      <c r="Q1318">
        <v>21</v>
      </c>
      <c r="R1318">
        <v>183</v>
      </c>
      <c r="S1318">
        <v>183</v>
      </c>
      <c r="T1318">
        <v>7.7476714648602893</v>
      </c>
      <c r="U1318">
        <v>7.748719698422466</v>
      </c>
      <c r="V1318">
        <v>5.9890710382513692</v>
      </c>
      <c r="W1318">
        <v>59.33333333333335</v>
      </c>
      <c r="X1318">
        <v>165.78335079835887</v>
      </c>
      <c r="Y1318">
        <v>153.01803278688524</v>
      </c>
      <c r="Z1318">
        <v>153.01803278688524</v>
      </c>
      <c r="AA1318">
        <v>27.269419860313295</v>
      </c>
      <c r="AB1318">
        <v>3.6951205949593926</v>
      </c>
      <c r="AC1318">
        <v>-33.633816990734822</v>
      </c>
      <c r="AD1318">
        <v>4</v>
      </c>
      <c r="AE1318">
        <v>0</v>
      </c>
      <c r="AF1318">
        <v>0</v>
      </c>
      <c r="AG1318">
        <v>0</v>
      </c>
      <c r="AH1318">
        <v>21</v>
      </c>
      <c r="AI1318">
        <v>2</v>
      </c>
      <c r="AJ1318">
        <v>5</v>
      </c>
      <c r="AK1318">
        <v>1</v>
      </c>
      <c r="AL1318">
        <v>2</v>
      </c>
      <c r="AM1318">
        <v>0</v>
      </c>
    </row>
    <row r="1319" spans="1:39">
      <c r="A1319">
        <v>16</v>
      </c>
      <c r="B1319">
        <v>177</v>
      </c>
      <c r="C1319">
        <v>2024</v>
      </c>
      <c r="D1319">
        <v>9</v>
      </c>
      <c r="E1319">
        <v>99</v>
      </c>
      <c r="F1319">
        <v>171</v>
      </c>
      <c r="G1319">
        <v>99</v>
      </c>
      <c r="H1319">
        <v>99</v>
      </c>
      <c r="I1319">
        <v>99</v>
      </c>
      <c r="J1319">
        <v>171</v>
      </c>
      <c r="M1319">
        <v>99</v>
      </c>
      <c r="N1319">
        <v>99</v>
      </c>
      <c r="O1319">
        <v>99</v>
      </c>
      <c r="P1319">
        <v>99</v>
      </c>
      <c r="Q1319">
        <v>16</v>
      </c>
      <c r="R1319">
        <v>153</v>
      </c>
      <c r="S1319">
        <v>153</v>
      </c>
      <c r="T1319">
        <v>6.4720812182741101</v>
      </c>
      <c r="U1319">
        <v>6.4326671676934364</v>
      </c>
      <c r="V1319">
        <v>5.4444444444444438</v>
      </c>
      <c r="W1319">
        <v>59.392156862745104</v>
      </c>
      <c r="X1319">
        <v>164.01121662099303</v>
      </c>
      <c r="Y1319">
        <v>151.38235294117638</v>
      </c>
      <c r="Z1319">
        <v>151.38235294117638</v>
      </c>
      <c r="AA1319">
        <v>30.265699469834239</v>
      </c>
      <c r="AB1319">
        <v>4.117927161341381</v>
      </c>
      <c r="AC1319">
        <v>-43.874236643215262</v>
      </c>
      <c r="AD1319">
        <v>5</v>
      </c>
      <c r="AE1319">
        <v>0</v>
      </c>
      <c r="AF1319">
        <v>0</v>
      </c>
      <c r="AG1319">
        <v>0</v>
      </c>
      <c r="AH1319">
        <v>10</v>
      </c>
      <c r="AI1319">
        <v>0</v>
      </c>
      <c r="AJ1319">
        <v>13</v>
      </c>
      <c r="AK1319">
        <v>0</v>
      </c>
      <c r="AL1319">
        <v>1</v>
      </c>
      <c r="AM1319">
        <v>0</v>
      </c>
    </row>
    <row r="1320" spans="1:39">
      <c r="A1320">
        <v>16</v>
      </c>
      <c r="B1320">
        <v>178</v>
      </c>
      <c r="C1320">
        <v>2024</v>
      </c>
      <c r="D1320">
        <v>10</v>
      </c>
      <c r="E1320">
        <v>99</v>
      </c>
      <c r="F1320">
        <v>171</v>
      </c>
      <c r="G1320">
        <v>99</v>
      </c>
      <c r="H1320">
        <v>99</v>
      </c>
      <c r="I1320">
        <v>99</v>
      </c>
      <c r="J1320">
        <v>171</v>
      </c>
      <c r="M1320">
        <v>99</v>
      </c>
      <c r="N1320">
        <v>99</v>
      </c>
      <c r="O1320">
        <v>99</v>
      </c>
      <c r="P1320">
        <v>99</v>
      </c>
      <c r="Q1320">
        <v>16</v>
      </c>
      <c r="R1320">
        <v>215</v>
      </c>
      <c r="S1320">
        <v>215</v>
      </c>
      <c r="T1320">
        <v>8.5453100158982505</v>
      </c>
      <c r="U1320">
        <v>8.605303995842144</v>
      </c>
      <c r="V1320">
        <v>5</v>
      </c>
      <c r="W1320">
        <v>59.883720930232563</v>
      </c>
      <c r="X1320">
        <v>165.11728690569171</v>
      </c>
      <c r="Y1320">
        <v>152.40325581395339</v>
      </c>
      <c r="Z1320">
        <v>152.40325581395339</v>
      </c>
      <c r="AA1320">
        <v>29.367923311535478</v>
      </c>
      <c r="AB1320">
        <v>3.2003582817275942</v>
      </c>
      <c r="AC1320">
        <v>-25.379911630938359</v>
      </c>
      <c r="AD1320">
        <v>4</v>
      </c>
      <c r="AE1320">
        <v>0</v>
      </c>
      <c r="AF1320">
        <v>0</v>
      </c>
      <c r="AG1320">
        <v>0</v>
      </c>
      <c r="AH1320">
        <v>20</v>
      </c>
      <c r="AI1320">
        <v>2</v>
      </c>
      <c r="AJ1320">
        <v>5</v>
      </c>
      <c r="AK1320">
        <v>1</v>
      </c>
      <c r="AL1320">
        <v>0</v>
      </c>
      <c r="AM1320">
        <v>2</v>
      </c>
    </row>
    <row r="1321" spans="1:39">
      <c r="A1321">
        <v>16</v>
      </c>
      <c r="B1321">
        <v>179</v>
      </c>
      <c r="C1321">
        <v>2024</v>
      </c>
      <c r="D1321">
        <v>11</v>
      </c>
      <c r="E1321">
        <v>99</v>
      </c>
      <c r="F1321">
        <v>171</v>
      </c>
      <c r="G1321">
        <v>99</v>
      </c>
      <c r="H1321">
        <v>99</v>
      </c>
      <c r="I1321">
        <v>99</v>
      </c>
      <c r="J1321">
        <v>171</v>
      </c>
      <c r="M1321">
        <v>99</v>
      </c>
      <c r="N1321">
        <v>99</v>
      </c>
      <c r="O1321">
        <v>99</v>
      </c>
      <c r="P1321">
        <v>99</v>
      </c>
      <c r="Q1321">
        <v>21</v>
      </c>
      <c r="R1321">
        <v>149</v>
      </c>
      <c r="S1321">
        <v>149</v>
      </c>
      <c r="T1321">
        <v>6.5754633715798763</v>
      </c>
      <c r="U1321">
        <v>6.6011905358270004</v>
      </c>
      <c r="V1321">
        <v>5.9597315436241614</v>
      </c>
      <c r="W1321">
        <v>58.825503355704704</v>
      </c>
      <c r="X1321">
        <v>167.67980105724698</v>
      </c>
      <c r="Y1321">
        <v>154.76845637583901</v>
      </c>
      <c r="Z1321">
        <v>154.76845637583901</v>
      </c>
      <c r="AA1321">
        <v>26.245089249186076</v>
      </c>
      <c r="AB1321">
        <v>4.1022690457616573</v>
      </c>
      <c r="AC1321">
        <v>-31.71687268111809</v>
      </c>
      <c r="AD1321">
        <v>3</v>
      </c>
      <c r="AE1321">
        <v>0</v>
      </c>
      <c r="AF1321">
        <v>0</v>
      </c>
      <c r="AG1321">
        <v>2</v>
      </c>
      <c r="AH1321">
        <v>15</v>
      </c>
      <c r="AI1321">
        <v>5</v>
      </c>
      <c r="AJ1321">
        <v>3</v>
      </c>
      <c r="AK1321">
        <v>1</v>
      </c>
      <c r="AL1321">
        <v>0</v>
      </c>
      <c r="AM1321">
        <v>2</v>
      </c>
    </row>
    <row r="1322" spans="1:39">
      <c r="A1322">
        <v>16</v>
      </c>
      <c r="B1322">
        <v>180</v>
      </c>
      <c r="C1322">
        <v>2024</v>
      </c>
      <c r="D1322">
        <v>12</v>
      </c>
      <c r="E1322">
        <v>99</v>
      </c>
      <c r="F1322">
        <v>171</v>
      </c>
      <c r="G1322">
        <v>99</v>
      </c>
      <c r="H1322">
        <v>99</v>
      </c>
      <c r="I1322">
        <v>99</v>
      </c>
      <c r="J1322">
        <v>171</v>
      </c>
      <c r="M1322">
        <v>99</v>
      </c>
      <c r="N1322">
        <v>99</v>
      </c>
      <c r="O1322">
        <v>99</v>
      </c>
      <c r="P1322">
        <v>99</v>
      </c>
      <c r="Q1322">
        <v>14</v>
      </c>
      <c r="R1322">
        <v>108</v>
      </c>
      <c r="S1322">
        <v>108</v>
      </c>
      <c r="T1322">
        <v>4.5037531276063394</v>
      </c>
      <c r="U1322">
        <v>4.6323097469129237</v>
      </c>
      <c r="V1322">
        <v>5.1111111111111116</v>
      </c>
      <c r="W1322">
        <v>59.444444444444443</v>
      </c>
      <c r="X1322">
        <v>169.83969343124275</v>
      </c>
      <c r="Y1322">
        <v>156.76203703703706</v>
      </c>
      <c r="Z1322">
        <v>156.76203703703706</v>
      </c>
      <c r="AA1322">
        <v>31.435818558502177</v>
      </c>
      <c r="AB1322">
        <v>3.3398085255976127</v>
      </c>
      <c r="AC1322">
        <v>-26.266070348932647</v>
      </c>
      <c r="AD1322">
        <v>4</v>
      </c>
      <c r="AE1322">
        <v>0</v>
      </c>
      <c r="AF1322">
        <v>0</v>
      </c>
      <c r="AG1322">
        <v>2</v>
      </c>
      <c r="AH1322">
        <v>6</v>
      </c>
      <c r="AI1322">
        <v>1</v>
      </c>
      <c r="AJ1322">
        <v>8</v>
      </c>
      <c r="AK1322">
        <v>0</v>
      </c>
      <c r="AL1322">
        <v>0</v>
      </c>
      <c r="AM1322">
        <v>1</v>
      </c>
    </row>
    <row r="1323" spans="1:39">
      <c r="A1323">
        <v>16</v>
      </c>
      <c r="B1323">
        <v>181</v>
      </c>
      <c r="C1323">
        <v>2024</v>
      </c>
      <c r="D1323">
        <v>1</v>
      </c>
      <c r="E1323">
        <v>99</v>
      </c>
      <c r="F1323">
        <v>171</v>
      </c>
      <c r="G1323">
        <v>99</v>
      </c>
      <c r="H1323">
        <v>99</v>
      </c>
      <c r="I1323">
        <v>99</v>
      </c>
      <c r="J1323">
        <v>181</v>
      </c>
      <c r="M1323">
        <v>99</v>
      </c>
      <c r="N1323">
        <v>99</v>
      </c>
      <c r="O1323">
        <v>99</v>
      </c>
      <c r="P1323">
        <v>99</v>
      </c>
      <c r="Q1323">
        <v>1</v>
      </c>
      <c r="R1323">
        <v>5</v>
      </c>
      <c r="S1323">
        <v>5</v>
      </c>
      <c r="T1323">
        <v>0.18456995201181248</v>
      </c>
      <c r="U1323">
        <v>0.15795418425246235</v>
      </c>
      <c r="V1323">
        <v>2.2000000000000002</v>
      </c>
      <c r="W1323">
        <v>61.2</v>
      </c>
      <c r="X1323">
        <v>143.96533044420369</v>
      </c>
      <c r="Y1323">
        <v>132.88</v>
      </c>
      <c r="Z1323">
        <v>132.88</v>
      </c>
      <c r="AA1323">
        <v>2.85825121359191</v>
      </c>
      <c r="AB1323">
        <v>3.5999999999998793</v>
      </c>
      <c r="AC1323">
        <v>-44.082899152053216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</row>
    <row r="1324" spans="1:39">
      <c r="A1324">
        <v>16</v>
      </c>
      <c r="B1324">
        <v>182</v>
      </c>
      <c r="C1324">
        <v>2024</v>
      </c>
      <c r="D1324">
        <v>2</v>
      </c>
      <c r="E1324">
        <v>99</v>
      </c>
      <c r="F1324">
        <v>171</v>
      </c>
      <c r="G1324">
        <v>99</v>
      </c>
      <c r="H1324">
        <v>99</v>
      </c>
      <c r="I1324">
        <v>99</v>
      </c>
      <c r="J1324">
        <v>181</v>
      </c>
      <c r="M1324">
        <v>99</v>
      </c>
      <c r="N1324">
        <v>99</v>
      </c>
      <c r="O1324">
        <v>99</v>
      </c>
      <c r="P1324">
        <v>99</v>
      </c>
      <c r="Q1324">
        <v>1</v>
      </c>
      <c r="R1324">
        <v>1</v>
      </c>
      <c r="S1324">
        <v>1</v>
      </c>
      <c r="T1324">
        <v>3.7369207772795225E-2</v>
      </c>
      <c r="U1324">
        <v>3.068486666386307E-2</v>
      </c>
      <c r="V1324">
        <v>0</v>
      </c>
      <c r="W1324">
        <v>65</v>
      </c>
      <c r="X1324">
        <v>135.96966413867827</v>
      </c>
      <c r="Y1324">
        <v>125.5</v>
      </c>
      <c r="Z1324">
        <v>125.5</v>
      </c>
      <c r="AA1324">
        <v>0</v>
      </c>
      <c r="AB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</row>
    <row r="1325" spans="1:39">
      <c r="A1325">
        <v>16</v>
      </c>
      <c r="B1325">
        <v>183</v>
      </c>
      <c r="C1325">
        <v>2024</v>
      </c>
      <c r="D1325">
        <v>3</v>
      </c>
      <c r="E1325">
        <v>99</v>
      </c>
      <c r="F1325">
        <v>171</v>
      </c>
      <c r="G1325">
        <v>99</v>
      </c>
      <c r="H1325">
        <v>99</v>
      </c>
      <c r="I1325">
        <v>99</v>
      </c>
      <c r="J1325">
        <v>181</v>
      </c>
      <c r="M1325">
        <v>99</v>
      </c>
      <c r="N1325">
        <v>99</v>
      </c>
      <c r="O1325">
        <v>99</v>
      </c>
      <c r="P1325">
        <v>99</v>
      </c>
      <c r="Q1325">
        <v>1</v>
      </c>
      <c r="R1325">
        <v>4</v>
      </c>
      <c r="S1325">
        <v>4</v>
      </c>
      <c r="T1325">
        <v>0.18876828692779613</v>
      </c>
      <c r="U1325">
        <v>0.17698177878847687</v>
      </c>
      <c r="V1325">
        <v>11.75</v>
      </c>
      <c r="W1325">
        <v>53.75</v>
      </c>
      <c r="X1325">
        <v>155.715059588299</v>
      </c>
      <c r="Y1325">
        <v>143.72499999999999</v>
      </c>
      <c r="Z1325">
        <v>143.72499999999999</v>
      </c>
      <c r="AA1325">
        <v>9.2283191860709497</v>
      </c>
      <c r="AB1325">
        <v>4.1457809879442502</v>
      </c>
      <c r="AC1325">
        <v>-78.005357277406588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</row>
    <row r="1326" spans="1:39">
      <c r="A1326">
        <v>16</v>
      </c>
      <c r="B1326">
        <v>184</v>
      </c>
      <c r="C1326">
        <v>2024</v>
      </c>
      <c r="D1326">
        <v>4</v>
      </c>
      <c r="E1326">
        <v>99</v>
      </c>
      <c r="F1326">
        <v>171</v>
      </c>
      <c r="G1326">
        <v>99</v>
      </c>
      <c r="H1326">
        <v>99</v>
      </c>
      <c r="I1326">
        <v>99</v>
      </c>
      <c r="J1326">
        <v>181</v>
      </c>
      <c r="M1326">
        <v>99</v>
      </c>
      <c r="N1326">
        <v>99</v>
      </c>
      <c r="O1326">
        <v>99</v>
      </c>
      <c r="P1326">
        <v>99</v>
      </c>
      <c r="R1326">
        <v>0</v>
      </c>
    </row>
    <row r="1327" spans="1:39">
      <c r="A1327">
        <v>16</v>
      </c>
      <c r="B1327">
        <v>185</v>
      </c>
      <c r="C1327">
        <v>2024</v>
      </c>
      <c r="D1327">
        <v>5</v>
      </c>
      <c r="E1327">
        <v>99</v>
      </c>
      <c r="F1327">
        <v>171</v>
      </c>
      <c r="G1327">
        <v>99</v>
      </c>
      <c r="H1327">
        <v>99</v>
      </c>
      <c r="I1327">
        <v>99</v>
      </c>
      <c r="J1327">
        <v>181</v>
      </c>
      <c r="M1327">
        <v>99</v>
      </c>
      <c r="N1327">
        <v>99</v>
      </c>
      <c r="O1327">
        <v>99</v>
      </c>
      <c r="P1327">
        <v>99</v>
      </c>
      <c r="Q1327">
        <v>1</v>
      </c>
      <c r="R1327">
        <v>1</v>
      </c>
      <c r="S1327">
        <v>1</v>
      </c>
      <c r="T1327">
        <v>3.7257824143070037E-2</v>
      </c>
      <c r="U1327">
        <v>2.7964171518491295E-2</v>
      </c>
      <c r="V1327">
        <v>0</v>
      </c>
      <c r="W1327">
        <v>61</v>
      </c>
      <c r="X1327">
        <v>123.51029252437704</v>
      </c>
      <c r="Y1327">
        <v>114</v>
      </c>
      <c r="Z1327">
        <v>114</v>
      </c>
      <c r="AA1327">
        <v>0</v>
      </c>
      <c r="AB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</row>
    <row r="1328" spans="1:39">
      <c r="A1328">
        <v>16</v>
      </c>
      <c r="B1328">
        <v>186</v>
      </c>
      <c r="C1328">
        <v>2024</v>
      </c>
      <c r="D1328">
        <v>6</v>
      </c>
      <c r="E1328">
        <v>99</v>
      </c>
      <c r="F1328">
        <v>171</v>
      </c>
      <c r="G1328">
        <v>99</v>
      </c>
      <c r="H1328">
        <v>99</v>
      </c>
      <c r="I1328">
        <v>99</v>
      </c>
      <c r="J1328">
        <v>181</v>
      </c>
      <c r="M1328">
        <v>99</v>
      </c>
      <c r="N1328">
        <v>99</v>
      </c>
      <c r="O1328">
        <v>99</v>
      </c>
      <c r="P1328">
        <v>99</v>
      </c>
      <c r="Q1328">
        <v>3</v>
      </c>
      <c r="R1328">
        <v>5</v>
      </c>
      <c r="S1328">
        <v>5</v>
      </c>
      <c r="T1328">
        <v>0.22893772893772887</v>
      </c>
      <c r="U1328">
        <v>0.21862689143685912</v>
      </c>
      <c r="V1328">
        <v>0</v>
      </c>
      <c r="W1328">
        <v>61.6</v>
      </c>
      <c r="X1328">
        <v>158.28819068255686</v>
      </c>
      <c r="Y1328">
        <v>146.10000000000005</v>
      </c>
      <c r="Z1328">
        <v>146.10000000000005</v>
      </c>
      <c r="AA1328">
        <v>31.71100755258329</v>
      </c>
      <c r="AB1328">
        <v>1.0198039027182713</v>
      </c>
      <c r="AC1328">
        <v>-30.427648294693192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</row>
    <row r="1329" spans="1:39">
      <c r="A1329">
        <v>16</v>
      </c>
      <c r="B1329">
        <v>187</v>
      </c>
      <c r="C1329">
        <v>2024</v>
      </c>
      <c r="D1329">
        <v>7</v>
      </c>
      <c r="E1329">
        <v>99</v>
      </c>
      <c r="F1329">
        <v>171</v>
      </c>
      <c r="G1329">
        <v>99</v>
      </c>
      <c r="H1329">
        <v>99</v>
      </c>
      <c r="I1329">
        <v>99</v>
      </c>
      <c r="J1329">
        <v>181</v>
      </c>
      <c r="M1329">
        <v>99</v>
      </c>
      <c r="N1329">
        <v>99</v>
      </c>
      <c r="O1329">
        <v>99</v>
      </c>
      <c r="P1329">
        <v>99</v>
      </c>
      <c r="Q1329">
        <v>1</v>
      </c>
      <c r="R1329">
        <v>4</v>
      </c>
      <c r="S1329">
        <v>4</v>
      </c>
      <c r="T1329">
        <v>0.16299918500407498</v>
      </c>
      <c r="U1329">
        <v>0.11337234768093224</v>
      </c>
      <c r="V1329">
        <v>0</v>
      </c>
      <c r="W1329">
        <v>63.75</v>
      </c>
      <c r="X1329">
        <v>114.2741061755146</v>
      </c>
      <c r="Y1329">
        <v>105.47499999999999</v>
      </c>
      <c r="Z1329">
        <v>105.47499999999999</v>
      </c>
      <c r="AA1329">
        <v>11.908689054635715</v>
      </c>
      <c r="AB1329">
        <v>1.6393596310755001</v>
      </c>
      <c r="AC1329">
        <v>-26.155551503222753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</row>
    <row r="1330" spans="1:39">
      <c r="A1330">
        <v>16</v>
      </c>
      <c r="B1330">
        <v>188</v>
      </c>
      <c r="C1330">
        <v>2024</v>
      </c>
      <c r="D1330">
        <v>8</v>
      </c>
      <c r="E1330">
        <v>99</v>
      </c>
      <c r="F1330">
        <v>171</v>
      </c>
      <c r="G1330">
        <v>99</v>
      </c>
      <c r="H1330">
        <v>99</v>
      </c>
      <c r="I1330">
        <v>99</v>
      </c>
      <c r="J1330">
        <v>181</v>
      </c>
      <c r="M1330">
        <v>99</v>
      </c>
      <c r="N1330">
        <v>99</v>
      </c>
      <c r="O1330">
        <v>99</v>
      </c>
      <c r="P1330">
        <v>99</v>
      </c>
      <c r="Q1330">
        <v>2</v>
      </c>
      <c r="R1330">
        <v>5</v>
      </c>
      <c r="S1330">
        <v>5</v>
      </c>
      <c r="T1330">
        <v>0.21168501270110077</v>
      </c>
      <c r="U1330">
        <v>0.20742725725877795</v>
      </c>
      <c r="V1330">
        <v>12.8</v>
      </c>
      <c r="W1330">
        <v>55.8</v>
      </c>
      <c r="X1330">
        <v>162.42686890574214</v>
      </c>
      <c r="Y1330">
        <v>149.91999999999996</v>
      </c>
      <c r="Z1330">
        <v>149.91999999999996</v>
      </c>
      <c r="AA1330">
        <v>12.636201961032564</v>
      </c>
      <c r="AB1330">
        <v>3.5440090293339006</v>
      </c>
      <c r="AC1330">
        <v>-88.819787288130115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</row>
    <row r="1331" spans="1:39">
      <c r="A1331">
        <v>16</v>
      </c>
      <c r="B1331">
        <v>189</v>
      </c>
      <c r="C1331">
        <v>2024</v>
      </c>
      <c r="D1331">
        <v>9</v>
      </c>
      <c r="E1331">
        <v>99</v>
      </c>
      <c r="F1331">
        <v>171</v>
      </c>
      <c r="G1331">
        <v>99</v>
      </c>
      <c r="H1331">
        <v>99</v>
      </c>
      <c r="I1331">
        <v>99</v>
      </c>
      <c r="J1331">
        <v>181</v>
      </c>
      <c r="M1331">
        <v>99</v>
      </c>
      <c r="N1331">
        <v>99</v>
      </c>
      <c r="O1331">
        <v>99</v>
      </c>
      <c r="P1331">
        <v>99</v>
      </c>
      <c r="R1331">
        <v>0</v>
      </c>
    </row>
    <row r="1332" spans="1:39">
      <c r="A1332">
        <v>16</v>
      </c>
      <c r="B1332">
        <v>190</v>
      </c>
      <c r="C1332">
        <v>2024</v>
      </c>
      <c r="D1332">
        <v>10</v>
      </c>
      <c r="E1332">
        <v>99</v>
      </c>
      <c r="F1332">
        <v>171</v>
      </c>
      <c r="G1332">
        <v>99</v>
      </c>
      <c r="H1332">
        <v>99</v>
      </c>
      <c r="I1332">
        <v>99</v>
      </c>
      <c r="J1332">
        <v>181</v>
      </c>
      <c r="M1332">
        <v>99</v>
      </c>
      <c r="N1332">
        <v>99</v>
      </c>
      <c r="O1332">
        <v>99</v>
      </c>
      <c r="P1332">
        <v>99</v>
      </c>
      <c r="Q1332">
        <v>2</v>
      </c>
      <c r="R1332">
        <v>2</v>
      </c>
      <c r="S1332">
        <v>2</v>
      </c>
      <c r="T1332">
        <v>7.9491255961844226E-2</v>
      </c>
      <c r="U1332">
        <v>7.3088107805878169E-2</v>
      </c>
      <c r="V1332">
        <v>14</v>
      </c>
      <c r="W1332">
        <v>59</v>
      </c>
      <c r="X1332">
        <v>150.75839653304445</v>
      </c>
      <c r="Y1332">
        <v>139.15</v>
      </c>
      <c r="Z1332">
        <v>139.15</v>
      </c>
      <c r="AA1332">
        <v>5.6500000000003743</v>
      </c>
      <c r="AB1332">
        <v>0</v>
      </c>
      <c r="AD1332">
        <v>0</v>
      </c>
      <c r="AE1332">
        <v>0</v>
      </c>
      <c r="AF1332">
        <v>0</v>
      </c>
      <c r="AG1332">
        <v>0</v>
      </c>
      <c r="AH1332">
        <v>1</v>
      </c>
      <c r="AI1332">
        <v>0</v>
      </c>
      <c r="AJ1332">
        <v>0</v>
      </c>
      <c r="AK1332">
        <v>0</v>
      </c>
      <c r="AL1332">
        <v>0</v>
      </c>
      <c r="AM1332">
        <v>0</v>
      </c>
    </row>
    <row r="1333" spans="1:39">
      <c r="A1333">
        <v>16</v>
      </c>
      <c r="B1333">
        <v>191</v>
      </c>
      <c r="C1333">
        <v>2024</v>
      </c>
      <c r="D1333">
        <v>11</v>
      </c>
      <c r="E1333">
        <v>99</v>
      </c>
      <c r="F1333">
        <v>171</v>
      </c>
      <c r="G1333">
        <v>99</v>
      </c>
      <c r="H1333">
        <v>99</v>
      </c>
      <c r="I1333">
        <v>99</v>
      </c>
      <c r="J1333">
        <v>181</v>
      </c>
      <c r="M1333">
        <v>99</v>
      </c>
      <c r="N1333">
        <v>99</v>
      </c>
      <c r="O1333">
        <v>99</v>
      </c>
      <c r="P1333">
        <v>99</v>
      </c>
      <c r="Q1333">
        <v>2</v>
      </c>
      <c r="R1333">
        <v>3</v>
      </c>
      <c r="S1333">
        <v>3</v>
      </c>
      <c r="T1333">
        <v>0.13239187996469551</v>
      </c>
      <c r="U1333">
        <v>0.12735498663903341</v>
      </c>
      <c r="V1333">
        <v>12</v>
      </c>
      <c r="W1333">
        <v>55.33333333333335</v>
      </c>
      <c r="X1333">
        <v>160.67172264355369</v>
      </c>
      <c r="Y1333">
        <v>148.30000000000001</v>
      </c>
      <c r="Z1333">
        <v>148.30000000000001</v>
      </c>
      <c r="AA1333">
        <v>6.6997512391631249</v>
      </c>
      <c r="AB1333">
        <v>1.8856180831640736</v>
      </c>
      <c r="AC1333">
        <v>91.821752431086409</v>
      </c>
      <c r="AD1333">
        <v>0</v>
      </c>
      <c r="AE1333">
        <v>0</v>
      </c>
      <c r="AF1333">
        <v>0</v>
      </c>
      <c r="AG1333">
        <v>0</v>
      </c>
      <c r="AH1333">
        <v>1</v>
      </c>
      <c r="AI1333">
        <v>0</v>
      </c>
      <c r="AJ1333">
        <v>0</v>
      </c>
      <c r="AK1333">
        <v>0</v>
      </c>
      <c r="AL1333">
        <v>0</v>
      </c>
      <c r="AM1333">
        <v>0</v>
      </c>
    </row>
    <row r="1334" spans="1:39">
      <c r="A1334">
        <v>16</v>
      </c>
      <c r="B1334">
        <v>192</v>
      </c>
      <c r="C1334">
        <v>2024</v>
      </c>
      <c r="D1334">
        <v>12</v>
      </c>
      <c r="E1334">
        <v>99</v>
      </c>
      <c r="F1334">
        <v>171</v>
      </c>
      <c r="G1334">
        <v>99</v>
      </c>
      <c r="H1334">
        <v>99</v>
      </c>
      <c r="I1334">
        <v>99</v>
      </c>
      <c r="J1334">
        <v>181</v>
      </c>
      <c r="M1334">
        <v>99</v>
      </c>
      <c r="N1334">
        <v>99</v>
      </c>
      <c r="O1334">
        <v>99</v>
      </c>
      <c r="P1334">
        <v>99</v>
      </c>
      <c r="Q1334">
        <v>2</v>
      </c>
      <c r="R1334">
        <v>4</v>
      </c>
      <c r="S1334">
        <v>4</v>
      </c>
      <c r="T1334">
        <v>0.16680567139282729</v>
      </c>
      <c r="U1334">
        <v>0.14517779080772325</v>
      </c>
      <c r="V1334">
        <v>3.5</v>
      </c>
      <c r="W1334">
        <v>59.75</v>
      </c>
      <c r="X1334">
        <v>143.71614301191769</v>
      </c>
      <c r="Y1334">
        <v>132.65</v>
      </c>
      <c r="Z1334">
        <v>132.65</v>
      </c>
      <c r="AA1334">
        <v>10.797800701994774</v>
      </c>
      <c r="AB1334">
        <v>1.0897247358851685</v>
      </c>
      <c r="AC1334">
        <v>-41.53695480173797</v>
      </c>
      <c r="AD1334">
        <v>0</v>
      </c>
      <c r="AE1334">
        <v>0</v>
      </c>
      <c r="AF1334">
        <v>0</v>
      </c>
      <c r="AG1334">
        <v>0</v>
      </c>
      <c r="AH1334">
        <v>1</v>
      </c>
      <c r="AI1334">
        <v>0</v>
      </c>
      <c r="AJ1334">
        <v>0</v>
      </c>
      <c r="AK1334">
        <v>0</v>
      </c>
      <c r="AL1334">
        <v>0</v>
      </c>
      <c r="AM1334">
        <v>0</v>
      </c>
    </row>
    <row r="1335" spans="1:39">
      <c r="A1335">
        <v>16</v>
      </c>
      <c r="B1335">
        <v>193</v>
      </c>
      <c r="C1335">
        <v>2024</v>
      </c>
      <c r="D1335">
        <v>1</v>
      </c>
      <c r="E1335">
        <v>99</v>
      </c>
      <c r="F1335">
        <v>171</v>
      </c>
      <c r="G1335">
        <v>99</v>
      </c>
      <c r="H1335">
        <v>99</v>
      </c>
      <c r="I1335">
        <v>99</v>
      </c>
      <c r="J1335">
        <v>470</v>
      </c>
      <c r="M1335">
        <v>99</v>
      </c>
      <c r="N1335">
        <v>99</v>
      </c>
      <c r="O1335">
        <v>99</v>
      </c>
      <c r="P1335">
        <v>99</v>
      </c>
      <c r="Q1335">
        <v>1</v>
      </c>
      <c r="R1335">
        <v>1</v>
      </c>
      <c r="S1335">
        <v>1</v>
      </c>
      <c r="T1335">
        <v>3.6913990402362498E-2</v>
      </c>
      <c r="U1335">
        <v>3.3164672942833366E-2</v>
      </c>
      <c r="V1335">
        <v>14</v>
      </c>
      <c r="W1335">
        <v>57</v>
      </c>
      <c r="X1335">
        <v>151.13759479956661</v>
      </c>
      <c r="Y1335">
        <v>139.5</v>
      </c>
      <c r="Z1335">
        <v>139.5</v>
      </c>
      <c r="AA1335">
        <v>0</v>
      </c>
      <c r="AB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</row>
    <row r="1336" spans="1:39">
      <c r="A1336">
        <v>16</v>
      </c>
      <c r="B1336">
        <v>194</v>
      </c>
      <c r="C1336">
        <v>2024</v>
      </c>
      <c r="D1336">
        <v>2</v>
      </c>
      <c r="E1336">
        <v>99</v>
      </c>
      <c r="F1336">
        <v>171</v>
      </c>
      <c r="G1336">
        <v>99</v>
      </c>
      <c r="H1336">
        <v>99</v>
      </c>
      <c r="I1336">
        <v>99</v>
      </c>
      <c r="J1336">
        <v>470</v>
      </c>
      <c r="M1336">
        <v>99</v>
      </c>
      <c r="N1336">
        <v>99</v>
      </c>
      <c r="O1336">
        <v>99</v>
      </c>
      <c r="P1336">
        <v>99</v>
      </c>
      <c r="Q1336">
        <v>3</v>
      </c>
      <c r="R1336">
        <v>9</v>
      </c>
      <c r="S1336">
        <v>9</v>
      </c>
      <c r="T1336">
        <v>0.33632286995515698</v>
      </c>
      <c r="U1336">
        <v>0.37129911167922269</v>
      </c>
      <c r="V1336">
        <v>8.5555555555555554</v>
      </c>
      <c r="W1336">
        <v>53.33333333333335</v>
      </c>
      <c r="X1336">
        <v>182.80967858432649</v>
      </c>
      <c r="Y1336">
        <v>168.73333333333329</v>
      </c>
      <c r="Z1336">
        <v>168.73333333333329</v>
      </c>
      <c r="AA1336">
        <v>47.339858705135825</v>
      </c>
      <c r="AB1336">
        <v>7.6303487615063714</v>
      </c>
      <c r="AC1336">
        <v>-76.318603191019434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</row>
    <row r="1337" spans="1:39">
      <c r="A1337">
        <v>16</v>
      </c>
      <c r="B1337">
        <v>195</v>
      </c>
      <c r="C1337">
        <v>2024</v>
      </c>
      <c r="D1337">
        <v>3</v>
      </c>
      <c r="E1337">
        <v>99</v>
      </c>
      <c r="F1337">
        <v>171</v>
      </c>
      <c r="G1337">
        <v>99</v>
      </c>
      <c r="H1337">
        <v>99</v>
      </c>
      <c r="I1337">
        <v>99</v>
      </c>
      <c r="J1337">
        <v>470</v>
      </c>
      <c r="M1337">
        <v>99</v>
      </c>
      <c r="N1337">
        <v>99</v>
      </c>
      <c r="O1337">
        <v>99</v>
      </c>
      <c r="P1337">
        <v>99</v>
      </c>
      <c r="Q1337">
        <v>4</v>
      </c>
      <c r="R1337">
        <v>7</v>
      </c>
      <c r="S1337">
        <v>7</v>
      </c>
      <c r="T1337">
        <v>0.33034450212364319</v>
      </c>
      <c r="U1337">
        <v>0.30615477301294158</v>
      </c>
      <c r="V1337">
        <v>11.571428571428569</v>
      </c>
      <c r="W1337">
        <v>57.285714285714306</v>
      </c>
      <c r="X1337">
        <v>153.92354124748499</v>
      </c>
      <c r="Y1337">
        <v>142.07142857142861</v>
      </c>
      <c r="Z1337">
        <v>142.07142857142861</v>
      </c>
      <c r="AA1337">
        <v>16.466304493524557</v>
      </c>
      <c r="AB1337">
        <v>2.4327694808466593</v>
      </c>
      <c r="AC1337">
        <v>-84.213103470053525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</row>
    <row r="1338" spans="1:39">
      <c r="A1338">
        <v>16</v>
      </c>
      <c r="B1338">
        <v>196</v>
      </c>
      <c r="C1338">
        <v>2024</v>
      </c>
      <c r="D1338">
        <v>4</v>
      </c>
      <c r="E1338">
        <v>99</v>
      </c>
      <c r="F1338">
        <v>171</v>
      </c>
      <c r="G1338">
        <v>99</v>
      </c>
      <c r="H1338">
        <v>99</v>
      </c>
      <c r="I1338">
        <v>99</v>
      </c>
      <c r="J1338">
        <v>470</v>
      </c>
      <c r="M1338">
        <v>99</v>
      </c>
      <c r="N1338">
        <v>99</v>
      </c>
      <c r="O1338">
        <v>99</v>
      </c>
      <c r="P1338">
        <v>99</v>
      </c>
      <c r="Q1338">
        <v>2</v>
      </c>
      <c r="R1338">
        <v>26</v>
      </c>
      <c r="S1338">
        <v>26</v>
      </c>
      <c r="T1338">
        <v>0.87630603302999643</v>
      </c>
      <c r="U1338">
        <v>0.79612157664192318</v>
      </c>
      <c r="V1338">
        <v>6.5384615384615401</v>
      </c>
      <c r="W1338">
        <v>58.653846153846168</v>
      </c>
      <c r="X1338">
        <v>150.3791982665222</v>
      </c>
      <c r="Y1338">
        <v>138.80000000000001</v>
      </c>
      <c r="Z1338">
        <v>138.80000000000001</v>
      </c>
      <c r="AA1338">
        <v>16.021523983979563</v>
      </c>
      <c r="AB1338">
        <v>3.2337440516708043</v>
      </c>
      <c r="AC1338">
        <v>-10.779132273069491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</row>
    <row r="1339" spans="1:39">
      <c r="A1339">
        <v>16</v>
      </c>
      <c r="B1339">
        <v>197</v>
      </c>
      <c r="C1339">
        <v>2024</v>
      </c>
      <c r="D1339">
        <v>5</v>
      </c>
      <c r="E1339">
        <v>99</v>
      </c>
      <c r="F1339">
        <v>171</v>
      </c>
      <c r="G1339">
        <v>99</v>
      </c>
      <c r="H1339">
        <v>99</v>
      </c>
      <c r="I1339">
        <v>99</v>
      </c>
      <c r="J1339">
        <v>470</v>
      </c>
      <c r="M1339">
        <v>99</v>
      </c>
      <c r="N1339">
        <v>99</v>
      </c>
      <c r="O1339">
        <v>99</v>
      </c>
      <c r="P1339">
        <v>99</v>
      </c>
      <c r="Q1339">
        <v>2</v>
      </c>
      <c r="R1339">
        <v>5</v>
      </c>
      <c r="S1339">
        <v>5</v>
      </c>
      <c r="T1339">
        <v>0.1862891207153502</v>
      </c>
      <c r="U1339">
        <v>0.15495585217746452</v>
      </c>
      <c r="V1339">
        <v>10.6</v>
      </c>
      <c r="W1339">
        <v>57.4</v>
      </c>
      <c r="X1339">
        <v>136.87973997833157</v>
      </c>
      <c r="Y1339">
        <v>126.34</v>
      </c>
      <c r="Z1339">
        <v>126.34</v>
      </c>
      <c r="AA1339">
        <v>4.4987109264768304</v>
      </c>
      <c r="AB1339">
        <v>3.0724582991474678</v>
      </c>
      <c r="AC1339">
        <v>-40.775275088766875</v>
      </c>
      <c r="AD1339">
        <v>0</v>
      </c>
      <c r="AE1339">
        <v>0</v>
      </c>
      <c r="AF1339">
        <v>0</v>
      </c>
      <c r="AG1339">
        <v>0</v>
      </c>
      <c r="AH1339">
        <v>1</v>
      </c>
      <c r="AI1339">
        <v>0</v>
      </c>
      <c r="AJ1339">
        <v>1</v>
      </c>
      <c r="AK1339">
        <v>0</v>
      </c>
      <c r="AL1339">
        <v>0</v>
      </c>
      <c r="AM1339">
        <v>0</v>
      </c>
    </row>
    <row r="1340" spans="1:39">
      <c r="A1340">
        <v>16</v>
      </c>
      <c r="B1340">
        <v>198</v>
      </c>
      <c r="C1340">
        <v>2024</v>
      </c>
      <c r="D1340">
        <v>6</v>
      </c>
      <c r="E1340">
        <v>99</v>
      </c>
      <c r="F1340">
        <v>171</v>
      </c>
      <c r="G1340">
        <v>99</v>
      </c>
      <c r="H1340">
        <v>99</v>
      </c>
      <c r="I1340">
        <v>99</v>
      </c>
      <c r="J1340">
        <v>470</v>
      </c>
      <c r="M1340">
        <v>99</v>
      </c>
      <c r="N1340">
        <v>99</v>
      </c>
      <c r="O1340">
        <v>99</v>
      </c>
      <c r="P1340">
        <v>99</v>
      </c>
      <c r="Q1340">
        <v>3</v>
      </c>
      <c r="R1340">
        <v>16</v>
      </c>
      <c r="S1340">
        <v>16</v>
      </c>
      <c r="T1340">
        <v>0.73260073260073244</v>
      </c>
      <c r="U1340">
        <v>0.66210577950138716</v>
      </c>
      <c r="V1340">
        <v>6.9375</v>
      </c>
      <c r="W1340">
        <v>58.125</v>
      </c>
      <c r="X1340">
        <v>149.80362946912237</v>
      </c>
      <c r="Y1340">
        <v>138.26875000000001</v>
      </c>
      <c r="Z1340">
        <v>138.26875000000001</v>
      </c>
      <c r="AA1340">
        <v>29.391021561652149</v>
      </c>
      <c r="AB1340">
        <v>4.121210380458634</v>
      </c>
      <c r="AC1340">
        <v>-51.084858616268754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1</v>
      </c>
      <c r="AK1340">
        <v>0</v>
      </c>
      <c r="AL1340">
        <v>0</v>
      </c>
      <c r="AM1340">
        <v>0</v>
      </c>
    </row>
    <row r="1341" spans="1:39">
      <c r="A1341">
        <v>16</v>
      </c>
      <c r="B1341">
        <v>199</v>
      </c>
      <c r="C1341">
        <v>2024</v>
      </c>
      <c r="D1341">
        <v>7</v>
      </c>
      <c r="E1341">
        <v>99</v>
      </c>
      <c r="F1341">
        <v>171</v>
      </c>
      <c r="G1341">
        <v>99</v>
      </c>
      <c r="H1341">
        <v>99</v>
      </c>
      <c r="I1341">
        <v>99</v>
      </c>
      <c r="J1341">
        <v>470</v>
      </c>
      <c r="M1341">
        <v>99</v>
      </c>
      <c r="N1341">
        <v>99</v>
      </c>
      <c r="O1341">
        <v>99</v>
      </c>
      <c r="P1341">
        <v>99</v>
      </c>
      <c r="Q1341">
        <v>2</v>
      </c>
      <c r="R1341">
        <v>10</v>
      </c>
      <c r="S1341">
        <v>10</v>
      </c>
      <c r="T1341">
        <v>0.40749796251018744</v>
      </c>
      <c r="U1341">
        <v>0.4298421601100243</v>
      </c>
      <c r="V1341">
        <v>10.199999999999999</v>
      </c>
      <c r="W1341">
        <v>53.4</v>
      </c>
      <c r="X1341">
        <v>173.30444203683641</v>
      </c>
      <c r="Y1341">
        <v>159.96000000000004</v>
      </c>
      <c r="Z1341">
        <v>159.96000000000004</v>
      </c>
      <c r="AA1341">
        <v>16.341554393631004</v>
      </c>
      <c r="AB1341">
        <v>4.2237424163885926</v>
      </c>
      <c r="AC1341">
        <v>-36.761916701898258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1</v>
      </c>
      <c r="AK1341">
        <v>0</v>
      </c>
      <c r="AL1341">
        <v>0</v>
      </c>
      <c r="AM1341">
        <v>0</v>
      </c>
    </row>
    <row r="1342" spans="1:39">
      <c r="A1342">
        <v>16</v>
      </c>
      <c r="B1342">
        <v>200</v>
      </c>
      <c r="C1342">
        <v>2024</v>
      </c>
      <c r="D1342">
        <v>8</v>
      </c>
      <c r="E1342">
        <v>99</v>
      </c>
      <c r="F1342">
        <v>171</v>
      </c>
      <c r="G1342">
        <v>99</v>
      </c>
      <c r="H1342">
        <v>99</v>
      </c>
      <c r="I1342">
        <v>99</v>
      </c>
      <c r="J1342">
        <v>470</v>
      </c>
      <c r="M1342">
        <v>99</v>
      </c>
      <c r="N1342">
        <v>99</v>
      </c>
      <c r="O1342">
        <v>99</v>
      </c>
      <c r="P1342">
        <v>99</v>
      </c>
      <c r="Q1342">
        <v>5</v>
      </c>
      <c r="R1342">
        <v>18</v>
      </c>
      <c r="S1342">
        <v>18</v>
      </c>
      <c r="T1342">
        <v>0.76206604572396253</v>
      </c>
      <c r="U1342">
        <v>0.73977591989810187</v>
      </c>
      <c r="V1342">
        <v>4.7777777777777777</v>
      </c>
      <c r="W1342">
        <v>58.16666666666665</v>
      </c>
      <c r="X1342">
        <v>160.91248344769477</v>
      </c>
      <c r="Y1342">
        <v>148.52222222222221</v>
      </c>
      <c r="Z1342">
        <v>148.52222222222221</v>
      </c>
      <c r="AA1342">
        <v>17.870912292684888</v>
      </c>
      <c r="AB1342">
        <v>4.3237072570243287</v>
      </c>
      <c r="AC1342">
        <v>-16.627904846102719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1</v>
      </c>
      <c r="AK1342">
        <v>0</v>
      </c>
      <c r="AL1342">
        <v>0</v>
      </c>
      <c r="AM1342">
        <v>0</v>
      </c>
    </row>
    <row r="1343" spans="1:39">
      <c r="A1343">
        <v>16</v>
      </c>
      <c r="B1343">
        <v>201</v>
      </c>
      <c r="C1343">
        <v>2024</v>
      </c>
      <c r="D1343">
        <v>9</v>
      </c>
      <c r="E1343">
        <v>99</v>
      </c>
      <c r="F1343">
        <v>171</v>
      </c>
      <c r="G1343">
        <v>99</v>
      </c>
      <c r="H1343">
        <v>99</v>
      </c>
      <c r="I1343">
        <v>99</v>
      </c>
      <c r="J1343">
        <v>470</v>
      </c>
      <c r="M1343">
        <v>99</v>
      </c>
      <c r="N1343">
        <v>99</v>
      </c>
      <c r="O1343">
        <v>99</v>
      </c>
      <c r="P1343">
        <v>99</v>
      </c>
      <c r="Q1343">
        <v>4</v>
      </c>
      <c r="R1343">
        <v>13</v>
      </c>
      <c r="S1343">
        <v>13</v>
      </c>
      <c r="T1343">
        <v>0.54991539763113362</v>
      </c>
      <c r="U1343">
        <v>0.51438563397383685</v>
      </c>
      <c r="V1343">
        <v>8.7692307692307718</v>
      </c>
      <c r="W1343">
        <v>56.923076923076913</v>
      </c>
      <c r="X1343">
        <v>154.3545295441287</v>
      </c>
      <c r="Y1343">
        <v>142.46923076923079</v>
      </c>
      <c r="Z1343">
        <v>142.46923076923079</v>
      </c>
      <c r="AA1343">
        <v>27.750215095919803</v>
      </c>
      <c r="AB1343">
        <v>5.7306401637505218</v>
      </c>
      <c r="AC1343">
        <v>86.587855217000495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</row>
    <row r="1344" spans="1:39">
      <c r="A1344">
        <v>16</v>
      </c>
      <c r="B1344">
        <v>202</v>
      </c>
      <c r="C1344">
        <v>2024</v>
      </c>
      <c r="D1344">
        <v>10</v>
      </c>
      <c r="E1344">
        <v>99</v>
      </c>
      <c r="F1344">
        <v>171</v>
      </c>
      <c r="G1344">
        <v>99</v>
      </c>
      <c r="H1344">
        <v>99</v>
      </c>
      <c r="I1344">
        <v>99</v>
      </c>
      <c r="J1344">
        <v>470</v>
      </c>
      <c r="M1344">
        <v>99</v>
      </c>
      <c r="N1344">
        <v>99</v>
      </c>
      <c r="O1344">
        <v>99</v>
      </c>
      <c r="P1344">
        <v>99</v>
      </c>
      <c r="Q1344">
        <v>10</v>
      </c>
      <c r="R1344">
        <v>25</v>
      </c>
      <c r="S1344">
        <v>25</v>
      </c>
      <c r="T1344">
        <v>0.99364069952305278</v>
      </c>
      <c r="U1344">
        <v>0.8390556795867774</v>
      </c>
      <c r="V1344">
        <v>8.6</v>
      </c>
      <c r="W1344">
        <v>58.8</v>
      </c>
      <c r="X1344">
        <v>138.4572047670639</v>
      </c>
      <c r="Y1344">
        <v>127.79600000000001</v>
      </c>
      <c r="Z1344">
        <v>127.79600000000001</v>
      </c>
      <c r="AA1344">
        <v>27.482204860600305</v>
      </c>
      <c r="AB1344">
        <v>4.0000000000000728</v>
      </c>
      <c r="AC1344">
        <v>-47.522387909724557</v>
      </c>
      <c r="AD1344">
        <v>0</v>
      </c>
      <c r="AE1344">
        <v>0</v>
      </c>
      <c r="AF1344">
        <v>0</v>
      </c>
      <c r="AG1344">
        <v>1</v>
      </c>
      <c r="AH1344">
        <v>1</v>
      </c>
      <c r="AI1344">
        <v>0</v>
      </c>
      <c r="AJ1344">
        <v>0</v>
      </c>
      <c r="AK1344">
        <v>0</v>
      </c>
      <c r="AL1344">
        <v>0</v>
      </c>
      <c r="AM1344">
        <v>0</v>
      </c>
    </row>
    <row r="1345" spans="1:39">
      <c r="A1345">
        <v>16</v>
      </c>
      <c r="B1345">
        <v>203</v>
      </c>
      <c r="C1345">
        <v>2024</v>
      </c>
      <c r="D1345">
        <v>11</v>
      </c>
      <c r="E1345">
        <v>99</v>
      </c>
      <c r="F1345">
        <v>171</v>
      </c>
      <c r="G1345">
        <v>99</v>
      </c>
      <c r="H1345">
        <v>99</v>
      </c>
      <c r="I1345">
        <v>99</v>
      </c>
      <c r="J1345">
        <v>470</v>
      </c>
      <c r="M1345">
        <v>99</v>
      </c>
      <c r="N1345">
        <v>99</v>
      </c>
      <c r="O1345">
        <v>99</v>
      </c>
      <c r="P1345">
        <v>99</v>
      </c>
      <c r="Q1345">
        <v>7</v>
      </c>
      <c r="R1345">
        <v>22</v>
      </c>
      <c r="S1345">
        <v>22</v>
      </c>
      <c r="T1345">
        <v>0.97087378640776723</v>
      </c>
      <c r="U1345">
        <v>0.8864754385789142</v>
      </c>
      <c r="V1345">
        <v>11.045454545454543</v>
      </c>
      <c r="W1345">
        <v>57.27272727272728</v>
      </c>
      <c r="X1345">
        <v>152.50664828129621</v>
      </c>
      <c r="Y1345">
        <v>140.76363636363627</v>
      </c>
      <c r="Z1345">
        <v>140.76363636363627</v>
      </c>
      <c r="AA1345">
        <v>13.556767697841289</v>
      </c>
      <c r="AB1345">
        <v>2.6316572411145356</v>
      </c>
      <c r="AC1345">
        <v>-17.732678748407778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0.93</v>
      </c>
      <c r="AM1345">
        <v>0</v>
      </c>
    </row>
    <row r="1346" spans="1:39">
      <c r="A1346">
        <v>16</v>
      </c>
      <c r="B1346">
        <v>204</v>
      </c>
      <c r="C1346">
        <v>2024</v>
      </c>
      <c r="D1346">
        <v>12</v>
      </c>
      <c r="E1346">
        <v>99</v>
      </c>
      <c r="F1346">
        <v>171</v>
      </c>
      <c r="G1346">
        <v>99</v>
      </c>
      <c r="H1346">
        <v>99</v>
      </c>
      <c r="I1346">
        <v>99</v>
      </c>
      <c r="J1346">
        <v>470</v>
      </c>
      <c r="M1346">
        <v>99</v>
      </c>
      <c r="N1346">
        <v>99</v>
      </c>
      <c r="O1346">
        <v>99</v>
      </c>
      <c r="P1346">
        <v>99</v>
      </c>
      <c r="Q1346">
        <v>4</v>
      </c>
      <c r="R1346">
        <v>17</v>
      </c>
      <c r="S1346">
        <v>17</v>
      </c>
      <c r="T1346">
        <v>0.70892410341951639</v>
      </c>
      <c r="U1346">
        <v>0.7292543645680829</v>
      </c>
      <c r="V1346">
        <v>9</v>
      </c>
      <c r="W1346">
        <v>57.470588235294123</v>
      </c>
      <c r="X1346">
        <v>169.86170416162133</v>
      </c>
      <c r="Y1346">
        <v>156.78235294117638</v>
      </c>
      <c r="Z1346">
        <v>156.78235294117638</v>
      </c>
      <c r="AA1346">
        <v>27.067654569161359</v>
      </c>
      <c r="AB1346">
        <v>3.6318468330431184</v>
      </c>
      <c r="AC1346">
        <v>-43.080485318360957</v>
      </c>
      <c r="AD1346">
        <v>0</v>
      </c>
      <c r="AE1346">
        <v>0</v>
      </c>
      <c r="AF1346">
        <v>0</v>
      </c>
      <c r="AG1346">
        <v>0</v>
      </c>
      <c r="AH1346">
        <v>1</v>
      </c>
      <c r="AI1346">
        <v>0</v>
      </c>
      <c r="AJ1346">
        <v>0</v>
      </c>
      <c r="AK1346">
        <v>0</v>
      </c>
      <c r="AL1346">
        <v>0</v>
      </c>
      <c r="AM1346">
        <v>0</v>
      </c>
    </row>
    <row r="1347" spans="1:39">
      <c r="A1347">
        <v>16</v>
      </c>
      <c r="B1347">
        <v>205</v>
      </c>
      <c r="C1347">
        <v>2024</v>
      </c>
      <c r="D1347">
        <v>1</v>
      </c>
      <c r="E1347">
        <v>99</v>
      </c>
      <c r="F1347">
        <v>171</v>
      </c>
      <c r="G1347">
        <v>99</v>
      </c>
      <c r="H1347">
        <v>99</v>
      </c>
      <c r="I1347">
        <v>99</v>
      </c>
      <c r="J1347">
        <v>643</v>
      </c>
      <c r="M1347">
        <v>99</v>
      </c>
      <c r="N1347">
        <v>99</v>
      </c>
      <c r="O1347">
        <v>99</v>
      </c>
      <c r="P1347">
        <v>99</v>
      </c>
      <c r="Q1347">
        <v>24</v>
      </c>
      <c r="R1347">
        <v>214</v>
      </c>
      <c r="S1347">
        <v>214</v>
      </c>
      <c r="T1347">
        <v>7.8995939461055746</v>
      </c>
      <c r="U1347">
        <v>7.7081594367283452</v>
      </c>
      <c r="V1347">
        <v>6.6775700934579438</v>
      </c>
      <c r="W1347">
        <v>58.799065420560744</v>
      </c>
      <c r="X1347">
        <v>164.14728485940816</v>
      </c>
      <c r="Y1347">
        <v>151.50794392523375</v>
      </c>
      <c r="Z1347">
        <v>151.50794392523375</v>
      </c>
      <c r="AA1347">
        <v>28.928448347775394</v>
      </c>
      <c r="AB1347">
        <v>4.101720526327286</v>
      </c>
      <c r="AC1347">
        <v>-27.180333051522354</v>
      </c>
      <c r="AD1347">
        <v>12</v>
      </c>
      <c r="AE1347">
        <v>0</v>
      </c>
      <c r="AF1347">
        <v>0</v>
      </c>
      <c r="AG1347">
        <v>0</v>
      </c>
      <c r="AH1347">
        <v>18</v>
      </c>
      <c r="AI1347">
        <v>5</v>
      </c>
      <c r="AJ1347">
        <v>3</v>
      </c>
      <c r="AK1347">
        <v>0</v>
      </c>
      <c r="AL1347">
        <v>6</v>
      </c>
      <c r="AM1347">
        <v>0</v>
      </c>
    </row>
    <row r="1348" spans="1:39">
      <c r="A1348">
        <v>16</v>
      </c>
      <c r="B1348">
        <v>206</v>
      </c>
      <c r="C1348">
        <v>2024</v>
      </c>
      <c r="D1348">
        <v>2</v>
      </c>
      <c r="E1348">
        <v>99</v>
      </c>
      <c r="F1348">
        <v>171</v>
      </c>
      <c r="G1348">
        <v>99</v>
      </c>
      <c r="H1348">
        <v>99</v>
      </c>
      <c r="I1348">
        <v>99</v>
      </c>
      <c r="J1348">
        <v>643</v>
      </c>
      <c r="M1348">
        <v>99</v>
      </c>
      <c r="N1348">
        <v>99</v>
      </c>
      <c r="O1348">
        <v>99</v>
      </c>
      <c r="P1348">
        <v>99</v>
      </c>
      <c r="Q1348">
        <v>27</v>
      </c>
      <c r="R1348">
        <v>172</v>
      </c>
      <c r="S1348">
        <v>171</v>
      </c>
      <c r="T1348">
        <v>6.4275037369207784</v>
      </c>
      <c r="U1348">
        <v>6.2993953003009322</v>
      </c>
      <c r="V1348">
        <v>6.1279069767441881</v>
      </c>
      <c r="W1348">
        <v>58.96491228070176</v>
      </c>
      <c r="X1348">
        <v>163.07604122048929</v>
      </c>
      <c r="Y1348">
        <v>149.79244186046503</v>
      </c>
      <c r="Z1348">
        <v>150.66842105263149</v>
      </c>
      <c r="AA1348">
        <v>27.900735645386128</v>
      </c>
      <c r="AB1348">
        <v>4.6890375286962733</v>
      </c>
      <c r="AC1348">
        <v>-40.953363388989594</v>
      </c>
      <c r="AD1348">
        <v>7</v>
      </c>
      <c r="AE1348">
        <v>0</v>
      </c>
      <c r="AF1348">
        <v>0</v>
      </c>
      <c r="AG1348">
        <v>0</v>
      </c>
      <c r="AH1348">
        <v>6</v>
      </c>
      <c r="AI1348">
        <v>3</v>
      </c>
      <c r="AJ1348">
        <v>0</v>
      </c>
      <c r="AK1348">
        <v>0</v>
      </c>
      <c r="AL1348">
        <v>2</v>
      </c>
      <c r="AM1348">
        <v>0</v>
      </c>
    </row>
    <row r="1349" spans="1:39">
      <c r="A1349">
        <v>16</v>
      </c>
      <c r="B1349">
        <v>207</v>
      </c>
      <c r="C1349">
        <v>2024</v>
      </c>
      <c r="D1349">
        <v>3</v>
      </c>
      <c r="E1349">
        <v>99</v>
      </c>
      <c r="F1349">
        <v>171</v>
      </c>
      <c r="G1349">
        <v>99</v>
      </c>
      <c r="H1349">
        <v>99</v>
      </c>
      <c r="I1349">
        <v>99</v>
      </c>
      <c r="J1349">
        <v>643</v>
      </c>
      <c r="M1349">
        <v>99</v>
      </c>
      <c r="N1349">
        <v>99</v>
      </c>
      <c r="O1349">
        <v>99</v>
      </c>
      <c r="P1349">
        <v>99</v>
      </c>
      <c r="Q1349">
        <v>21</v>
      </c>
      <c r="R1349">
        <v>181</v>
      </c>
      <c r="S1349">
        <v>181</v>
      </c>
      <c r="T1349">
        <v>8.5417649834827749</v>
      </c>
      <c r="U1349">
        <v>8.5377623210749309</v>
      </c>
      <c r="V1349">
        <v>6.4861878453038679</v>
      </c>
      <c r="W1349">
        <v>58.569060773480686</v>
      </c>
      <c r="X1349">
        <v>166.00743432118421</v>
      </c>
      <c r="Y1349">
        <v>153.22486187845303</v>
      </c>
      <c r="Z1349">
        <v>153.22486187845303</v>
      </c>
      <c r="AA1349">
        <v>31.014950780909658</v>
      </c>
      <c r="AB1349">
        <v>4.2882253926777549</v>
      </c>
      <c r="AC1349">
        <v>-49.79122639151791</v>
      </c>
      <c r="AD1349">
        <v>3</v>
      </c>
      <c r="AE1349">
        <v>0</v>
      </c>
      <c r="AF1349">
        <v>0</v>
      </c>
      <c r="AG1349">
        <v>0</v>
      </c>
      <c r="AH1349">
        <v>13</v>
      </c>
      <c r="AI1349">
        <v>3</v>
      </c>
      <c r="AJ1349">
        <v>0</v>
      </c>
      <c r="AK1349">
        <v>0</v>
      </c>
      <c r="AL1349">
        <v>1</v>
      </c>
      <c r="AM1349">
        <v>0</v>
      </c>
    </row>
    <row r="1350" spans="1:39">
      <c r="A1350">
        <v>16</v>
      </c>
      <c r="B1350">
        <v>208</v>
      </c>
      <c r="C1350">
        <v>2024</v>
      </c>
      <c r="D1350">
        <v>4</v>
      </c>
      <c r="E1350">
        <v>99</v>
      </c>
      <c r="F1350">
        <v>171</v>
      </c>
      <c r="G1350">
        <v>99</v>
      </c>
      <c r="H1350">
        <v>99</v>
      </c>
      <c r="I1350">
        <v>99</v>
      </c>
      <c r="J1350">
        <v>643</v>
      </c>
      <c r="M1350">
        <v>99</v>
      </c>
      <c r="N1350">
        <v>99</v>
      </c>
      <c r="O1350">
        <v>99</v>
      </c>
      <c r="P1350">
        <v>99</v>
      </c>
      <c r="Q1350">
        <v>25</v>
      </c>
      <c r="R1350">
        <v>245</v>
      </c>
      <c r="S1350">
        <v>245</v>
      </c>
      <c r="T1350">
        <v>8.2574991573980441</v>
      </c>
      <c r="U1350">
        <v>8.2007934743091457</v>
      </c>
      <c r="V1350">
        <v>7.2163265306122479</v>
      </c>
      <c r="W1350">
        <v>58.012244897959185</v>
      </c>
      <c r="X1350">
        <v>164.38852897605395</v>
      </c>
      <c r="Y1350">
        <v>151.73061224489797</v>
      </c>
      <c r="Z1350">
        <v>151.73061224489797</v>
      </c>
      <c r="AA1350">
        <v>27.671115154811957</v>
      </c>
      <c r="AB1350">
        <v>4.704736330552949</v>
      </c>
      <c r="AC1350">
        <v>-29.238674604309111</v>
      </c>
      <c r="AD1350">
        <v>6</v>
      </c>
      <c r="AE1350">
        <v>0</v>
      </c>
      <c r="AF1350">
        <v>0</v>
      </c>
      <c r="AG1350">
        <v>1</v>
      </c>
      <c r="AH1350">
        <v>17</v>
      </c>
      <c r="AI1350">
        <v>3</v>
      </c>
      <c r="AJ1350">
        <v>3</v>
      </c>
      <c r="AK1350">
        <v>0</v>
      </c>
      <c r="AL1350">
        <v>11</v>
      </c>
      <c r="AM1350">
        <v>0</v>
      </c>
    </row>
    <row r="1351" spans="1:39">
      <c r="A1351">
        <v>16</v>
      </c>
      <c r="B1351">
        <v>209</v>
      </c>
      <c r="C1351">
        <v>2024</v>
      </c>
      <c r="D1351">
        <v>5</v>
      </c>
      <c r="E1351">
        <v>99</v>
      </c>
      <c r="F1351">
        <v>171</v>
      </c>
      <c r="G1351">
        <v>99</v>
      </c>
      <c r="H1351">
        <v>99</v>
      </c>
      <c r="I1351">
        <v>99</v>
      </c>
      <c r="J1351">
        <v>643</v>
      </c>
      <c r="M1351">
        <v>99</v>
      </c>
      <c r="N1351">
        <v>99</v>
      </c>
      <c r="O1351">
        <v>99</v>
      </c>
      <c r="P1351">
        <v>99</v>
      </c>
      <c r="Q1351">
        <v>21</v>
      </c>
      <c r="R1351">
        <v>142</v>
      </c>
      <c r="S1351">
        <v>142</v>
      </c>
      <c r="T1351">
        <v>5.2906110283159471</v>
      </c>
      <c r="U1351">
        <v>5.4176166921573996</v>
      </c>
      <c r="V1351">
        <v>6.2746478873239449</v>
      </c>
      <c r="W1351">
        <v>58.70422535211268</v>
      </c>
      <c r="X1351">
        <v>168.50823249355295</v>
      </c>
      <c r="Y1351">
        <v>155.53309859154939</v>
      </c>
      <c r="Z1351">
        <v>155.53309859154939</v>
      </c>
      <c r="AA1351">
        <v>31.679314621780328</v>
      </c>
      <c r="AB1351">
        <v>4.3358783771375302</v>
      </c>
      <c r="AC1351">
        <v>-45.280729480384451</v>
      </c>
      <c r="AD1351">
        <v>3</v>
      </c>
      <c r="AE1351">
        <v>0</v>
      </c>
      <c r="AF1351">
        <v>0</v>
      </c>
      <c r="AG1351">
        <v>0</v>
      </c>
      <c r="AH1351">
        <v>8</v>
      </c>
      <c r="AI1351">
        <v>0</v>
      </c>
      <c r="AJ1351">
        <v>1</v>
      </c>
      <c r="AK1351">
        <v>2</v>
      </c>
      <c r="AL1351">
        <v>2</v>
      </c>
      <c r="AM1351">
        <v>1</v>
      </c>
    </row>
    <row r="1352" spans="1:39">
      <c r="A1352">
        <v>16</v>
      </c>
      <c r="B1352">
        <v>210</v>
      </c>
      <c r="C1352">
        <v>2024</v>
      </c>
      <c r="D1352">
        <v>6</v>
      </c>
      <c r="E1352">
        <v>99</v>
      </c>
      <c r="F1352">
        <v>171</v>
      </c>
      <c r="G1352">
        <v>99</v>
      </c>
      <c r="H1352">
        <v>99</v>
      </c>
      <c r="I1352">
        <v>99</v>
      </c>
      <c r="J1352">
        <v>643</v>
      </c>
      <c r="M1352">
        <v>99</v>
      </c>
      <c r="N1352">
        <v>99</v>
      </c>
      <c r="O1352">
        <v>99</v>
      </c>
      <c r="P1352">
        <v>99</v>
      </c>
      <c r="Q1352">
        <v>26</v>
      </c>
      <c r="R1352">
        <v>212</v>
      </c>
      <c r="S1352">
        <v>212</v>
      </c>
      <c r="T1352">
        <v>9.7069597069597062</v>
      </c>
      <c r="U1352">
        <v>9.2541276487747748</v>
      </c>
      <c r="V1352">
        <v>6.4386792452830193</v>
      </c>
      <c r="W1352">
        <v>58.646226415094361</v>
      </c>
      <c r="X1352">
        <v>158.02091212003515</v>
      </c>
      <c r="Y1352">
        <v>145.85330188679245</v>
      </c>
      <c r="Z1352">
        <v>145.85330188679245</v>
      </c>
      <c r="AA1352">
        <v>28.867266806387399</v>
      </c>
      <c r="AB1352">
        <v>4.6400974804395396</v>
      </c>
      <c r="AC1352">
        <v>-13.650514287673063</v>
      </c>
      <c r="AD1352">
        <v>9</v>
      </c>
      <c r="AE1352">
        <v>0</v>
      </c>
      <c r="AF1352">
        <v>0</v>
      </c>
      <c r="AG1352">
        <v>0</v>
      </c>
      <c r="AH1352">
        <v>6</v>
      </c>
      <c r="AI1352">
        <v>2</v>
      </c>
      <c r="AJ1352">
        <v>1</v>
      </c>
      <c r="AK1352">
        <v>1</v>
      </c>
      <c r="AL1352">
        <v>7</v>
      </c>
      <c r="AM1352">
        <v>0</v>
      </c>
    </row>
    <row r="1353" spans="1:39">
      <c r="A1353">
        <v>16</v>
      </c>
      <c r="B1353">
        <v>211</v>
      </c>
      <c r="C1353">
        <v>2024</v>
      </c>
      <c r="D1353">
        <v>7</v>
      </c>
      <c r="E1353">
        <v>99</v>
      </c>
      <c r="F1353">
        <v>171</v>
      </c>
      <c r="G1353">
        <v>99</v>
      </c>
      <c r="H1353">
        <v>99</v>
      </c>
      <c r="I1353">
        <v>99</v>
      </c>
      <c r="J1353">
        <v>643</v>
      </c>
      <c r="M1353">
        <v>99</v>
      </c>
      <c r="N1353">
        <v>99</v>
      </c>
      <c r="O1353">
        <v>99</v>
      </c>
      <c r="P1353">
        <v>99</v>
      </c>
      <c r="Q1353">
        <v>24</v>
      </c>
      <c r="R1353">
        <v>193</v>
      </c>
      <c r="S1353">
        <v>190</v>
      </c>
      <c r="T1353">
        <v>7.8647106764466175</v>
      </c>
      <c r="U1353">
        <v>7.8728348676265618</v>
      </c>
      <c r="V1353">
        <v>6.3886010362694288</v>
      </c>
      <c r="W1353">
        <v>58.221052631578956</v>
      </c>
      <c r="X1353">
        <v>167.91774962248587</v>
      </c>
      <c r="Y1353">
        <v>151.80155440414501</v>
      </c>
      <c r="Z1353">
        <v>154.19842105263149</v>
      </c>
      <c r="AA1353">
        <v>29.126017445641057</v>
      </c>
      <c r="AB1353">
        <v>4.7819373906143809</v>
      </c>
      <c r="AC1353">
        <v>-44.936881537523007</v>
      </c>
      <c r="AD1353">
        <v>7</v>
      </c>
      <c r="AE1353">
        <v>0</v>
      </c>
      <c r="AF1353">
        <v>0</v>
      </c>
      <c r="AG1353">
        <v>0</v>
      </c>
      <c r="AH1353">
        <v>12</v>
      </c>
      <c r="AI1353">
        <v>2</v>
      </c>
      <c r="AJ1353">
        <v>1</v>
      </c>
      <c r="AK1353">
        <v>0</v>
      </c>
      <c r="AL1353">
        <v>0</v>
      </c>
      <c r="AM1353">
        <v>1</v>
      </c>
    </row>
    <row r="1354" spans="1:39">
      <c r="A1354">
        <v>16</v>
      </c>
      <c r="B1354">
        <v>212</v>
      </c>
      <c r="C1354">
        <v>2024</v>
      </c>
      <c r="D1354">
        <v>8</v>
      </c>
      <c r="E1354">
        <v>99</v>
      </c>
      <c r="F1354">
        <v>171</v>
      </c>
      <c r="G1354">
        <v>99</v>
      </c>
      <c r="H1354">
        <v>99</v>
      </c>
      <c r="I1354">
        <v>99</v>
      </c>
      <c r="J1354">
        <v>643</v>
      </c>
      <c r="M1354">
        <v>99</v>
      </c>
      <c r="N1354">
        <v>99</v>
      </c>
      <c r="O1354">
        <v>99</v>
      </c>
      <c r="P1354">
        <v>99</v>
      </c>
      <c r="Q1354">
        <v>25</v>
      </c>
      <c r="R1354">
        <v>223</v>
      </c>
      <c r="S1354">
        <v>223</v>
      </c>
      <c r="T1354">
        <v>9.4411515664690953</v>
      </c>
      <c r="U1354">
        <v>8.9409006648685612</v>
      </c>
      <c r="V1354">
        <v>6.9192825112107634</v>
      </c>
      <c r="W1354">
        <v>58.116591928251111</v>
      </c>
      <c r="X1354">
        <v>156.97787969625276</v>
      </c>
      <c r="Y1354">
        <v>144.89058295964125</v>
      </c>
      <c r="Z1354">
        <v>144.89058295964125</v>
      </c>
      <c r="AA1354">
        <v>28.798775371339008</v>
      </c>
      <c r="AB1354">
        <v>4.287309780777175</v>
      </c>
      <c r="AC1354">
        <v>-35.631149687239478</v>
      </c>
      <c r="AD1354">
        <v>8</v>
      </c>
      <c r="AE1354">
        <v>0</v>
      </c>
      <c r="AF1354">
        <v>0</v>
      </c>
      <c r="AG1354">
        <v>0</v>
      </c>
      <c r="AH1354">
        <v>14</v>
      </c>
      <c r="AI1354">
        <v>0</v>
      </c>
      <c r="AJ1354">
        <v>3</v>
      </c>
      <c r="AK1354">
        <v>0</v>
      </c>
      <c r="AL1354">
        <v>4</v>
      </c>
      <c r="AM1354">
        <v>1</v>
      </c>
    </row>
    <row r="1355" spans="1:39">
      <c r="A1355">
        <v>16</v>
      </c>
      <c r="B1355">
        <v>213</v>
      </c>
      <c r="C1355">
        <v>2024</v>
      </c>
      <c r="D1355">
        <v>9</v>
      </c>
      <c r="E1355">
        <v>99</v>
      </c>
      <c r="F1355">
        <v>171</v>
      </c>
      <c r="G1355">
        <v>99</v>
      </c>
      <c r="H1355">
        <v>99</v>
      </c>
      <c r="I1355">
        <v>99</v>
      </c>
      <c r="J1355">
        <v>643</v>
      </c>
      <c r="M1355">
        <v>99</v>
      </c>
      <c r="N1355">
        <v>99</v>
      </c>
      <c r="O1355">
        <v>99</v>
      </c>
      <c r="P1355">
        <v>99</v>
      </c>
      <c r="Q1355">
        <v>23</v>
      </c>
      <c r="R1355">
        <v>176</v>
      </c>
      <c r="S1355">
        <v>176</v>
      </c>
      <c r="T1355">
        <v>7.4450084602368847</v>
      </c>
      <c r="U1355">
        <v>7.4456910864448993</v>
      </c>
      <c r="V1355">
        <v>7.1761363636363624</v>
      </c>
      <c r="W1355">
        <v>58.221590909090899</v>
      </c>
      <c r="X1355">
        <v>165.03127154535599</v>
      </c>
      <c r="Y1355">
        <v>152.32386363636377</v>
      </c>
      <c r="Z1355">
        <v>152.32386363636377</v>
      </c>
      <c r="AA1355">
        <v>32.872069500627902</v>
      </c>
      <c r="AB1355">
        <v>4.3539153973394846</v>
      </c>
      <c r="AC1355">
        <v>-50.031267946636518</v>
      </c>
      <c r="AD1355">
        <v>5</v>
      </c>
      <c r="AE1355">
        <v>0</v>
      </c>
      <c r="AF1355">
        <v>0</v>
      </c>
      <c r="AG1355">
        <v>0</v>
      </c>
      <c r="AH1355">
        <v>14</v>
      </c>
      <c r="AI1355">
        <v>2</v>
      </c>
      <c r="AJ1355">
        <v>1</v>
      </c>
      <c r="AK1355">
        <v>0</v>
      </c>
      <c r="AL1355">
        <v>1</v>
      </c>
      <c r="AM1355">
        <v>0</v>
      </c>
    </row>
    <row r="1356" spans="1:39">
      <c r="A1356">
        <v>16</v>
      </c>
      <c r="B1356">
        <v>214</v>
      </c>
      <c r="C1356">
        <v>2024</v>
      </c>
      <c r="D1356">
        <v>10</v>
      </c>
      <c r="E1356">
        <v>99</v>
      </c>
      <c r="F1356">
        <v>171</v>
      </c>
      <c r="G1356">
        <v>99</v>
      </c>
      <c r="H1356">
        <v>99</v>
      </c>
      <c r="I1356">
        <v>99</v>
      </c>
      <c r="J1356">
        <v>643</v>
      </c>
      <c r="M1356">
        <v>99</v>
      </c>
      <c r="N1356">
        <v>99</v>
      </c>
      <c r="O1356">
        <v>99</v>
      </c>
      <c r="P1356">
        <v>99</v>
      </c>
      <c r="Q1356">
        <v>23</v>
      </c>
      <c r="R1356">
        <v>148</v>
      </c>
      <c r="S1356">
        <v>148</v>
      </c>
      <c r="T1356">
        <v>5.882352941176471</v>
      </c>
      <c r="U1356">
        <v>5.712007643393064</v>
      </c>
      <c r="V1356">
        <v>6.0405405405405403</v>
      </c>
      <c r="W1356">
        <v>59.344594594594597</v>
      </c>
      <c r="X1356">
        <v>159.21788527422331</v>
      </c>
      <c r="Y1356">
        <v>146.95810810810815</v>
      </c>
      <c r="Z1356">
        <v>146.95810810810815</v>
      </c>
      <c r="AA1356">
        <v>30.352895167831662</v>
      </c>
      <c r="AB1356">
        <v>4.3970396027416596</v>
      </c>
      <c r="AC1356">
        <v>-40.644277181813926</v>
      </c>
      <c r="AD1356">
        <v>3</v>
      </c>
      <c r="AE1356">
        <v>0</v>
      </c>
      <c r="AF1356">
        <v>0</v>
      </c>
      <c r="AG1356">
        <v>0</v>
      </c>
      <c r="AH1356">
        <v>7</v>
      </c>
      <c r="AI1356">
        <v>0</v>
      </c>
      <c r="AJ1356">
        <v>3</v>
      </c>
      <c r="AK1356">
        <v>1</v>
      </c>
      <c r="AL1356">
        <v>5</v>
      </c>
      <c r="AM1356">
        <v>0</v>
      </c>
    </row>
    <row r="1357" spans="1:39">
      <c r="A1357">
        <v>16</v>
      </c>
      <c r="B1357">
        <v>215</v>
      </c>
      <c r="C1357">
        <v>2024</v>
      </c>
      <c r="D1357">
        <v>11</v>
      </c>
      <c r="E1357">
        <v>99</v>
      </c>
      <c r="F1357">
        <v>171</v>
      </c>
      <c r="G1357">
        <v>99</v>
      </c>
      <c r="H1357">
        <v>99</v>
      </c>
      <c r="I1357">
        <v>99</v>
      </c>
      <c r="J1357">
        <v>643</v>
      </c>
      <c r="M1357">
        <v>99</v>
      </c>
      <c r="N1357">
        <v>99</v>
      </c>
      <c r="O1357">
        <v>99</v>
      </c>
      <c r="P1357">
        <v>99</v>
      </c>
      <c r="Q1357">
        <v>21</v>
      </c>
      <c r="R1357">
        <v>192</v>
      </c>
      <c r="S1357">
        <v>192</v>
      </c>
      <c r="T1357">
        <v>8.4730803177405125</v>
      </c>
      <c r="U1357">
        <v>8.455208916280343</v>
      </c>
      <c r="V1357">
        <v>8.6822916666666643</v>
      </c>
      <c r="W1357">
        <v>58.078125</v>
      </c>
      <c r="X1357">
        <v>166.67400234741777</v>
      </c>
      <c r="Y1357">
        <v>153.84010416666669</v>
      </c>
      <c r="Z1357">
        <v>153.84010416666669</v>
      </c>
      <c r="AA1357">
        <v>30.377501714357447</v>
      </c>
      <c r="AB1357">
        <v>3.9606318710160791</v>
      </c>
      <c r="AC1357">
        <v>-33.48527533506919</v>
      </c>
      <c r="AD1357">
        <v>5</v>
      </c>
      <c r="AE1357">
        <v>0</v>
      </c>
      <c r="AF1357">
        <v>0</v>
      </c>
      <c r="AG1357">
        <v>1</v>
      </c>
      <c r="AH1357">
        <v>10</v>
      </c>
      <c r="AI1357">
        <v>0</v>
      </c>
      <c r="AJ1357">
        <v>2</v>
      </c>
      <c r="AK1357">
        <v>0</v>
      </c>
      <c r="AL1357">
        <v>6</v>
      </c>
      <c r="AM1357">
        <v>0</v>
      </c>
    </row>
    <row r="1358" spans="1:39">
      <c r="A1358">
        <v>16</v>
      </c>
      <c r="B1358">
        <v>216</v>
      </c>
      <c r="C1358">
        <v>2024</v>
      </c>
      <c r="D1358">
        <v>12</v>
      </c>
      <c r="E1358">
        <v>99</v>
      </c>
      <c r="F1358">
        <v>171</v>
      </c>
      <c r="G1358">
        <v>99</v>
      </c>
      <c r="H1358">
        <v>99</v>
      </c>
      <c r="I1358">
        <v>99</v>
      </c>
      <c r="J1358">
        <v>643</v>
      </c>
      <c r="M1358">
        <v>99</v>
      </c>
      <c r="N1358">
        <v>99</v>
      </c>
      <c r="O1358">
        <v>99</v>
      </c>
      <c r="P1358">
        <v>99</v>
      </c>
      <c r="Q1358">
        <v>24</v>
      </c>
      <c r="R1358">
        <v>152</v>
      </c>
      <c r="S1358">
        <v>152</v>
      </c>
      <c r="T1358">
        <v>6.3386155129274391</v>
      </c>
      <c r="U1358">
        <v>6.3489427275530597</v>
      </c>
      <c r="V1358">
        <v>7</v>
      </c>
      <c r="W1358">
        <v>58.802631578947377</v>
      </c>
      <c r="X1358">
        <v>165.3953070650625</v>
      </c>
      <c r="Y1358">
        <v>152.65986842105269</v>
      </c>
      <c r="Z1358">
        <v>152.65986842105269</v>
      </c>
      <c r="AA1358">
        <v>31.99713033980818</v>
      </c>
      <c r="AB1358">
        <v>4.4144491724160693</v>
      </c>
      <c r="AC1358">
        <v>-43.200853668517375</v>
      </c>
      <c r="AD1358">
        <v>9</v>
      </c>
      <c r="AE1358">
        <v>0</v>
      </c>
      <c r="AF1358">
        <v>0</v>
      </c>
      <c r="AG1358">
        <v>0</v>
      </c>
      <c r="AH1358">
        <v>8</v>
      </c>
      <c r="AI1358">
        <v>1</v>
      </c>
      <c r="AJ1358">
        <v>0</v>
      </c>
      <c r="AK1358">
        <v>0</v>
      </c>
      <c r="AL1358">
        <v>4</v>
      </c>
      <c r="AM1358">
        <v>1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367"/>
  <sheetViews>
    <sheetView zoomScale="96" zoomScaleNormal="96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V16" sqref="V16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5.453125" customWidth="1"/>
    <col min="8" max="8" width="7.36328125" customWidth="1"/>
    <col min="9" max="9" width="7" customWidth="1"/>
    <col min="10" max="10" width="5.36328125" customWidth="1"/>
    <col min="11" max="11" width="6.36328125" customWidth="1"/>
    <col min="12" max="12" width="7.1796875" customWidth="1"/>
    <col min="13" max="13" width="6.36328125" style="9" customWidth="1"/>
    <col min="14" max="14" width="6.08984375" style="9" customWidth="1"/>
    <col min="15" max="15" width="5.90625" customWidth="1"/>
    <col min="16" max="16" width="10.453125" customWidth="1"/>
    <col min="17" max="17" width="6.6328125" customWidth="1"/>
    <col min="18" max="18" width="6.453125" style="9" customWidth="1"/>
    <col min="19" max="19" width="7.08984375" customWidth="1"/>
    <col min="20" max="20" width="6.90625" style="9" customWidth="1"/>
    <col min="21" max="22" width="6.1796875" style="96" customWidth="1"/>
    <col min="23" max="23" width="7.453125" customWidth="1"/>
    <col min="24" max="24" width="7.36328125" style="96" customWidth="1"/>
    <col min="25" max="25" width="7" style="96" customWidth="1"/>
    <col min="26" max="26" width="6.81640625" style="96" customWidth="1"/>
    <col min="27" max="27" width="6.90625" customWidth="1"/>
    <col min="28" max="28" width="11.54296875" style="9"/>
    <col min="29" max="29" width="7.453125" style="96" customWidth="1"/>
    <col min="30" max="30" width="7.453125" customWidth="1"/>
    <col min="31" max="35" width="15.90625" customWidth="1"/>
  </cols>
  <sheetData>
    <row r="1" spans="1:43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64"/>
      <c r="N1" s="64"/>
      <c r="O1" s="39"/>
      <c r="P1" s="39"/>
      <c r="Q1" s="39"/>
      <c r="R1" s="39"/>
      <c r="S1" s="39"/>
      <c r="T1" s="39"/>
      <c r="U1" s="4"/>
      <c r="V1" s="52"/>
      <c r="W1" s="52"/>
      <c r="X1" s="1"/>
      <c r="Y1" s="5"/>
      <c r="Z1"/>
      <c r="AB1" s="2"/>
      <c r="AC1" s="5"/>
      <c r="AD1" s="5"/>
    </row>
    <row r="2" spans="1:43" s="123" customFormat="1" ht="31.8">
      <c r="A2" s="141"/>
      <c r="B2" s="141"/>
      <c r="C2" s="200" t="s">
        <v>464</v>
      </c>
      <c r="D2" s="141"/>
      <c r="E2" s="141"/>
      <c r="F2" s="141"/>
      <c r="G2" s="141"/>
      <c r="H2" s="141"/>
      <c r="I2" s="141"/>
      <c r="J2" s="141"/>
      <c r="K2" s="199" t="s">
        <v>502</v>
      </c>
      <c r="L2" s="142"/>
      <c r="M2" s="142"/>
      <c r="N2" s="201" t="str">
        <f>+År!B2</f>
        <v>Skålda purke</v>
      </c>
      <c r="O2" s="148"/>
      <c r="P2" s="141"/>
      <c r="Q2" s="141"/>
      <c r="R2" s="141"/>
      <c r="S2" s="141"/>
      <c r="T2" s="142"/>
      <c r="U2" s="4"/>
      <c r="V2" s="4"/>
      <c r="W2" s="52"/>
      <c r="X2" s="4"/>
      <c r="Y2" s="52"/>
      <c r="Z2" s="52"/>
      <c r="AA2" s="1"/>
      <c r="AB2" s="5"/>
      <c r="AC2"/>
      <c r="AD2"/>
      <c r="AE2" s="2"/>
      <c r="AF2" s="5"/>
      <c r="AG2" s="5"/>
      <c r="AH2"/>
      <c r="AI2"/>
    </row>
    <row r="3" spans="1:43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64"/>
      <c r="N3" s="64"/>
      <c r="O3" s="39"/>
      <c r="P3" s="39"/>
      <c r="Q3" s="39"/>
      <c r="R3" s="39"/>
      <c r="S3" s="39"/>
      <c r="T3" s="39"/>
      <c r="U3" s="4"/>
      <c r="V3" s="52"/>
      <c r="W3" s="52"/>
      <c r="X3" s="1"/>
      <c r="Y3" s="5"/>
      <c r="Z3"/>
      <c r="AB3" s="2"/>
      <c r="AC3" s="5"/>
      <c r="AD3" s="5"/>
    </row>
    <row r="4" spans="1:43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64"/>
      <c r="N4" s="64"/>
      <c r="O4" s="39"/>
      <c r="P4" s="39"/>
      <c r="Q4" s="39"/>
      <c r="R4" s="39"/>
      <c r="S4" s="39"/>
      <c r="T4" s="39"/>
      <c r="U4" s="4"/>
      <c r="V4" s="52"/>
      <c r="W4" s="52"/>
      <c r="X4" s="1"/>
      <c r="Y4" s="5"/>
      <c r="Z4"/>
      <c r="AB4" s="2"/>
      <c r="AC4" s="5"/>
      <c r="AD4" s="5"/>
    </row>
    <row r="5" spans="1:43" s="134" customFormat="1" ht="19.8">
      <c r="A5" s="154"/>
      <c r="B5" s="154"/>
      <c r="C5" s="154"/>
      <c r="D5" s="154"/>
      <c r="E5" s="139" t="s">
        <v>8</v>
      </c>
      <c r="F5" s="133">
        <f>+År!R2</f>
        <v>52</v>
      </c>
      <c r="G5" s="154"/>
      <c r="H5" s="139" t="s">
        <v>453</v>
      </c>
      <c r="I5" s="156"/>
      <c r="J5" s="156"/>
      <c r="K5" s="156"/>
      <c r="L5" s="156"/>
      <c r="M5" s="325">
        <f>SUM(F11:F12)</f>
        <v>30860</v>
      </c>
      <c r="N5" s="326"/>
      <c r="O5" s="139"/>
      <c r="P5" s="154"/>
      <c r="Q5" s="154"/>
      <c r="R5" s="154"/>
      <c r="S5" s="39"/>
      <c r="T5" s="39"/>
      <c r="U5" s="4"/>
      <c r="V5" s="52"/>
      <c r="W5" s="52"/>
      <c r="X5" s="1"/>
      <c r="Y5" s="5"/>
      <c r="Z5"/>
      <c r="AA5"/>
      <c r="AB5" s="2"/>
      <c r="AC5"/>
      <c r="AD5"/>
      <c r="AE5" s="133"/>
      <c r="AF5" s="157"/>
      <c r="AG5" s="157"/>
      <c r="AH5" s="158"/>
      <c r="AI5" s="159"/>
      <c r="AL5" s="133"/>
      <c r="AM5" s="159"/>
      <c r="AN5" s="159"/>
    </row>
    <row r="6" spans="1:43" s="134" customFormat="1" ht="19.8">
      <c r="A6" s="154"/>
      <c r="B6" s="154"/>
      <c r="C6" s="154"/>
      <c r="D6" s="154"/>
      <c r="E6" s="154"/>
      <c r="F6" s="154"/>
      <c r="G6" s="154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54"/>
      <c r="T6" s="154"/>
      <c r="U6" s="4"/>
      <c r="V6" s="52"/>
      <c r="W6" s="52"/>
      <c r="X6" s="1"/>
      <c r="Y6" s="5"/>
      <c r="Z6"/>
      <c r="AA6"/>
      <c r="AB6" s="2"/>
      <c r="AC6" s="2"/>
      <c r="AD6" s="5"/>
      <c r="AE6" s="5"/>
      <c r="AF6"/>
      <c r="AG6"/>
      <c r="AH6" s="133"/>
      <c r="AI6" s="157"/>
      <c r="AJ6" s="157"/>
      <c r="AK6" s="158"/>
      <c r="AL6" s="159"/>
      <c r="AO6" s="133"/>
      <c r="AP6" s="159"/>
      <c r="AQ6" s="159"/>
    </row>
    <row r="7" spans="1:43" ht="21">
      <c r="A7" s="39"/>
      <c r="B7" s="39"/>
      <c r="C7" s="39"/>
      <c r="D7" s="57"/>
      <c r="E7" s="39"/>
      <c r="F7" s="39"/>
      <c r="G7" s="39"/>
      <c r="H7" s="39"/>
      <c r="I7" s="100"/>
      <c r="J7" s="100"/>
      <c r="K7" s="100"/>
      <c r="L7" s="39"/>
      <c r="M7" s="64"/>
      <c r="N7" s="64"/>
      <c r="O7" s="39"/>
      <c r="P7" s="64"/>
      <c r="Q7" s="145" t="s">
        <v>3</v>
      </c>
      <c r="R7" s="39"/>
      <c r="S7" s="100"/>
      <c r="T7" s="39"/>
      <c r="U7" s="4"/>
      <c r="V7" s="52"/>
      <c r="W7" s="52"/>
      <c r="X7" s="1"/>
      <c r="Y7" s="5"/>
      <c r="Z7"/>
      <c r="AB7" s="2"/>
      <c r="AC7"/>
    </row>
    <row r="8" spans="1:43" ht="15.6">
      <c r="A8" s="39"/>
      <c r="B8" s="39"/>
      <c r="C8" s="39"/>
      <c r="D8" s="39"/>
      <c r="E8" s="45" t="s">
        <v>3</v>
      </c>
      <c r="F8" s="39"/>
      <c r="G8" s="39"/>
      <c r="H8" s="72" t="s">
        <v>3</v>
      </c>
      <c r="I8" s="100"/>
      <c r="J8" s="100"/>
      <c r="K8" s="100"/>
      <c r="L8" s="39"/>
      <c r="M8" s="72" t="s">
        <v>18</v>
      </c>
      <c r="N8" s="72" t="s">
        <v>476</v>
      </c>
      <c r="O8" s="34" t="s">
        <v>2</v>
      </c>
      <c r="P8" s="72" t="s">
        <v>52</v>
      </c>
      <c r="Q8" s="95" t="s">
        <v>11</v>
      </c>
      <c r="R8" s="39"/>
      <c r="S8" s="95" t="s">
        <v>18</v>
      </c>
      <c r="T8" s="39"/>
      <c r="U8" s="4"/>
      <c r="V8" s="52"/>
      <c r="W8" s="52"/>
      <c r="X8" s="1"/>
      <c r="Y8" s="5"/>
      <c r="Z8"/>
      <c r="AB8" s="2"/>
      <c r="AC8"/>
    </row>
    <row r="9" spans="1:43" ht="15.6">
      <c r="A9" s="39"/>
      <c r="B9" s="39"/>
      <c r="C9" s="45" t="s">
        <v>543</v>
      </c>
      <c r="D9" s="39"/>
      <c r="E9" s="34" t="s">
        <v>526</v>
      </c>
      <c r="F9" s="72" t="s">
        <v>3</v>
      </c>
      <c r="G9" s="72"/>
      <c r="H9" s="72" t="s">
        <v>482</v>
      </c>
      <c r="I9" s="95" t="s">
        <v>3</v>
      </c>
      <c r="J9" s="95"/>
      <c r="K9" s="95" t="s">
        <v>1</v>
      </c>
      <c r="L9" s="34" t="s">
        <v>18</v>
      </c>
      <c r="M9" s="72" t="s">
        <v>480</v>
      </c>
      <c r="N9" s="72" t="s">
        <v>480</v>
      </c>
      <c r="O9" s="34" t="s">
        <v>476</v>
      </c>
      <c r="P9" s="72" t="s">
        <v>85</v>
      </c>
      <c r="Q9" s="95" t="s">
        <v>533</v>
      </c>
      <c r="R9" s="34" t="s">
        <v>18</v>
      </c>
      <c r="S9" s="95" t="s">
        <v>480</v>
      </c>
      <c r="T9" s="39"/>
      <c r="U9" s="4"/>
      <c r="V9" s="52"/>
      <c r="W9" s="52"/>
      <c r="X9" s="1"/>
      <c r="Y9" s="5"/>
      <c r="Z9"/>
      <c r="AB9" s="2"/>
      <c r="AC9"/>
    </row>
    <row r="10" spans="1:43" ht="15.6">
      <c r="A10" s="39"/>
      <c r="B10" s="45" t="s">
        <v>63</v>
      </c>
      <c r="C10" s="45" t="s">
        <v>544</v>
      </c>
      <c r="D10" s="42"/>
      <c r="E10" s="34" t="s">
        <v>505</v>
      </c>
      <c r="F10" s="72" t="s">
        <v>11</v>
      </c>
      <c r="G10" s="112" t="s">
        <v>532</v>
      </c>
      <c r="H10" s="72" t="s">
        <v>475</v>
      </c>
      <c r="I10" s="95" t="s">
        <v>444</v>
      </c>
      <c r="J10" s="127" t="s">
        <v>532</v>
      </c>
      <c r="K10" s="95" t="s">
        <v>444</v>
      </c>
      <c r="L10" s="34" t="s">
        <v>475</v>
      </c>
      <c r="M10" s="72" t="s">
        <v>477</v>
      </c>
      <c r="N10" s="72" t="s">
        <v>477</v>
      </c>
      <c r="O10" s="34" t="s">
        <v>478</v>
      </c>
      <c r="P10" s="72" t="s">
        <v>484</v>
      </c>
      <c r="Q10" s="95" t="s">
        <v>540</v>
      </c>
      <c r="R10" s="34" t="s">
        <v>30</v>
      </c>
      <c r="S10" s="95" t="s">
        <v>483</v>
      </c>
      <c r="T10" s="39"/>
      <c r="U10" s="4"/>
      <c r="V10" s="52"/>
      <c r="W10" s="52"/>
      <c r="X10" s="1"/>
      <c r="Y10" s="5"/>
      <c r="Z10"/>
      <c r="AB10" s="2"/>
      <c r="AC10"/>
    </row>
    <row r="11" spans="1:43" ht="16.5" customHeight="1">
      <c r="A11" s="39"/>
      <c r="B11" s="92">
        <f>+'Ark1'!C450</f>
        <v>2023</v>
      </c>
      <c r="C11" s="92">
        <f>+'Ark1'!H450</f>
        <v>1</v>
      </c>
      <c r="D11" s="92" t="s">
        <v>53</v>
      </c>
      <c r="E11" s="92">
        <f>+'Ark1'!Q450</f>
        <v>593</v>
      </c>
      <c r="F11" s="93">
        <f>+'Ark1'!R450</f>
        <v>25028</v>
      </c>
      <c r="G11" s="93">
        <f>+G45</f>
        <v>-1014</v>
      </c>
      <c r="H11" s="93">
        <f>+'Ark1'!S450</f>
        <v>25007</v>
      </c>
      <c r="I11" s="110">
        <f>+'Ark1'!T450</f>
        <v>82.66340786735806</v>
      </c>
      <c r="J11" s="110">
        <f>+J45</f>
        <v>0.96045248052240595</v>
      </c>
      <c r="K11" s="110">
        <f>+'Ark1'!U450</f>
        <v>83.003824280714426</v>
      </c>
      <c r="L11" s="94">
        <f>+'Ark1'!W450</f>
        <v>59.111168872715631</v>
      </c>
      <c r="M11" s="93">
        <f>+'Ark1'!Z450</f>
        <v>155.28989882832741</v>
      </c>
      <c r="N11" s="93">
        <f>+'Ark1'!AA450</f>
        <v>31.408033759761111</v>
      </c>
      <c r="O11" s="94">
        <f>+'Ark1'!AB450</f>
        <v>4.6952683915489688</v>
      </c>
      <c r="P11" s="93">
        <f>+'Ark1'!AC450</f>
        <v>-38.984574202973441</v>
      </c>
      <c r="Q11" s="110">
        <f>+F11/E11</f>
        <v>42.20573355817875</v>
      </c>
      <c r="R11" s="94">
        <f>+'Ark1'!V450</f>
        <v>5.8538436950615313</v>
      </c>
      <c r="S11" s="110">
        <f>+'Ark1'!Y450</f>
        <v>155.15960124660313</v>
      </c>
      <c r="T11" s="39"/>
      <c r="U11" s="4"/>
      <c r="V11" s="52"/>
      <c r="W11" s="52"/>
      <c r="X11" s="1"/>
      <c r="Y11" s="5"/>
      <c r="Z11"/>
      <c r="AB11" s="2"/>
      <c r="AC11" s="5"/>
      <c r="AD11" s="5"/>
    </row>
    <row r="12" spans="1:43" ht="16.5" customHeight="1">
      <c r="A12" s="39"/>
      <c r="B12" s="92">
        <f>+'Ark1'!C478</f>
        <v>2022</v>
      </c>
      <c r="C12" s="92">
        <f>+'Ark1'!H478</f>
        <v>2</v>
      </c>
      <c r="D12" s="92" t="s">
        <v>10</v>
      </c>
      <c r="E12" s="92">
        <f>+'Ark1'!Q478</f>
        <v>262</v>
      </c>
      <c r="F12" s="93">
        <f>+'Ark1'!R478</f>
        <v>5832</v>
      </c>
      <c r="G12" s="93">
        <f>+G74</f>
        <v>-407</v>
      </c>
      <c r="H12" s="93">
        <f>+'Ark1'!S478</f>
        <v>5809</v>
      </c>
      <c r="I12" s="110">
        <f>+'Ark1'!T478</f>
        <v>18.297044613164328</v>
      </c>
      <c r="J12" s="110">
        <f>+J74</f>
        <v>-1.3033449441854295</v>
      </c>
      <c r="K12" s="110">
        <f>+'Ark1'!U478</f>
        <v>17.886576915060655</v>
      </c>
      <c r="L12" s="94">
        <f>+'Ark1'!W478</f>
        <v>58.581511447753485</v>
      </c>
      <c r="M12" s="93">
        <f>+'Ark1'!Z478</f>
        <v>151.22583921501129</v>
      </c>
      <c r="N12" s="93">
        <f>+'Ark1'!AA478</f>
        <v>30.335718361242101</v>
      </c>
      <c r="O12" s="94">
        <f>+'Ark1'!AB478</f>
        <v>4.9176670122209938</v>
      </c>
      <c r="P12" s="93">
        <f>+'Ark1'!AC478</f>
        <v>-40.860855052137978</v>
      </c>
      <c r="Q12" s="110">
        <f>+F12/E12</f>
        <v>22.259541984732824</v>
      </c>
      <c r="R12" s="94">
        <f>+'Ark1'!V478</f>
        <v>6.2393689986282572</v>
      </c>
      <c r="S12" s="110">
        <f>+'Ark1'!Y478</f>
        <v>150.62944101508924</v>
      </c>
      <c r="T12" s="39"/>
      <c r="U12" s="4"/>
      <c r="V12" s="52"/>
      <c r="W12" s="52"/>
      <c r="X12" s="1"/>
      <c r="Y12" s="5"/>
      <c r="Z12"/>
      <c r="AB12" s="2"/>
      <c r="AC12" s="5"/>
      <c r="AD12" s="5"/>
    </row>
    <row r="13" spans="1:43" ht="21">
      <c r="A13" s="39"/>
      <c r="B13" s="39"/>
      <c r="C13" s="39"/>
      <c r="D13" s="57"/>
      <c r="E13" s="39"/>
      <c r="F13" s="39"/>
      <c r="G13" s="39"/>
      <c r="H13" s="39"/>
      <c r="I13" s="100"/>
      <c r="J13" s="100"/>
      <c r="K13" s="100"/>
      <c r="L13" s="39"/>
      <c r="M13" s="64"/>
      <c r="N13" s="64"/>
      <c r="O13" s="39"/>
      <c r="P13" s="64"/>
      <c r="Q13" s="145"/>
      <c r="R13" s="39"/>
      <c r="S13" s="100"/>
      <c r="T13" s="39"/>
      <c r="U13" s="4"/>
      <c r="V13" s="52"/>
      <c r="W13" s="52"/>
      <c r="X13" s="1"/>
      <c r="Y13" s="5"/>
      <c r="Z13"/>
      <c r="AB13" s="2"/>
      <c r="AC13"/>
    </row>
    <row r="14" spans="1:43" ht="21">
      <c r="A14" s="39"/>
      <c r="B14" s="39"/>
      <c r="C14" s="39"/>
      <c r="D14" s="57"/>
      <c r="E14" s="39"/>
      <c r="F14" s="39"/>
      <c r="G14" s="39"/>
      <c r="H14" s="39"/>
      <c r="I14" s="100"/>
      <c r="J14" s="100"/>
      <c r="K14" s="100"/>
      <c r="L14" s="39"/>
      <c r="M14" s="64"/>
      <c r="N14" s="64"/>
      <c r="O14" s="39"/>
      <c r="P14" s="64"/>
      <c r="Q14" s="145" t="s">
        <v>3</v>
      </c>
      <c r="R14" s="39"/>
      <c r="S14" s="100"/>
      <c r="T14" s="39"/>
      <c r="U14" s="4"/>
      <c r="V14" s="52"/>
      <c r="W14" s="52"/>
      <c r="X14" s="1"/>
      <c r="Y14" s="5"/>
      <c r="Z14"/>
      <c r="AB14" s="2"/>
      <c r="AC14"/>
    </row>
    <row r="15" spans="1:43" ht="15.6">
      <c r="A15" s="39"/>
      <c r="B15" s="39"/>
      <c r="C15" s="39"/>
      <c r="D15" s="39"/>
      <c r="E15" s="45" t="s">
        <v>3</v>
      </c>
      <c r="F15" s="39"/>
      <c r="G15" s="39"/>
      <c r="H15" s="72" t="s">
        <v>3</v>
      </c>
      <c r="I15" s="100"/>
      <c r="J15" s="100"/>
      <c r="K15" s="100"/>
      <c r="L15" s="39"/>
      <c r="M15" s="72" t="s">
        <v>18</v>
      </c>
      <c r="N15" s="72" t="s">
        <v>476</v>
      </c>
      <c r="O15" s="34" t="s">
        <v>2</v>
      </c>
      <c r="P15" s="72" t="s">
        <v>52</v>
      </c>
      <c r="Q15" s="95" t="s">
        <v>11</v>
      </c>
      <c r="R15" s="39"/>
      <c r="S15" s="95" t="s">
        <v>18</v>
      </c>
      <c r="T15" s="39"/>
      <c r="U15" s="4"/>
      <c r="V15" s="4"/>
      <c r="W15" s="4"/>
      <c r="X15" s="4"/>
      <c r="Y15" s="4"/>
      <c r="Z15"/>
      <c r="AB15"/>
      <c r="AC15"/>
    </row>
    <row r="16" spans="1:43" ht="15.6">
      <c r="A16" s="39"/>
      <c r="B16" s="39"/>
      <c r="C16" s="45" t="s">
        <v>543</v>
      </c>
      <c r="D16" s="39"/>
      <c r="E16" s="34" t="s">
        <v>526</v>
      </c>
      <c r="F16" s="72" t="s">
        <v>3</v>
      </c>
      <c r="G16" s="72"/>
      <c r="H16" s="72" t="s">
        <v>482</v>
      </c>
      <c r="I16" s="95" t="s">
        <v>3</v>
      </c>
      <c r="J16" s="95"/>
      <c r="K16" s="95" t="s">
        <v>1</v>
      </c>
      <c r="L16" s="34" t="s">
        <v>18</v>
      </c>
      <c r="M16" s="72" t="s">
        <v>480</v>
      </c>
      <c r="N16" s="72" t="s">
        <v>480</v>
      </c>
      <c r="O16" s="34" t="s">
        <v>476</v>
      </c>
      <c r="P16" s="72" t="s">
        <v>85</v>
      </c>
      <c r="Q16" s="95" t="s">
        <v>533</v>
      </c>
      <c r="R16" s="34" t="s">
        <v>18</v>
      </c>
      <c r="S16" s="95" t="s">
        <v>480</v>
      </c>
      <c r="T16" s="39"/>
      <c r="U16" s="4"/>
      <c r="V16" s="52"/>
      <c r="W16" s="52"/>
      <c r="X16" s="1"/>
      <c r="Y16" s="5"/>
      <c r="Z16"/>
      <c r="AB16"/>
      <c r="AC16"/>
    </row>
    <row r="17" spans="1:31" ht="15.6">
      <c r="A17" s="39"/>
      <c r="B17" s="45" t="s">
        <v>63</v>
      </c>
      <c r="C17" s="45" t="s">
        <v>544</v>
      </c>
      <c r="D17" s="42"/>
      <c r="E17" s="34" t="s">
        <v>505</v>
      </c>
      <c r="F17" s="72" t="s">
        <v>11</v>
      </c>
      <c r="G17" s="112" t="s">
        <v>532</v>
      </c>
      <c r="H17" s="72" t="s">
        <v>475</v>
      </c>
      <c r="I17" s="95" t="s">
        <v>444</v>
      </c>
      <c r="J17" s="95"/>
      <c r="K17" s="95" t="s">
        <v>444</v>
      </c>
      <c r="L17" s="34" t="s">
        <v>475</v>
      </c>
      <c r="M17" s="72" t="s">
        <v>477</v>
      </c>
      <c r="N17" s="72" t="s">
        <v>477</v>
      </c>
      <c r="O17" s="34" t="s">
        <v>478</v>
      </c>
      <c r="P17" s="72" t="s">
        <v>484</v>
      </c>
      <c r="Q17" s="95" t="s">
        <v>540</v>
      </c>
      <c r="R17" s="34" t="s">
        <v>30</v>
      </c>
      <c r="S17" s="95" t="s">
        <v>483</v>
      </c>
      <c r="T17" s="39"/>
      <c r="U17" s="4"/>
      <c r="V17" s="52"/>
      <c r="W17" s="52"/>
      <c r="X17" s="1"/>
      <c r="Y17" s="5"/>
      <c r="Z17"/>
      <c r="AB17"/>
      <c r="AC17"/>
    </row>
    <row r="18" spans="1:31" ht="15.6">
      <c r="A18" s="39"/>
      <c r="B18" s="47">
        <f>+'Ark1'!C423</f>
        <v>1996</v>
      </c>
      <c r="C18" s="47">
        <f>+'Ark1'!H423</f>
        <v>1</v>
      </c>
      <c r="D18" s="48" t="s">
        <v>53</v>
      </c>
      <c r="E18" s="47">
        <f>+'Ark1'!Q423</f>
        <v>3276</v>
      </c>
      <c r="F18" s="65">
        <f>+'Ark1'!R423</f>
        <v>27860.5</v>
      </c>
      <c r="G18" s="76"/>
      <c r="H18" s="65">
        <f>+'Ark1'!S423</f>
        <v>26939.5</v>
      </c>
      <c r="I18" s="101">
        <f>+'Ark1'!T423</f>
        <v>81.573765691907909</v>
      </c>
      <c r="J18" s="101"/>
      <c r="K18" s="101">
        <f>+'Ark1'!U423</f>
        <v>86.206472676296229</v>
      </c>
      <c r="L18" s="49">
        <f>+'Ark1'!W423</f>
        <v>55.262792553685081</v>
      </c>
      <c r="M18" s="65">
        <f>+'Ark1'!Z423</f>
        <v>143.15213348428881</v>
      </c>
      <c r="N18" s="65">
        <f>+'Ark1'!AA423</f>
        <v>29.729214592603597</v>
      </c>
      <c r="O18" s="49">
        <f>+'Ark1'!AB423</f>
        <v>4.4715579106616525</v>
      </c>
      <c r="P18" s="65">
        <f>+'Ark1'!AC423</f>
        <v>-54.765992292636561</v>
      </c>
      <c r="Q18" s="101">
        <f t="shared" ref="Q18:Q59" si="0">+F18/E18</f>
        <v>8.504426129426129</v>
      </c>
      <c r="R18" s="49">
        <f>+'Ark1'!V423</f>
        <v>16.237325245419139</v>
      </c>
      <c r="S18" s="101">
        <f>+'Ark1'!Y423</f>
        <v>138.41987401518273</v>
      </c>
      <c r="T18" s="39"/>
      <c r="U18" s="4"/>
      <c r="V18" s="52"/>
      <c r="W18" s="52"/>
      <c r="X18" s="1"/>
      <c r="Y18" s="5"/>
      <c r="Z18"/>
      <c r="AB18"/>
      <c r="AC18" s="2"/>
    </row>
    <row r="19" spans="1:31" ht="15.6">
      <c r="A19" s="39"/>
      <c r="B19" s="47">
        <f>+'Ark1'!C424</f>
        <v>1997</v>
      </c>
      <c r="C19" s="47">
        <f>+'Ark1'!H424</f>
        <v>1</v>
      </c>
      <c r="D19" s="48" t="s">
        <v>53</v>
      </c>
      <c r="E19" s="47">
        <f>+'Ark1'!Q424</f>
        <v>3101</v>
      </c>
      <c r="F19" s="65">
        <f>+'Ark1'!R424</f>
        <v>30712.25</v>
      </c>
      <c r="G19" s="76">
        <f t="shared" ref="G19:G37" si="1">+F19-F18</f>
        <v>2851.75</v>
      </c>
      <c r="H19" s="65">
        <f>+'Ark1'!S424</f>
        <v>29952.75</v>
      </c>
      <c r="I19" s="101">
        <f>+'Ark1'!T424</f>
        <v>81.418421854910321</v>
      </c>
      <c r="J19" s="101"/>
      <c r="K19" s="101">
        <f>+'Ark1'!U424</f>
        <v>87.378304094598249</v>
      </c>
      <c r="L19" s="49">
        <f>+'Ark1'!W424</f>
        <v>55.572359800018369</v>
      </c>
      <c r="M19" s="65">
        <f>+'Ark1'!Z424</f>
        <v>144.95064059226598</v>
      </c>
      <c r="N19" s="65">
        <f>+'Ark1'!AA424</f>
        <v>30.408097331521972</v>
      </c>
      <c r="O19" s="49">
        <f>+'Ark1'!AB424</f>
        <v>5.0500716738860838</v>
      </c>
      <c r="P19" s="65">
        <f>+'Ark1'!AC424</f>
        <v>-44.814684355858446</v>
      </c>
      <c r="Q19" s="101">
        <f t="shared" si="0"/>
        <v>9.9039825862624955</v>
      </c>
      <c r="R19" s="49">
        <f>+'Ark1'!V424</f>
        <v>16.123859372074659</v>
      </c>
      <c r="S19" s="101">
        <f>+'Ark1'!Y424</f>
        <v>141.36607705394411</v>
      </c>
      <c r="T19" s="39"/>
      <c r="U19" s="4"/>
      <c r="V19" s="52"/>
      <c r="W19" s="52"/>
      <c r="X19" s="1"/>
      <c r="Y19" s="5"/>
      <c r="Z19"/>
      <c r="AA19" s="2"/>
      <c r="AB19" s="2"/>
      <c r="AC19" s="4"/>
      <c r="AD19" s="4"/>
      <c r="AE19" s="4"/>
    </row>
    <row r="20" spans="1:31" ht="15.6">
      <c r="A20" s="39"/>
      <c r="B20" s="47">
        <f>+'Ark1'!C425</f>
        <v>1998</v>
      </c>
      <c r="C20" s="47">
        <f>+'Ark1'!H425</f>
        <v>1</v>
      </c>
      <c r="D20" s="48" t="s">
        <v>53</v>
      </c>
      <c r="E20" s="47">
        <f>+'Ark1'!Q425</f>
        <v>2966</v>
      </c>
      <c r="F20" s="65">
        <f>+'Ark1'!R425</f>
        <v>30909</v>
      </c>
      <c r="G20" s="76">
        <f t="shared" si="1"/>
        <v>196.75</v>
      </c>
      <c r="H20" s="65">
        <f>+'Ark1'!S425</f>
        <v>30245</v>
      </c>
      <c r="I20" s="101">
        <f>+'Ark1'!T425</f>
        <v>82.529087037494378</v>
      </c>
      <c r="J20" s="101"/>
      <c r="K20" s="101">
        <f>+'Ark1'!U425</f>
        <v>89.648442013981636</v>
      </c>
      <c r="L20" s="49">
        <f>+'Ark1'!W425</f>
        <v>55.388857662423526</v>
      </c>
      <c r="M20" s="65">
        <f>+'Ark1'!Z425</f>
        <v>146.4621854852038</v>
      </c>
      <c r="N20" s="65">
        <f>+'Ark1'!AA425</f>
        <v>30.764871132549153</v>
      </c>
      <c r="O20" s="49">
        <f>+'Ark1'!AB425</f>
        <v>5.2089877174106993</v>
      </c>
      <c r="P20" s="65">
        <f>+'Ark1'!AC425</f>
        <v>-44.639312660663634</v>
      </c>
      <c r="Q20" s="101">
        <f t="shared" si="0"/>
        <v>10.421105866486851</v>
      </c>
      <c r="R20" s="49">
        <f>+'Ark1'!V425</f>
        <v>15.40379824646543</v>
      </c>
      <c r="S20" s="101">
        <f>+'Ark1'!Y425</f>
        <v>143.31582387006983</v>
      </c>
      <c r="T20" s="39"/>
      <c r="U20" s="4"/>
      <c r="V20" s="52"/>
      <c r="W20" s="52"/>
      <c r="X20" s="11"/>
      <c r="Y20" s="5"/>
      <c r="Z20"/>
      <c r="AA20" s="2"/>
      <c r="AB20" s="2"/>
      <c r="AC20" s="9"/>
      <c r="AD20" s="9"/>
      <c r="AE20" s="9"/>
    </row>
    <row r="21" spans="1:31" ht="15.6">
      <c r="A21" s="39"/>
      <c r="B21" s="47">
        <f>+'Ark1'!C426</f>
        <v>1999</v>
      </c>
      <c r="C21" s="47">
        <f>+'Ark1'!H426</f>
        <v>1</v>
      </c>
      <c r="D21" s="48" t="s">
        <v>53</v>
      </c>
      <c r="E21" s="47">
        <f>+'Ark1'!Q426</f>
        <v>3729</v>
      </c>
      <c r="F21" s="65">
        <f>+'Ark1'!R426</f>
        <v>31756.75</v>
      </c>
      <c r="G21" s="76">
        <f t="shared" si="1"/>
        <v>847.75</v>
      </c>
      <c r="H21" s="65">
        <f>+'Ark1'!S426</f>
        <v>31201.5</v>
      </c>
      <c r="I21" s="101">
        <f>+'Ark1'!T426</f>
        <v>79.546493496734271</v>
      </c>
      <c r="J21" s="101"/>
      <c r="K21" s="101">
        <f>+'Ark1'!U426</f>
        <v>84.546203224300015</v>
      </c>
      <c r="L21" s="49">
        <f>+'Ark1'!W426</f>
        <v>55.498774097399135</v>
      </c>
      <c r="M21" s="65">
        <f>+'Ark1'!Z426</f>
        <v>146.26527570789776</v>
      </c>
      <c r="N21" s="65">
        <f>+'Ark1'!AA426</f>
        <v>30.984849186545127</v>
      </c>
      <c r="O21" s="49">
        <f>+'Ark1'!AB426</f>
        <v>4.999270798471116</v>
      </c>
      <c r="P21" s="65">
        <f>+'Ark1'!AC426</f>
        <v>-49.690733500992685</v>
      </c>
      <c r="Q21" s="101">
        <f t="shared" si="0"/>
        <v>8.516157146688121</v>
      </c>
      <c r="R21" s="49">
        <f>+'Ark1'!V426</f>
        <v>15.170695993765104</v>
      </c>
      <c r="S21" s="101">
        <f>+'Ark1'!Y426</f>
        <v>143.70790461870223</v>
      </c>
      <c r="T21" s="39"/>
      <c r="U21" s="4"/>
      <c r="V21" s="52"/>
      <c r="W21" s="52"/>
      <c r="X21" s="11"/>
      <c r="Y21" s="5"/>
      <c r="Z21"/>
      <c r="AA21" s="1"/>
      <c r="AB21" s="1"/>
      <c r="AC21" s="9"/>
      <c r="AD21" s="9"/>
      <c r="AE21" s="9"/>
    </row>
    <row r="22" spans="1:31" ht="15.6">
      <c r="A22" s="39"/>
      <c r="B22" s="47">
        <f>+'Ark1'!C427</f>
        <v>2000</v>
      </c>
      <c r="C22" s="47">
        <f>+'Ark1'!H427</f>
        <v>1</v>
      </c>
      <c r="D22" s="48" t="s">
        <v>53</v>
      </c>
      <c r="E22" s="47">
        <f>+'Ark1'!Q427</f>
        <v>2361</v>
      </c>
      <c r="F22" s="65">
        <f>+'Ark1'!R427</f>
        <v>29109.25</v>
      </c>
      <c r="G22" s="76">
        <f t="shared" si="1"/>
        <v>-2647.5</v>
      </c>
      <c r="H22" s="65">
        <f>+'Ark1'!S427</f>
        <v>28775.25</v>
      </c>
      <c r="I22" s="101">
        <f>+'Ark1'!T427</f>
        <v>80.991200918165049</v>
      </c>
      <c r="J22" s="101"/>
      <c r="K22" s="101">
        <f>+'Ark1'!U427</f>
        <v>82.359538220621104</v>
      </c>
      <c r="L22" s="49">
        <f>+'Ark1'!W427</f>
        <v>55.841078704789687</v>
      </c>
      <c r="M22" s="65">
        <f>+'Ark1'!Z427</f>
        <v>145.37997410969379</v>
      </c>
      <c r="N22" s="65">
        <f>+'Ark1'!AA427</f>
        <v>30.633733643899955</v>
      </c>
      <c r="O22" s="49">
        <f>+'Ark1'!AB427</f>
        <v>4.8906807715585394</v>
      </c>
      <c r="P22" s="65">
        <f>+'Ark1'!AC427</f>
        <v>-54.415682584894256</v>
      </c>
      <c r="Q22" s="101">
        <f t="shared" si="0"/>
        <v>12.329203727234223</v>
      </c>
      <c r="R22" s="49">
        <f>+'Ark1'!V427</f>
        <v>13.23510567946615</v>
      </c>
      <c r="S22" s="101">
        <f>+'Ark1'!Y427</f>
        <v>143.71188196191815</v>
      </c>
      <c r="T22" s="39"/>
      <c r="U22" s="4"/>
      <c r="V22" s="52"/>
      <c r="W22" s="52"/>
      <c r="X22" s="11"/>
      <c r="Y22" s="5"/>
      <c r="Z22"/>
      <c r="AA22" s="1"/>
      <c r="AB22" s="1"/>
      <c r="AC22" s="9"/>
      <c r="AD22" s="9"/>
      <c r="AE22" s="9"/>
    </row>
    <row r="23" spans="1:31" ht="15.6">
      <c r="A23" s="39"/>
      <c r="B23" s="47">
        <f>+'Ark1'!C428</f>
        <v>2001</v>
      </c>
      <c r="C23" s="47">
        <f>+'Ark1'!H428</f>
        <v>1</v>
      </c>
      <c r="D23" s="48" t="s">
        <v>53</v>
      </c>
      <c r="E23" s="47">
        <f>+'Ark1'!Q428</f>
        <v>1883</v>
      </c>
      <c r="F23" s="65">
        <f>+'Ark1'!R428</f>
        <v>23912</v>
      </c>
      <c r="G23" s="76">
        <f t="shared" si="1"/>
        <v>-5197.25</v>
      </c>
      <c r="H23" s="65">
        <f>+'Ark1'!S428</f>
        <v>23587</v>
      </c>
      <c r="I23" s="101">
        <f>+'Ark1'!T428</f>
        <v>79.580663948747812</v>
      </c>
      <c r="J23" s="101"/>
      <c r="K23" s="101">
        <f>+'Ark1'!U428</f>
        <v>80.448221732684303</v>
      </c>
      <c r="L23" s="49">
        <f>+'Ark1'!W428</f>
        <v>56.064315088820088</v>
      </c>
      <c r="M23" s="65">
        <f>+'Ark1'!Z428</f>
        <v>142.70499851613161</v>
      </c>
      <c r="N23" s="65">
        <f>+'Ark1'!AA428</f>
        <v>30.376414262774727</v>
      </c>
      <c r="O23" s="49">
        <f>+'Ark1'!AB428</f>
        <v>4.6742781070301884</v>
      </c>
      <c r="P23" s="65">
        <f>+'Ark1'!AC428</f>
        <v>-50.69759641118165</v>
      </c>
      <c r="Q23" s="101">
        <f t="shared" si="0"/>
        <v>12.698884758364311</v>
      </c>
      <c r="R23" s="49">
        <f>+'Ark1'!V428</f>
        <v>13.40715958514553</v>
      </c>
      <c r="S23" s="101">
        <f>+'Ark1'!Y428</f>
        <v>140.76542321846762</v>
      </c>
      <c r="T23" s="39"/>
      <c r="U23" s="4"/>
      <c r="V23" s="52"/>
      <c r="W23" s="52"/>
      <c r="X23" s="11"/>
      <c r="Y23" s="5"/>
      <c r="Z23"/>
      <c r="AA23" s="1"/>
      <c r="AB23" s="1"/>
      <c r="AC23" s="9"/>
      <c r="AD23" s="9"/>
      <c r="AE23" s="9"/>
    </row>
    <row r="24" spans="1:31" ht="15.6">
      <c r="A24" s="39"/>
      <c r="B24" s="47">
        <f>+'Ark1'!C429</f>
        <v>2002</v>
      </c>
      <c r="C24" s="47">
        <f>+'Ark1'!H429</f>
        <v>1</v>
      </c>
      <c r="D24" s="48" t="s">
        <v>53</v>
      </c>
      <c r="E24" s="47">
        <f>+'Ark1'!Q429</f>
        <v>1716</v>
      </c>
      <c r="F24" s="65">
        <f>+'Ark1'!R429</f>
        <v>26438</v>
      </c>
      <c r="G24" s="76">
        <f t="shared" si="1"/>
        <v>2526</v>
      </c>
      <c r="H24" s="65">
        <f>+'Ark1'!S429</f>
        <v>26073</v>
      </c>
      <c r="I24" s="101">
        <f>+'Ark1'!T429</f>
        <v>80.003631301821699</v>
      </c>
      <c r="J24" s="101"/>
      <c r="K24" s="101">
        <f>+'Ark1'!U429</f>
        <v>81.259195034125696</v>
      </c>
      <c r="L24" s="49">
        <f>+'Ark1'!W429</f>
        <v>55.614812257891295</v>
      </c>
      <c r="M24" s="65">
        <f>+'Ark1'!Z429</f>
        <v>145.93452997353575</v>
      </c>
      <c r="N24" s="65">
        <f>+'Ark1'!AA429</f>
        <v>31.043644091490474</v>
      </c>
      <c r="O24" s="49">
        <f>+'Ark1'!AB429</f>
        <v>4.606315210577808</v>
      </c>
      <c r="P24" s="65">
        <f>+'Ark1'!AC429</f>
        <v>-48.085695115230926</v>
      </c>
      <c r="Q24" s="101">
        <f t="shared" si="0"/>
        <v>15.406759906759907</v>
      </c>
      <c r="R24" s="49">
        <f>+'Ark1'!V429</f>
        <v>13.148914441334444</v>
      </c>
      <c r="S24" s="101">
        <f>+'Ark1'!Y429</f>
        <v>143.91977456691117</v>
      </c>
      <c r="T24" s="39"/>
      <c r="U24" s="4"/>
      <c r="V24" s="52"/>
      <c r="W24" s="52"/>
      <c r="X24" s="5"/>
      <c r="Y24" s="5"/>
      <c r="Z24"/>
      <c r="AA24" s="1"/>
      <c r="AB24" s="1"/>
      <c r="AC24" s="9"/>
      <c r="AD24" s="9"/>
      <c r="AE24" s="9"/>
    </row>
    <row r="25" spans="1:31" ht="15.6">
      <c r="A25" s="39"/>
      <c r="B25" s="47">
        <f>+'Ark1'!C430</f>
        <v>2003</v>
      </c>
      <c r="C25" s="47">
        <f>+'Ark1'!H430</f>
        <v>1</v>
      </c>
      <c r="D25" s="48" t="s">
        <v>53</v>
      </c>
      <c r="E25" s="47">
        <f>+'Ark1'!Q430</f>
        <v>1668</v>
      </c>
      <c r="F25" s="65">
        <f>+'Ark1'!R430</f>
        <v>25032</v>
      </c>
      <c r="G25" s="76">
        <f t="shared" si="1"/>
        <v>-1406</v>
      </c>
      <c r="H25" s="65">
        <f>+'Ark1'!S430</f>
        <v>24706</v>
      </c>
      <c r="I25" s="101">
        <f>+'Ark1'!T430</f>
        <v>77.194930150800261</v>
      </c>
      <c r="J25" s="101"/>
      <c r="K25" s="101">
        <f>+'Ark1'!U430</f>
        <v>78.671899952020993</v>
      </c>
      <c r="L25" s="49">
        <f>+'Ark1'!W430</f>
        <v>55.88108151865945</v>
      </c>
      <c r="M25" s="65">
        <f>+'Ark1'!Z430</f>
        <v>147.77749939285965</v>
      </c>
      <c r="N25" s="65">
        <f>+'Ark1'!AA430</f>
        <v>32.091188573077673</v>
      </c>
      <c r="O25" s="49">
        <f>+'Ark1'!AB430</f>
        <v>4.6206126674284684</v>
      </c>
      <c r="P25" s="65">
        <f>+'Ark1'!AC430</f>
        <v>-48.31130356096088</v>
      </c>
      <c r="Q25" s="101">
        <f t="shared" si="0"/>
        <v>15.007194244604317</v>
      </c>
      <c r="R25" s="49">
        <f>+'Ark1'!V430</f>
        <v>13.343759987216361</v>
      </c>
      <c r="S25" s="101">
        <f>+'Ark1'!Y430</f>
        <v>145.85294423138347</v>
      </c>
      <c r="T25" s="39"/>
      <c r="U25" s="4"/>
      <c r="V25" s="52"/>
      <c r="W25" s="52"/>
      <c r="X25" s="5"/>
      <c r="Y25" s="5"/>
      <c r="Z25"/>
      <c r="AA25" s="1"/>
      <c r="AB25" s="1"/>
      <c r="AC25" s="9"/>
      <c r="AD25" s="9"/>
      <c r="AE25" s="9"/>
    </row>
    <row r="26" spans="1:31" ht="15.6">
      <c r="A26" s="39"/>
      <c r="B26" s="47">
        <f>+'Ark1'!C431</f>
        <v>2004</v>
      </c>
      <c r="C26" s="47">
        <f>+'Ark1'!H431</f>
        <v>1</v>
      </c>
      <c r="D26" s="48" t="s">
        <v>53</v>
      </c>
      <c r="E26" s="47">
        <f>+'Ark1'!Q431</f>
        <v>1623</v>
      </c>
      <c r="F26" s="65">
        <f>+'Ark1'!R431</f>
        <v>27619</v>
      </c>
      <c r="G26" s="76">
        <f t="shared" si="1"/>
        <v>2587</v>
      </c>
      <c r="H26" s="65">
        <f>+'Ark1'!S431</f>
        <v>27164</v>
      </c>
      <c r="I26" s="101">
        <f>+'Ark1'!T431</f>
        <v>72.565092877223393</v>
      </c>
      <c r="J26" s="101"/>
      <c r="K26" s="101">
        <f>+'Ark1'!U431</f>
        <v>74.531012416031373</v>
      </c>
      <c r="L26" s="49">
        <f>+'Ark1'!W431</f>
        <v>56.247165365925511</v>
      </c>
      <c r="M26" s="65">
        <f>+'Ark1'!Z431</f>
        <v>148.48323516418844</v>
      </c>
      <c r="N26" s="65">
        <f>+'Ark1'!AA431</f>
        <v>32.04683836604967</v>
      </c>
      <c r="O26" s="49">
        <f>+'Ark1'!AB431</f>
        <v>4.6705343243757955</v>
      </c>
      <c r="P26" s="65">
        <f>+'Ark1'!AC431</f>
        <v>-50.750380418647119</v>
      </c>
      <c r="Q26" s="101">
        <f t="shared" si="0"/>
        <v>17.017252002464573</v>
      </c>
      <c r="R26" s="49">
        <f>+'Ark1'!V431</f>
        <v>14.791918606756212</v>
      </c>
      <c r="S26" s="101">
        <f>+'Ark1'!Y431</f>
        <v>146.0370976501689</v>
      </c>
      <c r="T26" s="39"/>
      <c r="U26" s="4"/>
      <c r="V26" s="52"/>
      <c r="W26" s="52"/>
      <c r="X26" s="5"/>
      <c r="Y26" s="5"/>
      <c r="Z26"/>
      <c r="AA26" s="1"/>
      <c r="AB26" s="1"/>
      <c r="AC26" s="9"/>
      <c r="AD26" s="9"/>
      <c r="AE26" s="9"/>
    </row>
    <row r="27" spans="1:31" ht="15.6">
      <c r="A27" s="39"/>
      <c r="B27" s="47">
        <f>+'Ark1'!C432</f>
        <v>2005</v>
      </c>
      <c r="C27" s="47">
        <f>+'Ark1'!H432</f>
        <v>1</v>
      </c>
      <c r="D27" s="48" t="s">
        <v>53</v>
      </c>
      <c r="E27" s="47">
        <f>+'Ark1'!Q432</f>
        <v>1479</v>
      </c>
      <c r="F27" s="65">
        <f>+'Ark1'!R432</f>
        <v>29005</v>
      </c>
      <c r="G27" s="76">
        <f t="shared" si="1"/>
        <v>1386</v>
      </c>
      <c r="H27" s="65">
        <f>+'Ark1'!S432</f>
        <v>28514</v>
      </c>
      <c r="I27" s="101">
        <f>+'Ark1'!T432</f>
        <v>74.160248010482917</v>
      </c>
      <c r="J27" s="101"/>
      <c r="K27" s="101">
        <f>+'Ark1'!U432</f>
        <v>75.825149226510149</v>
      </c>
      <c r="L27" s="49">
        <f>+'Ark1'!W432</f>
        <v>56.747597671319355</v>
      </c>
      <c r="M27" s="65">
        <f>+'Ark1'!Z432</f>
        <v>149.03494774496778</v>
      </c>
      <c r="N27" s="65">
        <f>+'Ark1'!AA432</f>
        <v>32.296804184260843</v>
      </c>
      <c r="O27" s="49">
        <f>+'Ark1'!AB432</f>
        <v>4.745521178716241</v>
      </c>
      <c r="P27" s="65">
        <f>+'Ark1'!AC432</f>
        <v>-49.327916282853664</v>
      </c>
      <c r="Q27" s="101">
        <f t="shared" si="0"/>
        <v>19.611223799864774</v>
      </c>
      <c r="R27" s="49">
        <f>+'Ark1'!V432</f>
        <v>15.598034821582489</v>
      </c>
      <c r="S27" s="101">
        <f>+'Ark1'!Y432</f>
        <v>146.51206688502023</v>
      </c>
      <c r="T27" s="39"/>
      <c r="U27" s="4"/>
      <c r="V27" s="52"/>
      <c r="W27" s="52"/>
      <c r="X27" s="5"/>
      <c r="Y27" s="5"/>
      <c r="Z27"/>
      <c r="AA27" s="1"/>
      <c r="AB27" s="1"/>
      <c r="AC27" s="9"/>
      <c r="AD27" s="9"/>
      <c r="AE27" s="9"/>
    </row>
    <row r="28" spans="1:31" ht="15.6">
      <c r="A28" s="39"/>
      <c r="B28" s="47">
        <f>+'Ark1'!C433</f>
        <v>2006</v>
      </c>
      <c r="C28" s="47">
        <f>+'Ark1'!H433</f>
        <v>1</v>
      </c>
      <c r="D28" s="48" t="s">
        <v>53</v>
      </c>
      <c r="E28" s="47">
        <f>+'Ark1'!Q433</f>
        <v>1340</v>
      </c>
      <c r="F28" s="65">
        <f>+'Ark1'!R433</f>
        <v>34403</v>
      </c>
      <c r="G28" s="76">
        <f t="shared" si="1"/>
        <v>5398</v>
      </c>
      <c r="H28" s="65">
        <f>+'Ark1'!S433</f>
        <v>34274</v>
      </c>
      <c r="I28" s="101">
        <f>+'Ark1'!T433</f>
        <v>77.875365008941273</v>
      </c>
      <c r="J28" s="101"/>
      <c r="K28" s="101">
        <f>+'Ark1'!U433</f>
        <v>79.616059499110889</v>
      </c>
      <c r="L28" s="49">
        <f>+'Ark1'!W433</f>
        <v>56.856159187722483</v>
      </c>
      <c r="M28" s="65">
        <f>+'Ark1'!Z433</f>
        <v>148.85456030810477</v>
      </c>
      <c r="N28" s="65">
        <f>+'Ark1'!AA433</f>
        <v>32.119528486231509</v>
      </c>
      <c r="O28" s="49">
        <f>+'Ark1'!AB433</f>
        <v>4.6621295029701555</v>
      </c>
      <c r="P28" s="65">
        <f>+'Ark1'!AC433</f>
        <v>-48.040395576423109</v>
      </c>
      <c r="Q28" s="101">
        <f t="shared" si="0"/>
        <v>25.673880597014925</v>
      </c>
      <c r="R28" s="49">
        <f>+'Ark1'!V433</f>
        <v>15.617300816789236</v>
      </c>
      <c r="S28" s="101">
        <f>+'Ark1'!Y433</f>
        <v>148.29640438333817</v>
      </c>
      <c r="T28" s="39"/>
      <c r="U28" s="4"/>
      <c r="V28" s="52"/>
      <c r="W28" s="52"/>
      <c r="X28" s="5"/>
      <c r="Y28" s="5"/>
      <c r="Z28"/>
      <c r="AA28" s="1"/>
      <c r="AB28" s="1"/>
      <c r="AC28" s="9"/>
      <c r="AD28" s="9"/>
      <c r="AE28" s="9"/>
    </row>
    <row r="29" spans="1:31" ht="15.6">
      <c r="A29" s="39"/>
      <c r="B29" s="47">
        <f>+'Ark1'!C434</f>
        <v>2007</v>
      </c>
      <c r="C29" s="47">
        <f>+'Ark1'!H434</f>
        <v>1</v>
      </c>
      <c r="D29" s="48" t="s">
        <v>53</v>
      </c>
      <c r="E29" s="47">
        <f>+'Ark1'!Q434</f>
        <v>1261</v>
      </c>
      <c r="F29" s="65">
        <f>+'Ark1'!R434</f>
        <v>34694</v>
      </c>
      <c r="G29" s="76">
        <f t="shared" si="1"/>
        <v>291</v>
      </c>
      <c r="H29" s="65">
        <f>+'Ark1'!S434</f>
        <v>34594</v>
      </c>
      <c r="I29" s="101">
        <f>+'Ark1'!T434</f>
        <v>79.015213628495957</v>
      </c>
      <c r="J29" s="101"/>
      <c r="K29" s="101">
        <f>+'Ark1'!U434</f>
        <v>80.571269568954108</v>
      </c>
      <c r="L29" s="49">
        <f>+'Ark1'!W434</f>
        <v>56.678672602185351</v>
      </c>
      <c r="M29" s="65">
        <f>+'Ark1'!Z434</f>
        <v>150.72276695380845</v>
      </c>
      <c r="N29" s="65">
        <f>+'Ark1'!AA434</f>
        <v>32.598771390781138</v>
      </c>
      <c r="O29" s="49">
        <f>+'Ark1'!AB434</f>
        <v>4.7248820877428912</v>
      </c>
      <c r="P29" s="65">
        <f>+'Ark1'!AC434</f>
        <v>-48.634261388941759</v>
      </c>
      <c r="Q29" s="101">
        <f t="shared" si="0"/>
        <v>27.513084853291041</v>
      </c>
      <c r="R29" s="49">
        <f>+'Ark1'!V434</f>
        <v>15.131780711362197</v>
      </c>
      <c r="S29" s="101">
        <f>+'Ark1'!Y434</f>
        <v>150.28833227647581</v>
      </c>
      <c r="T29" s="39"/>
      <c r="U29" s="4"/>
      <c r="V29" s="52"/>
      <c r="W29" s="52"/>
      <c r="X29" s="5"/>
      <c r="Y29" s="5"/>
      <c r="Z29"/>
      <c r="AA29" s="1"/>
      <c r="AB29" s="1"/>
      <c r="AC29" s="9"/>
      <c r="AD29" s="9"/>
      <c r="AE29" s="9"/>
    </row>
    <row r="30" spans="1:31" ht="16.5" customHeight="1">
      <c r="A30" s="39"/>
      <c r="B30" s="47">
        <f>+'Ark1'!C435</f>
        <v>2008</v>
      </c>
      <c r="C30" s="47">
        <f>+'Ark1'!H435</f>
        <v>1</v>
      </c>
      <c r="D30" s="48" t="s">
        <v>53</v>
      </c>
      <c r="E30" s="47">
        <f>+'Ark1'!Q435</f>
        <v>1253</v>
      </c>
      <c r="F30" s="65">
        <f>+'Ark1'!R435</f>
        <v>34412</v>
      </c>
      <c r="G30" s="76">
        <f t="shared" si="1"/>
        <v>-282</v>
      </c>
      <c r="H30" s="65">
        <f>+'Ark1'!S435</f>
        <v>34316</v>
      </c>
      <c r="I30" s="101">
        <f>+'Ark1'!T435</f>
        <v>81.11446351122008</v>
      </c>
      <c r="J30" s="101"/>
      <c r="K30" s="101">
        <f>+'Ark1'!U435</f>
        <v>83.028228052576353</v>
      </c>
      <c r="L30" s="49">
        <f>+'Ark1'!W435</f>
        <v>56.686676768854149</v>
      </c>
      <c r="M30" s="65">
        <f>+'Ark1'!Z435</f>
        <v>149.69132766056691</v>
      </c>
      <c r="N30" s="65">
        <f>+'Ark1'!AA435</f>
        <v>33.236918238241238</v>
      </c>
      <c r="O30" s="49">
        <f>+'Ark1'!AB435</f>
        <v>4.8169280699997685</v>
      </c>
      <c r="P30" s="65">
        <f>+'Ark1'!AC435</f>
        <v>-46.512914730914417</v>
      </c>
      <c r="Q30" s="101">
        <f t="shared" si="0"/>
        <v>27.463687150837988</v>
      </c>
      <c r="R30" s="49">
        <f>+'Ark1'!V435</f>
        <v>15.083343019876787</v>
      </c>
      <c r="S30" s="101">
        <f>+'Ark1'!Y435</f>
        <v>149.27373009415365</v>
      </c>
      <c r="T30" s="39"/>
      <c r="U30" s="4"/>
      <c r="V30" s="52"/>
      <c r="W30" s="52"/>
      <c r="X30" s="5"/>
      <c r="Y30" s="5"/>
      <c r="Z30"/>
      <c r="AA30" s="11"/>
      <c r="AB30" s="11"/>
      <c r="AC30" s="9"/>
      <c r="AD30" s="9"/>
      <c r="AE30" s="9"/>
    </row>
    <row r="31" spans="1:31" ht="16.5" customHeight="1">
      <c r="A31" s="39"/>
      <c r="B31" s="47">
        <f>+'Ark1'!C436</f>
        <v>2009</v>
      </c>
      <c r="C31" s="47">
        <f>+'Ark1'!H436</f>
        <v>1</v>
      </c>
      <c r="D31" s="48" t="s">
        <v>53</v>
      </c>
      <c r="E31" s="47">
        <f>+'Ark1'!Q436</f>
        <v>1131</v>
      </c>
      <c r="F31" s="65">
        <f>+'Ark1'!R436</f>
        <v>34261</v>
      </c>
      <c r="G31" s="76">
        <f t="shared" si="1"/>
        <v>-151</v>
      </c>
      <c r="H31" s="65">
        <f>+'Ark1'!S436</f>
        <v>34167</v>
      </c>
      <c r="I31" s="101">
        <f>+'Ark1'!T436</f>
        <v>77.749285163164359</v>
      </c>
      <c r="J31" s="101"/>
      <c r="K31" s="101">
        <f>+'Ark1'!U436</f>
        <v>79.467617190101905</v>
      </c>
      <c r="L31" s="49">
        <f>+'Ark1'!W436</f>
        <v>57.278865572043209</v>
      </c>
      <c r="M31" s="65">
        <f>+'Ark1'!Z436</f>
        <v>148.37300026341271</v>
      </c>
      <c r="N31" s="65">
        <f>+'Ark1'!AA436</f>
        <v>33.121384668547243</v>
      </c>
      <c r="O31" s="49">
        <f>+'Ark1'!AB436</f>
        <v>5.0075512061428125</v>
      </c>
      <c r="P31" s="65">
        <f>+'Ark1'!AC436</f>
        <v>-45.507378894491346</v>
      </c>
      <c r="Q31" s="101">
        <f t="shared" si="0"/>
        <v>30.29266136162688</v>
      </c>
      <c r="R31" s="49">
        <f>+'Ark1'!V436</f>
        <v>15.520037360263856</v>
      </c>
      <c r="S31" s="101">
        <f>+'Ark1'!Y436</f>
        <v>147.96591751554311</v>
      </c>
      <c r="T31" s="39"/>
      <c r="U31" s="4"/>
      <c r="V31" s="52"/>
      <c r="W31" s="52"/>
      <c r="X31" s="5"/>
      <c r="Y31" s="5"/>
      <c r="Z31"/>
      <c r="AA31" s="11"/>
      <c r="AB31" s="11"/>
      <c r="AC31" s="9"/>
      <c r="AD31" s="9"/>
      <c r="AE31" s="9"/>
    </row>
    <row r="32" spans="1:31" ht="15.6">
      <c r="A32" s="39"/>
      <c r="B32" s="47">
        <f>+'Ark1'!C437</f>
        <v>2010</v>
      </c>
      <c r="C32" s="47">
        <f>+'Ark1'!H437</f>
        <v>1</v>
      </c>
      <c r="D32" s="48" t="s">
        <v>53</v>
      </c>
      <c r="E32" s="47">
        <f>+'Ark1'!Q437</f>
        <v>1133</v>
      </c>
      <c r="F32" s="65">
        <f>+'Ark1'!R437</f>
        <v>32813</v>
      </c>
      <c r="G32" s="76">
        <f t="shared" si="1"/>
        <v>-1448</v>
      </c>
      <c r="H32" s="65">
        <f>+'Ark1'!S437</f>
        <v>32713</v>
      </c>
      <c r="I32" s="101">
        <f>+'Ark1'!T437</f>
        <v>77.325321079297737</v>
      </c>
      <c r="J32" s="101"/>
      <c r="K32" s="101">
        <f>+'Ark1'!U437</f>
        <v>79.248479454972298</v>
      </c>
      <c r="L32" s="49">
        <f>+'Ark1'!W437</f>
        <v>58.592975269770413</v>
      </c>
      <c r="M32" s="65">
        <f>+'Ark1'!Z437</f>
        <v>147.83332222663751</v>
      </c>
      <c r="N32" s="65">
        <f>+'Ark1'!AA437</f>
        <v>32.72385889175775</v>
      </c>
      <c r="O32" s="49">
        <f>+'Ark1'!AB437</f>
        <v>4.6780474116753998</v>
      </c>
      <c r="P32" s="65">
        <f>+'Ark1'!AC437</f>
        <v>-44.108867887191714</v>
      </c>
      <c r="Q32" s="101">
        <f t="shared" si="0"/>
        <v>28.961165048543688</v>
      </c>
      <c r="R32" s="49">
        <f>+'Ark1'!V437</f>
        <v>14.503123761923629</v>
      </c>
      <c r="S32" s="101">
        <f>+'Ark1'!Y437</f>
        <v>147.38278944320828</v>
      </c>
      <c r="T32" s="39"/>
      <c r="U32" s="4"/>
      <c r="V32" s="51"/>
      <c r="W32" s="51"/>
      <c r="X32" s="5"/>
      <c r="Y32" s="5"/>
      <c r="Z32"/>
      <c r="AA32" s="11"/>
      <c r="AB32" s="11"/>
      <c r="AC32" s="9"/>
      <c r="AD32" s="9"/>
      <c r="AE32" s="9"/>
    </row>
    <row r="33" spans="1:31" ht="17.25" customHeight="1">
      <c r="A33" s="39"/>
      <c r="B33" s="47">
        <f>+'Ark1'!C438</f>
        <v>2011</v>
      </c>
      <c r="C33" s="47">
        <f>+'Ark1'!H438</f>
        <v>1</v>
      </c>
      <c r="D33" s="48" t="s">
        <v>53</v>
      </c>
      <c r="E33" s="47">
        <f>+'Ark1'!Q438</f>
        <v>1085</v>
      </c>
      <c r="F33" s="65">
        <f>+'Ark1'!R438</f>
        <v>34935</v>
      </c>
      <c r="G33" s="76">
        <f t="shared" si="1"/>
        <v>2122</v>
      </c>
      <c r="H33" s="65">
        <f>+'Ark1'!S438</f>
        <v>34886</v>
      </c>
      <c r="I33" s="101">
        <f>+'Ark1'!T438</f>
        <v>81.388034665921154</v>
      </c>
      <c r="J33" s="101"/>
      <c r="K33" s="101">
        <f>+'Ark1'!U438</f>
        <v>83.162622157234324</v>
      </c>
      <c r="L33" s="49">
        <f>+'Ark1'!W438</f>
        <v>58.973886372756979</v>
      </c>
      <c r="M33" s="65">
        <f>+'Ark1'!Z438</f>
        <v>146.73875164822425</v>
      </c>
      <c r="N33" s="65">
        <f>+'Ark1'!AA438</f>
        <v>32.941362316434969</v>
      </c>
      <c r="O33" s="49">
        <f>+'Ark1'!AB438</f>
        <v>4.5663059204134289</v>
      </c>
      <c r="P33" s="65">
        <f>+'Ark1'!AC438</f>
        <v>-41.38869249004884</v>
      </c>
      <c r="Q33" s="101">
        <f t="shared" si="0"/>
        <v>32.198156682027651</v>
      </c>
      <c r="R33" s="49">
        <f>+'Ark1'!V438</f>
        <v>16.329841133533701</v>
      </c>
      <c r="S33" s="101">
        <f>+'Ark1'!Y438</f>
        <v>146.53293516530564</v>
      </c>
      <c r="T33" s="39"/>
      <c r="U33"/>
      <c r="V33"/>
      <c r="X33"/>
      <c r="Y33"/>
      <c r="Z33"/>
      <c r="AA33" s="11"/>
      <c r="AB33" s="11"/>
      <c r="AC33" s="9"/>
      <c r="AD33" s="9"/>
      <c r="AE33" s="9"/>
    </row>
    <row r="34" spans="1:31" ht="17.25" customHeight="1">
      <c r="A34" s="39"/>
      <c r="B34" s="47">
        <f>+'Ark1'!C439</f>
        <v>2012</v>
      </c>
      <c r="C34" s="47">
        <f>+'Ark1'!H439</f>
        <v>1</v>
      </c>
      <c r="D34" s="48" t="s">
        <v>53</v>
      </c>
      <c r="E34" s="47">
        <f>+'Ark1'!Q439</f>
        <v>963</v>
      </c>
      <c r="F34" s="65">
        <f>+'Ark1'!R439</f>
        <v>35108</v>
      </c>
      <c r="G34" s="76">
        <f t="shared" si="1"/>
        <v>173</v>
      </c>
      <c r="H34" s="65">
        <f>+'Ark1'!S439</f>
        <v>35043</v>
      </c>
      <c r="I34" s="101">
        <f>+'Ark1'!T439</f>
        <v>81.692107222635869</v>
      </c>
      <c r="J34" s="101"/>
      <c r="K34" s="101">
        <f>+'Ark1'!U439</f>
        <v>83.458047087448875</v>
      </c>
      <c r="L34" s="49">
        <f>+'Ark1'!W439</f>
        <v>59.118882515766323</v>
      </c>
      <c r="M34" s="65">
        <f>+'Ark1'!Z439</f>
        <v>147.27275918157579</v>
      </c>
      <c r="N34" s="65">
        <f>+'Ark1'!AA439</f>
        <v>33.216587329634649</v>
      </c>
      <c r="O34" s="49">
        <f>+'Ark1'!AB439</f>
        <v>4.5585122697540408</v>
      </c>
      <c r="P34" s="65">
        <f>+'Ark1'!AC439</f>
        <v>-42.271026222549267</v>
      </c>
      <c r="Q34" s="101">
        <f t="shared" si="0"/>
        <v>36.456905503634474</v>
      </c>
      <c r="R34" s="49">
        <f>+'Ark1'!V439</f>
        <v>16.340406744901443</v>
      </c>
      <c r="S34" s="101">
        <f>+'Ark1'!Y439</f>
        <v>147.0000939956694</v>
      </c>
      <c r="T34" s="39"/>
      <c r="U34" s="2"/>
      <c r="V34" s="51"/>
      <c r="W34" s="51"/>
      <c r="X34"/>
      <c r="Y34" s="5"/>
      <c r="Z34"/>
      <c r="AA34" s="11"/>
      <c r="AB34" s="11"/>
      <c r="AC34" s="9"/>
      <c r="AD34" s="9"/>
      <c r="AE34" s="9"/>
    </row>
    <row r="35" spans="1:31" ht="15.6">
      <c r="A35" s="39"/>
      <c r="B35" s="47">
        <f>+'Ark1'!C440</f>
        <v>2013</v>
      </c>
      <c r="C35" s="47">
        <f>+'Ark1'!H440</f>
        <v>1</v>
      </c>
      <c r="D35" s="48" t="s">
        <v>53</v>
      </c>
      <c r="E35" s="47">
        <f>+'Ark1'!Q440</f>
        <v>832</v>
      </c>
      <c r="F35" s="65">
        <f>+'Ark1'!R440</f>
        <v>34828</v>
      </c>
      <c r="G35" s="76">
        <f t="shared" si="1"/>
        <v>-280</v>
      </c>
      <c r="H35" s="65">
        <f>+'Ark1'!S440</f>
        <v>34771</v>
      </c>
      <c r="I35" s="101">
        <f>+'Ark1'!T440</f>
        <v>81.074537920759781</v>
      </c>
      <c r="J35" s="101"/>
      <c r="K35" s="101">
        <f>+'Ark1'!U440</f>
        <v>82.756628694986574</v>
      </c>
      <c r="L35" s="49">
        <f>+'Ark1'!W440</f>
        <v>59.341405193983512</v>
      </c>
      <c r="M35" s="65">
        <f>+'Ark1'!Z440</f>
        <v>146.52855022863869</v>
      </c>
      <c r="N35" s="65">
        <f>+'Ark1'!AA440</f>
        <v>33.113245012460659</v>
      </c>
      <c r="O35" s="49">
        <f>+'Ark1'!AB440</f>
        <v>4.5057974885155412</v>
      </c>
      <c r="P35" s="65">
        <f>+'Ark1'!AC440</f>
        <v>-42.812494351672001</v>
      </c>
      <c r="Q35" s="101">
        <f t="shared" si="0"/>
        <v>41.86057692307692</v>
      </c>
      <c r="R35" s="49">
        <f>+'Ark1'!V440</f>
        <v>16.388595383025148</v>
      </c>
      <c r="S35" s="101">
        <f>+'Ark1'!Y440</f>
        <v>146.28873951992637</v>
      </c>
      <c r="T35" s="39"/>
      <c r="U35" s="2"/>
      <c r="V35" s="51"/>
      <c r="W35" s="51"/>
      <c r="X35"/>
      <c r="Y35" s="5"/>
      <c r="Z35"/>
      <c r="AA35" s="11"/>
      <c r="AB35" s="11"/>
      <c r="AC35" s="9"/>
      <c r="AD35" s="9"/>
      <c r="AE35" s="9"/>
    </row>
    <row r="36" spans="1:31" ht="15.6">
      <c r="A36" s="39"/>
      <c r="B36" s="47">
        <f>+'Ark1'!C441</f>
        <v>2014</v>
      </c>
      <c r="C36" s="47">
        <f>+'Ark1'!H441</f>
        <v>1</v>
      </c>
      <c r="D36" s="48" t="s">
        <v>53</v>
      </c>
      <c r="E36" s="47">
        <f>+'Ark1'!Q441</f>
        <v>985</v>
      </c>
      <c r="F36" s="65">
        <f>+'Ark1'!R441</f>
        <v>40199</v>
      </c>
      <c r="G36" s="76">
        <f t="shared" si="1"/>
        <v>5371</v>
      </c>
      <c r="H36" s="65">
        <f>+'Ark1'!S441</f>
        <v>40154</v>
      </c>
      <c r="I36" s="101">
        <f>+'Ark1'!T441</f>
        <v>92.136144854457953</v>
      </c>
      <c r="J36" s="101"/>
      <c r="K36" s="101">
        <f>+'Ark1'!U441</f>
        <v>93.320896465762715</v>
      </c>
      <c r="L36" s="49">
        <f>+'Ark1'!W441</f>
        <v>59.350102106888485</v>
      </c>
      <c r="M36" s="65">
        <f>+'Ark1'!Z441</f>
        <v>144.40412188075763</v>
      </c>
      <c r="N36" s="65">
        <f>+'Ark1'!AA441</f>
        <v>32.323674423308923</v>
      </c>
      <c r="O36" s="49">
        <f>+'Ark1'!AB441</f>
        <v>4.4587852232102065</v>
      </c>
      <c r="P36" s="65">
        <f>+'Ark1'!AC441</f>
        <v>-38.757015475759175</v>
      </c>
      <c r="Q36" s="101">
        <f t="shared" si="0"/>
        <v>40.811167512690353</v>
      </c>
      <c r="R36" s="49">
        <f>+'Ark1'!V441</f>
        <v>16.117490484837937</v>
      </c>
      <c r="S36" s="101">
        <f>+'Ark1'!Y441</f>
        <v>144.24247145451235</v>
      </c>
      <c r="T36" s="39"/>
      <c r="U36" s="2"/>
      <c r="V36" s="51"/>
      <c r="W36" s="51"/>
      <c r="X36"/>
      <c r="Y36"/>
      <c r="Z36"/>
      <c r="AA36" s="11"/>
      <c r="AB36" s="11"/>
      <c r="AC36" s="9"/>
      <c r="AD36" s="9"/>
      <c r="AE36" s="9"/>
    </row>
    <row r="37" spans="1:31" ht="15.6">
      <c r="A37" s="39"/>
      <c r="B37" s="47">
        <f>+'Ark1'!C442</f>
        <v>2015</v>
      </c>
      <c r="C37" s="47">
        <f>+'Ark1'!H442</f>
        <v>1</v>
      </c>
      <c r="D37" s="48" t="s">
        <v>53</v>
      </c>
      <c r="E37" s="47">
        <f>+'Ark1'!Q442</f>
        <v>1162</v>
      </c>
      <c r="F37" s="65">
        <f>+'Ark1'!R442</f>
        <v>43278</v>
      </c>
      <c r="G37" s="76">
        <f t="shared" si="1"/>
        <v>3079</v>
      </c>
      <c r="H37" s="65">
        <f>+'Ark1'!S442</f>
        <v>43276</v>
      </c>
      <c r="I37" s="101">
        <f>+'Ark1'!T442</f>
        <v>88.7389788804593</v>
      </c>
      <c r="J37" s="101"/>
      <c r="K37" s="101">
        <f>+'Ark1'!U442</f>
        <v>90.1637968918659</v>
      </c>
      <c r="L37" s="49">
        <f>+'Ark1'!W442</f>
        <v>59.234055827710513</v>
      </c>
      <c r="M37" s="65">
        <f>+'Ark1'!Z442</f>
        <v>141.00659025787945</v>
      </c>
      <c r="N37" s="65">
        <f>+'Ark1'!AA442</f>
        <v>31.616781132986937</v>
      </c>
      <c r="O37" s="49">
        <f>+'Ark1'!AB442</f>
        <v>4.4621013724413743</v>
      </c>
      <c r="P37" s="65">
        <f>+'Ark1'!AC442</f>
        <v>-32.229122085456375</v>
      </c>
      <c r="Q37" s="101">
        <f t="shared" si="0"/>
        <v>37.244406196213426</v>
      </c>
      <c r="R37" s="49">
        <f>+'Ark1'!V442</f>
        <v>15.099981514857424</v>
      </c>
      <c r="S37" s="101">
        <f>+'Ark1'!Y442</f>
        <v>141.0000739405701</v>
      </c>
      <c r="T37" s="39"/>
      <c r="U37" s="2"/>
      <c r="V37" s="51"/>
      <c r="W37" s="51"/>
      <c r="X37"/>
      <c r="Y37"/>
      <c r="Z37"/>
      <c r="AA37" s="11"/>
      <c r="AB37" s="11"/>
      <c r="AC37" s="9"/>
      <c r="AD37" s="9"/>
      <c r="AE37" s="9"/>
    </row>
    <row r="38" spans="1:31" ht="15.6">
      <c r="A38" s="39"/>
      <c r="B38" s="47">
        <f>+'Ark1'!C443</f>
        <v>2016</v>
      </c>
      <c r="C38" s="47">
        <f>+'Ark1'!H443</f>
        <v>1</v>
      </c>
      <c r="D38" s="48" t="s">
        <v>53</v>
      </c>
      <c r="E38" s="47">
        <f>+'Ark1'!Q443</f>
        <v>699</v>
      </c>
      <c r="F38" s="65">
        <f>+'Ark1'!R443</f>
        <v>31769</v>
      </c>
      <c r="G38" s="76">
        <f>+F38-F37</f>
        <v>-11509</v>
      </c>
      <c r="H38" s="65">
        <f>+'Ark1'!S443</f>
        <v>31761</v>
      </c>
      <c r="I38" s="101">
        <f>+'Ark1'!T443</f>
        <v>95.413863527150397</v>
      </c>
      <c r="J38" s="101"/>
      <c r="K38" s="101">
        <f>+'Ark1'!U443</f>
        <v>96.021518220489369</v>
      </c>
      <c r="L38" s="49">
        <f>+'Ark1'!W443</f>
        <v>58.90661503101289</v>
      </c>
      <c r="M38" s="65">
        <f>+'Ark1'!Z443</f>
        <v>151.85793583325597</v>
      </c>
      <c r="N38" s="65">
        <f>+'Ark1'!AA443</f>
        <v>30.124304923427943</v>
      </c>
      <c r="O38" s="49">
        <f>+'Ark1'!AB443</f>
        <v>4.8790639423261775</v>
      </c>
      <c r="P38" s="65">
        <f>+'Ark1'!AC443</f>
        <v>-45.427275334722253</v>
      </c>
      <c r="Q38" s="101">
        <f>+F38/E38</f>
        <v>45.449213161659515</v>
      </c>
      <c r="R38" s="49">
        <f>+'Ark1'!V443</f>
        <v>14.903018665995152</v>
      </c>
      <c r="S38" s="101">
        <f>+'Ark1'!Y443</f>
        <v>151.81969530045149</v>
      </c>
      <c r="T38" s="39"/>
      <c r="U38" s="2"/>
      <c r="V38" s="51"/>
      <c r="W38" s="51"/>
      <c r="X38"/>
      <c r="Y38"/>
      <c r="Z38"/>
      <c r="AA38" s="11"/>
      <c r="AB38" s="11"/>
      <c r="AC38" s="9"/>
      <c r="AD38" s="9"/>
      <c r="AE38" s="9"/>
    </row>
    <row r="39" spans="1:31" ht="15.6">
      <c r="A39" s="39"/>
      <c r="B39" s="47">
        <f>+'Ark1'!C444</f>
        <v>2017</v>
      </c>
      <c r="C39" s="47">
        <f>+'Ark1'!H444</f>
        <v>1</v>
      </c>
      <c r="D39" s="48" t="s">
        <v>53</v>
      </c>
      <c r="E39" s="47">
        <f>+'Ark1'!Q444</f>
        <v>688</v>
      </c>
      <c r="F39" s="65">
        <f>+'Ark1'!R444</f>
        <v>30788</v>
      </c>
      <c r="G39" s="76">
        <f>+F39-F38</f>
        <v>-981</v>
      </c>
      <c r="H39" s="65">
        <f>+'Ark1'!S444</f>
        <v>30788</v>
      </c>
      <c r="I39" s="101">
        <f>+'Ark1'!T444</f>
        <v>94.589695535961184</v>
      </c>
      <c r="J39" s="101"/>
      <c r="K39" s="101">
        <f>+'Ark1'!U444</f>
        <v>95.048648562473886</v>
      </c>
      <c r="L39" s="49">
        <f>+'Ark1'!W444</f>
        <v>58.78702741327789</v>
      </c>
      <c r="M39" s="65">
        <f>+'Ark1'!Z444</f>
        <v>152.59457905677451</v>
      </c>
      <c r="N39" s="65">
        <f>+'Ark1'!AA444</f>
        <v>30.356736860579382</v>
      </c>
      <c r="O39" s="49">
        <f>+'Ark1'!AB444</f>
        <v>4.857360414846382</v>
      </c>
      <c r="P39" s="65">
        <f>+'Ark1'!AC444</f>
        <v>-47.814246931657678</v>
      </c>
      <c r="Q39" s="101">
        <f>+F39/E39</f>
        <v>44.75</v>
      </c>
      <c r="R39" s="49">
        <f>+'Ark1'!V444</f>
        <v>14.855625568403276</v>
      </c>
      <c r="S39" s="101">
        <f>+'Ark1'!Y444</f>
        <v>152.59457905677451</v>
      </c>
      <c r="T39" s="39"/>
      <c r="U39" s="2"/>
      <c r="V39" s="51"/>
      <c r="W39" s="51"/>
      <c r="X39"/>
      <c r="Y39"/>
      <c r="Z39"/>
      <c r="AA39" s="11"/>
      <c r="AB39" s="11"/>
      <c r="AC39" s="9"/>
      <c r="AD39" s="9"/>
      <c r="AE39" s="9"/>
    </row>
    <row r="40" spans="1:31" ht="15.6">
      <c r="A40" s="39"/>
      <c r="B40" s="47">
        <f>+'Ark1'!C445</f>
        <v>2018</v>
      </c>
      <c r="C40" s="47">
        <f>+'Ark1'!H445</f>
        <v>1</v>
      </c>
      <c r="D40" s="48" t="s">
        <v>53</v>
      </c>
      <c r="E40" s="47">
        <f>+'Ark1'!Q445</f>
        <v>657</v>
      </c>
      <c r="F40" s="65">
        <f>+'Ark1'!R445</f>
        <v>31577</v>
      </c>
      <c r="G40" s="76">
        <f>+F40-F39</f>
        <v>789</v>
      </c>
      <c r="H40" s="65">
        <f>+'Ark1'!S445</f>
        <v>31576</v>
      </c>
      <c r="I40" s="101">
        <f>+'Ark1'!T445</f>
        <v>95.369978858350962</v>
      </c>
      <c r="J40" s="101"/>
      <c r="K40" s="101">
        <f>+'Ark1'!U445</f>
        <v>95.752001379235324</v>
      </c>
      <c r="L40" s="49">
        <f>+'Ark1'!W445</f>
        <v>58.696605016468197</v>
      </c>
      <c r="M40" s="65">
        <f>+'Ark1'!Z445</f>
        <v>153.65793324043537</v>
      </c>
      <c r="N40" s="65">
        <f>+'Ark1'!AA445</f>
        <v>31.167901019927257</v>
      </c>
      <c r="O40" s="49">
        <f>+'Ark1'!AB445</f>
        <v>4.8492980460790784</v>
      </c>
      <c r="P40" s="65">
        <f>+'Ark1'!AC445</f>
        <v>-46.732324244855299</v>
      </c>
      <c r="Q40" s="101">
        <f>+F40/E40</f>
        <v>48.06240487062405</v>
      </c>
      <c r="R40" s="49">
        <f>+'Ark1'!V445</f>
        <v>14.826075941349721</v>
      </c>
      <c r="S40" s="101">
        <f>+'Ark1'!Y445</f>
        <v>153.65306710580444</v>
      </c>
      <c r="T40" s="39"/>
      <c r="U40" s="2"/>
      <c r="V40" s="51"/>
      <c r="W40" s="51"/>
      <c r="X40"/>
      <c r="Y40"/>
      <c r="Z40"/>
      <c r="AA40" s="11"/>
      <c r="AB40" s="11"/>
      <c r="AC40" s="9"/>
      <c r="AD40" s="9"/>
      <c r="AE40" s="9"/>
    </row>
    <row r="41" spans="1:31" ht="15.6">
      <c r="A41" s="39"/>
      <c r="B41" s="47">
        <f>+'Ark1'!C446</f>
        <v>2019</v>
      </c>
      <c r="C41" s="47">
        <f>+'Ark1'!H446</f>
        <v>1</v>
      </c>
      <c r="D41" s="48" t="s">
        <v>53</v>
      </c>
      <c r="E41" s="47">
        <f>+'Ark1'!Q446</f>
        <v>624</v>
      </c>
      <c r="F41" s="65">
        <f>+'Ark1'!R446</f>
        <v>28416</v>
      </c>
      <c r="G41" s="76">
        <f t="shared" ref="G41:G42" si="2">+F41-F40</f>
        <v>-3161</v>
      </c>
      <c r="H41" s="65">
        <f>+'Ark1'!S446</f>
        <v>28381</v>
      </c>
      <c r="I41" s="101">
        <f>+'Ark1'!T446</f>
        <v>86.190057326579506</v>
      </c>
      <c r="J41" s="101"/>
      <c r="K41" s="101">
        <f>+'Ark1'!U446</f>
        <v>86.933630369478607</v>
      </c>
      <c r="L41" s="49">
        <f>+'Ark1'!W446</f>
        <v>59.128677636446909</v>
      </c>
      <c r="M41" s="65">
        <f>+'Ark1'!Z446</f>
        <v>153.53060498220657</v>
      </c>
      <c r="N41" s="65">
        <f>+'Ark1'!AA446</f>
        <v>31.186702210073481</v>
      </c>
      <c r="O41" s="49">
        <f>+'Ark1'!AB446</f>
        <v>4.6850568362227776</v>
      </c>
      <c r="P41" s="65">
        <f>+'Ark1'!AC446</f>
        <v>-45.109711021997079</v>
      </c>
      <c r="Q41" s="101">
        <f t="shared" ref="Q41:Q42" si="3">+F41/E41</f>
        <v>45.53846153846154</v>
      </c>
      <c r="R41" s="49">
        <f>+'Ark1'!V446</f>
        <v>15.052470439189189</v>
      </c>
      <c r="S41" s="101">
        <f>+'Ark1'!Y446</f>
        <v>153.34150126689204</v>
      </c>
      <c r="T41" s="39"/>
      <c r="U41" s="2"/>
      <c r="V41" s="51"/>
      <c r="W41" s="51"/>
      <c r="X41"/>
      <c r="Y41"/>
      <c r="Z41"/>
      <c r="AA41" s="11"/>
      <c r="AB41" s="11"/>
      <c r="AC41" s="9"/>
      <c r="AD41" s="9"/>
      <c r="AE41" s="9"/>
    </row>
    <row r="42" spans="1:31" ht="15.6">
      <c r="A42" s="39"/>
      <c r="B42" s="47">
        <f>+'Ark1'!C447</f>
        <v>2020</v>
      </c>
      <c r="C42" s="47">
        <f>+'Ark1'!H447</f>
        <v>1</v>
      </c>
      <c r="D42" s="48" t="s">
        <v>53</v>
      </c>
      <c r="E42" s="47">
        <f>+'Ark1'!Q447</f>
        <v>590</v>
      </c>
      <c r="F42" s="65">
        <f>+'Ark1'!R447</f>
        <v>25841</v>
      </c>
      <c r="G42" s="76">
        <f t="shared" si="2"/>
        <v>-2575</v>
      </c>
      <c r="H42" s="65">
        <f>+'Ark1'!S447</f>
        <v>25841</v>
      </c>
      <c r="I42" s="101">
        <f>+'Ark1'!T447</f>
        <v>80.216675979387858</v>
      </c>
      <c r="J42" s="101"/>
      <c r="K42" s="101">
        <f>+'Ark1'!U447</f>
        <v>80.658198576786262</v>
      </c>
      <c r="L42" s="49">
        <f>+'Ark1'!W447</f>
        <v>59.250416005572504</v>
      </c>
      <c r="M42" s="65">
        <f>+'Ark1'!Z447</f>
        <v>153.17006423900077</v>
      </c>
      <c r="N42" s="65">
        <f>+'Ark1'!AA447</f>
        <v>30.835965761413043</v>
      </c>
      <c r="O42" s="49">
        <f>+'Ark1'!AB447</f>
        <v>4.5923423120442308</v>
      </c>
      <c r="P42" s="65">
        <f>+'Ark1'!AC447</f>
        <v>-42.289002030095851</v>
      </c>
      <c r="Q42" s="101">
        <f t="shared" si="3"/>
        <v>43.798305084745763</v>
      </c>
      <c r="R42" s="49">
        <f>+'Ark1'!V447</f>
        <v>15.118803451878795</v>
      </c>
      <c r="S42" s="101">
        <f>+'Ark1'!Y447</f>
        <v>153.17006423900077</v>
      </c>
      <c r="T42" s="39"/>
      <c r="U42" s="2"/>
      <c r="V42" s="51"/>
      <c r="W42" s="51"/>
      <c r="X42"/>
      <c r="Y42"/>
      <c r="Z42"/>
      <c r="AA42" s="11"/>
      <c r="AB42" s="11"/>
      <c r="AC42" s="9"/>
      <c r="AD42" s="9"/>
      <c r="AE42" s="9"/>
    </row>
    <row r="43" spans="1:31" ht="15.6">
      <c r="A43" s="39"/>
      <c r="B43" s="47">
        <f>+'Ark1'!C448</f>
        <v>2021</v>
      </c>
      <c r="C43" s="47">
        <f>+'Ark1'!H448</f>
        <v>1</v>
      </c>
      <c r="D43" s="48" t="s">
        <v>53</v>
      </c>
      <c r="E43" s="47">
        <f>+'Ark1'!Q448</f>
        <v>602</v>
      </c>
      <c r="F43" s="65">
        <f>+'Ark1'!R448</f>
        <v>25592</v>
      </c>
      <c r="G43" s="76">
        <f t="shared" ref="G43" si="4">+F43-F42</f>
        <v>-249</v>
      </c>
      <c r="H43" s="65">
        <f>+'Ark1'!S448</f>
        <v>25594</v>
      </c>
      <c r="I43" s="101">
        <f>+'Ark1'!T448</f>
        <v>80.399610442650257</v>
      </c>
      <c r="J43" s="101"/>
      <c r="K43" s="101">
        <f>+'Ark1'!U448</f>
        <v>80.81916746216811</v>
      </c>
      <c r="L43" s="49">
        <f>+'Ark1'!W448</f>
        <v>59.216261623818063</v>
      </c>
      <c r="M43" s="65">
        <f>+'Ark1'!Z448</f>
        <v>154.64226224896481</v>
      </c>
      <c r="N43" s="65">
        <f>+'Ark1'!AA448</f>
        <v>30.399007947756274</v>
      </c>
      <c r="O43" s="49">
        <f>+'Ark1'!AB448</f>
        <v>4.5306989117812808</v>
      </c>
      <c r="P43" s="65">
        <f>+'Ark1'!AC448</f>
        <v>-40.15064320623997</v>
      </c>
      <c r="Q43" s="101">
        <f t="shared" ref="Q43" si="5">+F43/E43</f>
        <v>42.511627906976742</v>
      </c>
      <c r="R43" s="49">
        <f>+'Ark1'!V448</f>
        <v>15.104134104407628</v>
      </c>
      <c r="S43" s="101">
        <f>+'Ark1'!Y448</f>
        <v>154.65434745232909</v>
      </c>
      <c r="T43" s="39"/>
      <c r="U43" s="2"/>
      <c r="V43" s="51"/>
      <c r="W43" s="51"/>
      <c r="X43"/>
      <c r="Y43"/>
      <c r="Z43"/>
      <c r="AA43" s="11"/>
      <c r="AB43" s="11"/>
      <c r="AC43" s="9"/>
      <c r="AD43" s="9"/>
      <c r="AE43" s="9"/>
    </row>
    <row r="44" spans="1:31" ht="15.6">
      <c r="A44" s="39"/>
      <c r="B44" s="47">
        <f>+'Ark1'!C449</f>
        <v>2022</v>
      </c>
      <c r="C44" s="47">
        <f>+'Ark1'!H449</f>
        <v>1</v>
      </c>
      <c r="D44" s="48" t="s">
        <v>53</v>
      </c>
      <c r="E44" s="47">
        <f>+'Ark1'!Q449</f>
        <v>665</v>
      </c>
      <c r="F44" s="65">
        <f>+'Ark1'!R449</f>
        <v>26042</v>
      </c>
      <c r="G44" s="76">
        <f t="shared" ref="G44:G45" si="6">+F44-F43</f>
        <v>450</v>
      </c>
      <c r="H44" s="65">
        <f>+'Ark1'!S449</f>
        <v>25999</v>
      </c>
      <c r="I44" s="101">
        <f>+'Ark1'!T449</f>
        <v>81.702955386835654</v>
      </c>
      <c r="J44" s="101"/>
      <c r="K44" s="101">
        <f>+'Ark1'!U449</f>
        <v>82.113423084939342</v>
      </c>
      <c r="L44" s="49">
        <f>+'Ark1'!W449</f>
        <v>59.045617139120722</v>
      </c>
      <c r="M44" s="65">
        <f>+'Ark1'!Z449</f>
        <v>155.11637909150329</v>
      </c>
      <c r="N44" s="65">
        <f>+'Ark1'!AA449</f>
        <v>31.044356838503489</v>
      </c>
      <c r="O44" s="49">
        <f>+'Ark1'!AB449</f>
        <v>4.6841953572179316</v>
      </c>
      <c r="P44" s="65">
        <f>+'Ark1'!AC449</f>
        <v>-41.794749945283321</v>
      </c>
      <c r="Q44" s="101">
        <f t="shared" ref="Q44:Q45" si="7">+F44/E44</f>
        <v>39.160902255639101</v>
      </c>
      <c r="R44" s="49">
        <f>+'Ark1'!V449</f>
        <v>5.8624913601105906</v>
      </c>
      <c r="S44" s="101">
        <f>+'Ark1'!Y449</f>
        <v>154.86025420474598</v>
      </c>
      <c r="T44" s="39"/>
      <c r="U44" s="2"/>
      <c r="V44" s="51"/>
      <c r="W44" s="51"/>
      <c r="X44"/>
      <c r="Y44"/>
      <c r="Z44"/>
      <c r="AA44" s="11"/>
      <c r="AB44" s="11"/>
      <c r="AC44" s="9"/>
      <c r="AD44" s="9"/>
      <c r="AE44" s="9"/>
    </row>
    <row r="45" spans="1:31" ht="15.6">
      <c r="A45" s="39"/>
      <c r="B45" s="92">
        <f>+'Ark1'!C450</f>
        <v>2023</v>
      </c>
      <c r="C45" s="92">
        <f>+'Ark1'!H450</f>
        <v>1</v>
      </c>
      <c r="D45" s="92" t="s">
        <v>53</v>
      </c>
      <c r="E45" s="92">
        <f>+'Ark1'!Q450</f>
        <v>593</v>
      </c>
      <c r="F45" s="93">
        <f>+'Ark1'!R450</f>
        <v>25028</v>
      </c>
      <c r="G45" s="93">
        <f t="shared" si="6"/>
        <v>-1014</v>
      </c>
      <c r="H45" s="93">
        <f>+'Ark1'!S450</f>
        <v>25007</v>
      </c>
      <c r="I45" s="110">
        <f>+'Ark1'!T450</f>
        <v>82.66340786735806</v>
      </c>
      <c r="J45" s="110">
        <f>+I45-I44</f>
        <v>0.96045248052240595</v>
      </c>
      <c r="K45" s="110">
        <f>+'Ark1'!U450</f>
        <v>83.003824280714426</v>
      </c>
      <c r="L45" s="94">
        <f>+'Ark1'!W450</f>
        <v>59.111168872715631</v>
      </c>
      <c r="M45" s="93">
        <f>+'Ark1'!Z450</f>
        <v>155.28989882832741</v>
      </c>
      <c r="N45" s="93">
        <f>+'Ark1'!AA450</f>
        <v>31.408033759761111</v>
      </c>
      <c r="O45" s="94">
        <f>+'Ark1'!AB450</f>
        <v>4.6952683915489688</v>
      </c>
      <c r="P45" s="93">
        <f>+'Ark1'!AC450</f>
        <v>-38.984574202973441</v>
      </c>
      <c r="Q45" s="110">
        <f t="shared" si="7"/>
        <v>42.20573355817875</v>
      </c>
      <c r="R45" s="94">
        <f>+'Ark1'!V450</f>
        <v>5.8538436950615313</v>
      </c>
      <c r="S45" s="110">
        <f>+'Ark1'!Y450</f>
        <v>155.15960124660313</v>
      </c>
      <c r="T45" s="39"/>
      <c r="U45" s="2"/>
      <c r="V45" s="4"/>
      <c r="W45" s="4"/>
      <c r="X45" s="4"/>
      <c r="Y45" s="4"/>
      <c r="Z45"/>
      <c r="AB45"/>
      <c r="AC45"/>
    </row>
    <row r="46" spans="1:31" ht="15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2"/>
      <c r="V46" s="4"/>
      <c r="W46" s="4"/>
      <c r="X46" s="4"/>
      <c r="Y46" s="4"/>
      <c r="Z46"/>
      <c r="AB46"/>
      <c r="AC46"/>
    </row>
    <row r="47" spans="1:31" ht="15.6">
      <c r="A47" s="39"/>
      <c r="B47">
        <f>+'Ark1'!C451</f>
        <v>2024</v>
      </c>
      <c r="C47">
        <f>+'Ark1'!H451</f>
        <v>1</v>
      </c>
      <c r="D47" s="3" t="s">
        <v>10</v>
      </c>
      <c r="E47">
        <f>+'Ark1'!Q451</f>
        <v>555</v>
      </c>
      <c r="F47" s="9">
        <f>+'Ark1'!R451</f>
        <v>23994</v>
      </c>
      <c r="G47" s="18" t="e">
        <f>+F47-#REF!</f>
        <v>#REF!</v>
      </c>
      <c r="H47" s="9">
        <f>+'Ark1'!S451</f>
        <v>23971</v>
      </c>
      <c r="I47" s="96">
        <f>+'Ark1'!T451</f>
        <v>80.790599010067695</v>
      </c>
      <c r="J47" s="96"/>
      <c r="K47" s="96">
        <f>+'Ark1'!U451</f>
        <v>81.468352896463145</v>
      </c>
      <c r="L47" s="1">
        <f>+'Ark1'!W451</f>
        <v>58.963122105877915</v>
      </c>
      <c r="M47" s="9">
        <f>+'Ark1'!Z451</f>
        <v>154.2540778440615</v>
      </c>
      <c r="N47" s="9">
        <f>+'Ark1'!AA451</f>
        <v>30.997421231760825</v>
      </c>
      <c r="O47" s="1">
        <f>+'Ark1'!AB451</f>
        <v>4.6261216161444176</v>
      </c>
      <c r="P47" s="9">
        <f>+'Ark1'!AC451</f>
        <v>-38.500139254818528</v>
      </c>
      <c r="Q47" s="96">
        <f t="shared" si="0"/>
        <v>43.232432432432432</v>
      </c>
      <c r="R47" s="1">
        <f>+'Ark1'!V451</f>
        <v>5.935483870967742</v>
      </c>
      <c r="S47" s="96">
        <f>+'Ark1'!Y451</f>
        <v>154.10621405351324</v>
      </c>
      <c r="T47" s="39"/>
      <c r="U47" s="2"/>
      <c r="V47" s="14"/>
      <c r="W47" s="14"/>
      <c r="X47" s="11"/>
      <c r="Y47" s="18"/>
      <c r="Z47"/>
      <c r="AB47"/>
      <c r="AC47"/>
    </row>
    <row r="48" spans="1:31" ht="15.6">
      <c r="A48" s="39"/>
      <c r="B48">
        <f>+'Ark1'!C452</f>
        <v>1996</v>
      </c>
      <c r="C48">
        <f>+'Ark1'!H452</f>
        <v>2</v>
      </c>
      <c r="D48" s="3" t="s">
        <v>10</v>
      </c>
      <c r="E48">
        <f>+'Ark1'!Q452</f>
        <v>865</v>
      </c>
      <c r="F48" s="9">
        <f>+'Ark1'!R452</f>
        <v>6293.25</v>
      </c>
      <c r="G48" s="18">
        <f t="shared" ref="G48:G59" si="8">+F48-F47</f>
        <v>-17700.75</v>
      </c>
      <c r="H48" s="9">
        <f>+'Ark1'!S452</f>
        <v>4272.75</v>
      </c>
      <c r="I48" s="96">
        <f>+'Ark1'!T452</f>
        <v>18.426234308092088</v>
      </c>
      <c r="J48" s="96"/>
      <c r="K48" s="96">
        <f>+'Ark1'!U452</f>
        <v>13.793527323703804</v>
      </c>
      <c r="L48" s="1">
        <f>+'Ark1'!W452</f>
        <v>54.57656076297468</v>
      </c>
      <c r="M48" s="9">
        <f>+'Ark1'!Z452</f>
        <v>144.41600842548675</v>
      </c>
      <c r="N48" s="9">
        <f>+'Ark1'!AA452</f>
        <v>30.080375034688959</v>
      </c>
      <c r="O48" s="1">
        <f>+'Ark1'!AB452</f>
        <v>4.7109654486246404</v>
      </c>
      <c r="P48" s="9">
        <f>+'Ark1'!AC452</f>
        <v>-53.152530717188945</v>
      </c>
      <c r="Q48" s="96">
        <f t="shared" si="0"/>
        <v>7.275433526011561</v>
      </c>
      <c r="R48" s="1">
        <f>+'Ark1'!V452</f>
        <v>14.973344456361978</v>
      </c>
      <c r="S48" s="96">
        <f>+'Ark1'!Y452</f>
        <v>98.050053628887866</v>
      </c>
      <c r="T48" s="39"/>
      <c r="U48" s="2"/>
      <c r="V48" s="14"/>
      <c r="W48" s="14"/>
      <c r="X48" s="11"/>
      <c r="Y48" s="18"/>
      <c r="Z48"/>
      <c r="AB48"/>
      <c r="AC48"/>
    </row>
    <row r="49" spans="1:29" ht="15.6">
      <c r="A49" s="39"/>
      <c r="B49">
        <f>+'Ark1'!C453</f>
        <v>1997</v>
      </c>
      <c r="C49">
        <f>+'Ark1'!H453</f>
        <v>2</v>
      </c>
      <c r="D49" s="3" t="s">
        <v>10</v>
      </c>
      <c r="E49">
        <f>+'Ark1'!Q453</f>
        <v>855</v>
      </c>
      <c r="F49" s="9">
        <f>+'Ark1'!R453</f>
        <v>7009.25</v>
      </c>
      <c r="G49" s="18">
        <f t="shared" si="8"/>
        <v>716</v>
      </c>
      <c r="H49" s="9">
        <f>+'Ark1'!S453</f>
        <v>4380.25</v>
      </c>
      <c r="I49" s="96">
        <f>+'Ark1'!T453</f>
        <v>18.581578145089672</v>
      </c>
      <c r="J49" s="96"/>
      <c r="K49" s="96">
        <f>+'Ark1'!U453</f>
        <v>12.621695905401742</v>
      </c>
      <c r="L49" s="1">
        <f>+'Ark1'!W453</f>
        <v>55.290679755721698</v>
      </c>
      <c r="M49" s="9">
        <f>+'Ark1'!Z453</f>
        <v>143.17659950916001</v>
      </c>
      <c r="N49" s="9">
        <f>+'Ark1'!AA453</f>
        <v>29.352434472445367</v>
      </c>
      <c r="O49" s="1">
        <f>+'Ark1'!AB453</f>
        <v>5.1253445823593511</v>
      </c>
      <c r="P49" s="9">
        <f>+'Ark1'!AC453</f>
        <v>-46.884327258843605</v>
      </c>
      <c r="Q49" s="96">
        <f t="shared" si="0"/>
        <v>8.1979532163742697</v>
      </c>
      <c r="R49" s="1">
        <f>+'Ark1'!V453</f>
        <v>15.138709562364015</v>
      </c>
      <c r="S49" s="96">
        <f>+'Ark1'!Y453</f>
        <v>89.474522951813441</v>
      </c>
      <c r="T49" s="39"/>
      <c r="U49" s="2"/>
      <c r="V49" s="14"/>
      <c r="W49" s="14"/>
      <c r="X49" s="11"/>
      <c r="Y49" s="18"/>
      <c r="Z49"/>
      <c r="AB49"/>
      <c r="AC49"/>
    </row>
    <row r="50" spans="1:29" ht="15.6">
      <c r="A50" s="39"/>
      <c r="B50">
        <f>+'Ark1'!C454</f>
        <v>1998</v>
      </c>
      <c r="C50">
        <f>+'Ark1'!H454</f>
        <v>2</v>
      </c>
      <c r="D50" s="3" t="s">
        <v>10</v>
      </c>
      <c r="E50">
        <f>+'Ark1'!Q454</f>
        <v>760</v>
      </c>
      <c r="F50" s="9">
        <f>+'Ark1'!R454</f>
        <v>6543.25</v>
      </c>
      <c r="G50" s="18">
        <f t="shared" si="8"/>
        <v>-466</v>
      </c>
      <c r="H50" s="9">
        <f>+'Ark1'!S454</f>
        <v>3534</v>
      </c>
      <c r="I50" s="96">
        <f>+'Ark1'!T454</f>
        <v>17.47091296250559</v>
      </c>
      <c r="J50" s="96"/>
      <c r="K50" s="96">
        <f>+'Ark1'!U454</f>
        <v>10.351557986018362</v>
      </c>
      <c r="L50" s="1">
        <f>+'Ark1'!W454</f>
        <v>55.839841539332198</v>
      </c>
      <c r="M50" s="9">
        <f>+'Ark1'!Z454</f>
        <v>144.73565365025473</v>
      </c>
      <c r="N50" s="9">
        <f>+'Ark1'!AA454</f>
        <v>29.623557528131752</v>
      </c>
      <c r="O50" s="1">
        <f>+'Ark1'!AB454</f>
        <v>5.372434226001582</v>
      </c>
      <c r="P50" s="9">
        <f>+'Ark1'!AC454</f>
        <v>-44.950145287536621</v>
      </c>
      <c r="Q50" s="96">
        <f t="shared" si="0"/>
        <v>8.6095394736842099</v>
      </c>
      <c r="R50" s="1">
        <f>+'Ark1'!V454</f>
        <v>15.482061666602988</v>
      </c>
      <c r="S50" s="96">
        <f>+'Ark1'!Y454</f>
        <v>78.171520268979506</v>
      </c>
      <c r="T50" s="39"/>
      <c r="U50" s="2"/>
      <c r="V50" s="14"/>
      <c r="W50" s="14"/>
      <c r="X50" s="11"/>
      <c r="Y50" s="18"/>
      <c r="Z50"/>
      <c r="AB50"/>
      <c r="AC50"/>
    </row>
    <row r="51" spans="1:29" ht="15.6">
      <c r="A51" s="39"/>
      <c r="B51">
        <f>+'Ark1'!C455</f>
        <v>1999</v>
      </c>
      <c r="C51">
        <f>+'Ark1'!H455</f>
        <v>2</v>
      </c>
      <c r="D51" s="3" t="s">
        <v>10</v>
      </c>
      <c r="E51">
        <f>+'Ark1'!Q455</f>
        <v>755</v>
      </c>
      <c r="F51" s="9">
        <f>+'Ark1'!R455</f>
        <v>8165.5</v>
      </c>
      <c r="G51" s="18">
        <f t="shared" si="8"/>
        <v>1622.25</v>
      </c>
      <c r="H51" s="9">
        <f>+'Ark1'!S455</f>
        <v>5819.5</v>
      </c>
      <c r="I51" s="96">
        <f>+'Ark1'!T455</f>
        <v>20.453506503265725</v>
      </c>
      <c r="J51" s="96"/>
      <c r="K51" s="96">
        <f>+'Ark1'!U455</f>
        <v>15.453796775699995</v>
      </c>
      <c r="L51" s="1">
        <f>+'Ark1'!W455</f>
        <v>54.898702637683662</v>
      </c>
      <c r="M51" s="9">
        <f>+'Ark1'!Z455</f>
        <v>143.34155855314077</v>
      </c>
      <c r="N51" s="9">
        <f>+'Ark1'!AA455</f>
        <v>30.939878344184141</v>
      </c>
      <c r="O51" s="1">
        <f>+'Ark1'!AB455</f>
        <v>5.1647006946622076</v>
      </c>
      <c r="P51" s="9">
        <f>+'Ark1'!AC455</f>
        <v>-47.505786249082462</v>
      </c>
      <c r="Q51" s="96">
        <f t="shared" si="0"/>
        <v>10.815231788079471</v>
      </c>
      <c r="R51" s="1">
        <f>+'Ark1'!V455</f>
        <v>14.325270957075499</v>
      </c>
      <c r="S51" s="96">
        <f>+'Ark1'!Y455</f>
        <v>102.15861857816451</v>
      </c>
      <c r="T51" s="39"/>
      <c r="U51" s="2"/>
      <c r="V51" s="14"/>
      <c r="W51" s="14"/>
      <c r="X51" s="5"/>
      <c r="Y51" s="18"/>
      <c r="Z51"/>
      <c r="AB51"/>
      <c r="AC51"/>
    </row>
    <row r="52" spans="1:29" ht="15.6">
      <c r="A52" s="39"/>
      <c r="B52">
        <f>+'Ark1'!C456</f>
        <v>2000</v>
      </c>
      <c r="C52">
        <f>+'Ark1'!H456</f>
        <v>2</v>
      </c>
      <c r="D52" s="3" t="s">
        <v>10</v>
      </c>
      <c r="E52">
        <f>+'Ark1'!Q456</f>
        <v>655</v>
      </c>
      <c r="F52" s="9">
        <f>+'Ark1'!R456</f>
        <v>6832</v>
      </c>
      <c r="G52" s="18">
        <f t="shared" si="8"/>
        <v>-1333.5</v>
      </c>
      <c r="H52" s="9">
        <f>+'Ark1'!S456</f>
        <v>6610</v>
      </c>
      <c r="I52" s="96">
        <f>+'Ark1'!T456</f>
        <v>19.00879908183494</v>
      </c>
      <c r="J52" s="96"/>
      <c r="K52" s="96">
        <f>+'Ark1'!U456</f>
        <v>17.640461779378906</v>
      </c>
      <c r="L52" s="1">
        <f>+'Ark1'!W456</f>
        <v>55.457639939485631</v>
      </c>
      <c r="M52" s="9">
        <f>+'Ark1'!Z456</f>
        <v>135.55585476550684</v>
      </c>
      <c r="N52" s="9">
        <f>+'Ark1'!AA456</f>
        <v>29.968048740252922</v>
      </c>
      <c r="O52" s="1">
        <f>+'Ark1'!AB456</f>
        <v>4.8602347549662737</v>
      </c>
      <c r="P52" s="9">
        <f>+'Ark1'!AC456</f>
        <v>-48.522060727154312</v>
      </c>
      <c r="Q52" s="96">
        <f t="shared" si="0"/>
        <v>10.430534351145038</v>
      </c>
      <c r="R52" s="1">
        <f>+'Ark1'!V456</f>
        <v>14.677693208430908</v>
      </c>
      <c r="S52" s="96">
        <f>+'Ark1'!Y456</f>
        <v>131.15108313817336</v>
      </c>
      <c r="T52" s="39"/>
      <c r="U52" s="2"/>
      <c r="V52" s="14"/>
      <c r="W52" s="14"/>
      <c r="X52" s="5"/>
      <c r="Y52" s="18"/>
      <c r="Z52"/>
      <c r="AB52"/>
      <c r="AC52"/>
    </row>
    <row r="53" spans="1:29" ht="15.6">
      <c r="A53" s="39"/>
      <c r="B53">
        <f>+'Ark1'!C457</f>
        <v>2001</v>
      </c>
      <c r="C53">
        <f>+'Ark1'!H457</f>
        <v>2</v>
      </c>
      <c r="D53" s="3" t="s">
        <v>10</v>
      </c>
      <c r="E53">
        <f>+'Ark1'!Q457</f>
        <v>515</v>
      </c>
      <c r="F53" s="9">
        <f>+'Ark1'!R457</f>
        <v>6135.5</v>
      </c>
      <c r="G53" s="18">
        <f t="shared" si="8"/>
        <v>-696.5</v>
      </c>
      <c r="H53" s="9">
        <f>+'Ark1'!S457</f>
        <v>6038.5</v>
      </c>
      <c r="I53" s="96">
        <f>+'Ark1'!T457</f>
        <v>20.419336051252184</v>
      </c>
      <c r="J53" s="96"/>
      <c r="K53" s="96">
        <f>+'Ark1'!U457</f>
        <v>19.551778267315701</v>
      </c>
      <c r="L53" s="1">
        <f>+'Ark1'!W457</f>
        <v>56.141757058872223</v>
      </c>
      <c r="M53" s="9">
        <f>+'Ark1'!Z457</f>
        <v>135.47296514034937</v>
      </c>
      <c r="N53" s="9">
        <f>+'Ark1'!AA457</f>
        <v>29.663846864613479</v>
      </c>
      <c r="O53" s="1">
        <f>+'Ark1'!AB457</f>
        <v>4.7472100548701368</v>
      </c>
      <c r="P53" s="9">
        <f>+'Ark1'!AC457</f>
        <v>-41.499908659914446</v>
      </c>
      <c r="Q53" s="96">
        <f t="shared" si="0"/>
        <v>11.913592233009709</v>
      </c>
      <c r="R53" s="1">
        <f>+'Ark1'!V457</f>
        <v>15.17610626680791</v>
      </c>
      <c r="S53" s="96">
        <f>+'Ark1'!Y457</f>
        <v>133.33118735229391</v>
      </c>
      <c r="T53" s="39"/>
      <c r="U53" s="2"/>
      <c r="V53" s="14"/>
      <c r="W53" s="14"/>
      <c r="X53" s="5"/>
      <c r="Y53" s="18"/>
      <c r="Z53"/>
      <c r="AB53"/>
      <c r="AC53"/>
    </row>
    <row r="54" spans="1:29" ht="15.6">
      <c r="A54" s="39"/>
      <c r="B54">
        <f>+'Ark1'!C458</f>
        <v>2002</v>
      </c>
      <c r="C54">
        <f>+'Ark1'!H458</f>
        <v>2</v>
      </c>
      <c r="D54" s="3" t="s">
        <v>10</v>
      </c>
      <c r="E54">
        <f>+'Ark1'!Q458</f>
        <v>566</v>
      </c>
      <c r="F54" s="9">
        <f>+'Ark1'!R458</f>
        <v>6608</v>
      </c>
      <c r="G54" s="18">
        <f t="shared" si="8"/>
        <v>472.5</v>
      </c>
      <c r="H54" s="9">
        <f>+'Ark1'!S458</f>
        <v>6545</v>
      </c>
      <c r="I54" s="96">
        <f>+'Ark1'!T458</f>
        <v>19.996368698178298</v>
      </c>
      <c r="J54" s="96"/>
      <c r="K54" s="96">
        <f>+'Ark1'!U458</f>
        <v>18.740804965874329</v>
      </c>
      <c r="L54" s="1">
        <f>+'Ark1'!W458</f>
        <v>56.525439266615741</v>
      </c>
      <c r="M54" s="9">
        <f>+'Ark1'!Z458</f>
        <v>134.07726508785413</v>
      </c>
      <c r="N54" s="9">
        <f>+'Ark1'!AA458</f>
        <v>29.195734268414792</v>
      </c>
      <c r="O54" s="1">
        <f>+'Ark1'!AB458</f>
        <v>3.5887527888377377</v>
      </c>
      <c r="P54" s="9">
        <f>+'Ark1'!AC458</f>
        <v>-64.283256711867111</v>
      </c>
      <c r="Q54" s="96">
        <f t="shared" si="0"/>
        <v>11.674911660777385</v>
      </c>
      <c r="R54" s="1">
        <f>+'Ark1'!V458</f>
        <v>14.834897094430998</v>
      </c>
      <c r="S54" s="96">
        <f>+'Ark1'!Y458</f>
        <v>132.79898607748262</v>
      </c>
      <c r="T54" s="39"/>
      <c r="U54" s="2"/>
      <c r="V54" s="14"/>
      <c r="W54" s="14"/>
      <c r="X54" s="5"/>
      <c r="Y54" s="18"/>
      <c r="Z54"/>
      <c r="AB54"/>
      <c r="AC54"/>
    </row>
    <row r="55" spans="1:29" ht="15.6">
      <c r="A55" s="39"/>
      <c r="B55">
        <f>+'Ark1'!C459</f>
        <v>2003</v>
      </c>
      <c r="C55">
        <f>+'Ark1'!H459</f>
        <v>2</v>
      </c>
      <c r="D55" s="3" t="s">
        <v>10</v>
      </c>
      <c r="E55">
        <f>+'Ark1'!Q459</f>
        <v>575</v>
      </c>
      <c r="F55" s="9">
        <f>+'Ark1'!R459</f>
        <v>7395</v>
      </c>
      <c r="G55" s="18">
        <f t="shared" si="8"/>
        <v>787</v>
      </c>
      <c r="H55" s="9">
        <f>+'Ark1'!S459</f>
        <v>7345</v>
      </c>
      <c r="I55" s="96">
        <f>+'Ark1'!T459</f>
        <v>22.805069849199736</v>
      </c>
      <c r="J55" s="96"/>
      <c r="K55" s="96">
        <f>+'Ark1'!U459</f>
        <v>21.328100047979003</v>
      </c>
      <c r="L55" s="1">
        <f>+'Ark1'!W459</f>
        <v>56.47161334240981</v>
      </c>
      <c r="M55" s="9">
        <f>+'Ark1'!Z459</f>
        <v>134.75704560925783</v>
      </c>
      <c r="N55" s="9">
        <f>+'Ark1'!AA459</f>
        <v>28.731440590505848</v>
      </c>
      <c r="O55" s="1">
        <f>+'Ark1'!AB459</f>
        <v>4.4291000609011526</v>
      </c>
      <c r="P55" s="9">
        <f>+'Ark1'!AC459</f>
        <v>-43.575520000300735</v>
      </c>
      <c r="Q55" s="96">
        <f t="shared" si="0"/>
        <v>12.860869565217392</v>
      </c>
      <c r="R55" s="1">
        <f>+'Ark1'!V459</f>
        <v>14.771602434077076</v>
      </c>
      <c r="S55" s="96">
        <f>+'Ark1'!Y459</f>
        <v>133.8459093982419</v>
      </c>
      <c r="T55" s="39"/>
      <c r="U55" s="2"/>
      <c r="V55" s="14"/>
      <c r="W55" s="14"/>
      <c r="X55" s="5"/>
      <c r="Y55" s="18"/>
      <c r="Z55"/>
      <c r="AB55"/>
      <c r="AC55"/>
    </row>
    <row r="56" spans="1:29" ht="15.6">
      <c r="A56" s="39"/>
      <c r="B56">
        <f>+'Ark1'!C460</f>
        <v>2004</v>
      </c>
      <c r="C56">
        <f>+'Ark1'!H460</f>
        <v>2</v>
      </c>
      <c r="D56" s="3" t="s">
        <v>10</v>
      </c>
      <c r="E56">
        <f>+'Ark1'!Q460</f>
        <v>575</v>
      </c>
      <c r="F56" s="9">
        <f>+'Ark1'!R460</f>
        <v>10442</v>
      </c>
      <c r="G56" s="18">
        <f t="shared" si="8"/>
        <v>3047</v>
      </c>
      <c r="H56" s="9">
        <f>+'Ark1'!S460</f>
        <v>10392</v>
      </c>
      <c r="I56" s="96">
        <f>+'Ark1'!T460</f>
        <v>27.434907122776604</v>
      </c>
      <c r="J56" s="96"/>
      <c r="K56" s="96">
        <f>+'Ark1'!U460</f>
        <v>25.468987583968595</v>
      </c>
      <c r="L56" s="1">
        <f>+'Ark1'!W460</f>
        <v>56.696208622016911</v>
      </c>
      <c r="M56" s="9">
        <f>+'Ark1'!Z460</f>
        <v>132.63149538106217</v>
      </c>
      <c r="N56" s="9">
        <f>+'Ark1'!AA460</f>
        <v>27.333556665969805</v>
      </c>
      <c r="O56" s="1">
        <f>+'Ark1'!AB460</f>
        <v>4.1809063523623804</v>
      </c>
      <c r="P56" s="9">
        <f>+'Ark1'!AC460</f>
        <v>-39.388546485161406</v>
      </c>
      <c r="Q56" s="96">
        <f t="shared" si="0"/>
        <v>18.16</v>
      </c>
      <c r="R56" s="1">
        <f>+'Ark1'!V460</f>
        <v>14.957287875885845</v>
      </c>
      <c r="S56" s="96">
        <f>+'Ark1'!Y460</f>
        <v>131.99640873395882</v>
      </c>
      <c r="T56" s="39"/>
      <c r="U56" s="2"/>
      <c r="V56" s="14"/>
      <c r="W56" s="14"/>
      <c r="X56" s="5"/>
      <c r="Y56" s="18"/>
      <c r="Z56"/>
      <c r="AB56"/>
      <c r="AC56"/>
    </row>
    <row r="57" spans="1:29" ht="15.6">
      <c r="A57" s="39"/>
      <c r="B57" s="3">
        <f>+'Ark1'!C461</f>
        <v>2005</v>
      </c>
      <c r="C57" s="3">
        <f>+'Ark1'!H461</f>
        <v>2</v>
      </c>
      <c r="D57" s="3" t="s">
        <v>10</v>
      </c>
      <c r="E57" s="3">
        <f>+'Ark1'!Q461</f>
        <v>552</v>
      </c>
      <c r="F57" s="14">
        <f>+'Ark1'!R461</f>
        <v>10106.25</v>
      </c>
      <c r="G57" s="18">
        <f t="shared" si="8"/>
        <v>-335.75</v>
      </c>
      <c r="H57" s="14">
        <f>+'Ark1'!S461</f>
        <v>10058</v>
      </c>
      <c r="I57" s="52">
        <f>+'Ark1'!T461</f>
        <v>25.83975198951708</v>
      </c>
      <c r="J57" s="52"/>
      <c r="K57" s="52">
        <f>+'Ark1'!U461</f>
        <v>24.17485077348984</v>
      </c>
      <c r="L57" s="11">
        <f>+'Ark1'!W461</f>
        <v>56.965500099423323</v>
      </c>
      <c r="M57" s="14">
        <f>+'Ark1'!Z461</f>
        <v>134.70544839928459</v>
      </c>
      <c r="N57" s="14">
        <f>+'Ark1'!AA461</f>
        <v>28.110884892084304</v>
      </c>
      <c r="O57" s="11">
        <f>+'Ark1'!AB461</f>
        <v>4.2632716357531004</v>
      </c>
      <c r="P57" s="14">
        <f>+'Ark1'!AC461</f>
        <v>-43.436756424451055</v>
      </c>
      <c r="Q57" s="52">
        <f t="shared" si="0"/>
        <v>18.308423913043477</v>
      </c>
      <c r="R57" s="11">
        <f>+'Ark1'!V461</f>
        <v>15.106592455163877</v>
      </c>
      <c r="S57" s="52">
        <f>+'Ark1'!Y461</f>
        <v>134.06232776747109</v>
      </c>
      <c r="T57" s="39"/>
      <c r="U57" s="2"/>
      <c r="V57" s="14"/>
      <c r="W57" s="14"/>
      <c r="X57" s="5"/>
      <c r="Y57" s="18"/>
      <c r="Z57"/>
      <c r="AB57"/>
      <c r="AC57"/>
    </row>
    <row r="58" spans="1:29" ht="15.6">
      <c r="A58" s="39"/>
      <c r="B58" s="3">
        <f>+'Ark1'!C462</f>
        <v>2006</v>
      </c>
      <c r="C58" s="3">
        <f>+'Ark1'!H462</f>
        <v>2</v>
      </c>
      <c r="D58" s="3" t="s">
        <v>10</v>
      </c>
      <c r="E58" s="3">
        <f>+'Ark1'!Q462</f>
        <v>544</v>
      </c>
      <c r="F58" s="14">
        <f>+'Ark1'!R462</f>
        <v>9774</v>
      </c>
      <c r="G58" s="18">
        <f t="shared" si="8"/>
        <v>-332.25</v>
      </c>
      <c r="H58" s="14">
        <f>+'Ark1'!S462</f>
        <v>9654</v>
      </c>
      <c r="I58" s="52">
        <f>+'Ark1'!T462</f>
        <v>22.124634991058706</v>
      </c>
      <c r="J58" s="52"/>
      <c r="K58" s="52">
        <f>+'Ark1'!U462</f>
        <v>20.383940500889075</v>
      </c>
      <c r="L58" s="11">
        <f>+'Ark1'!W462</f>
        <v>56.920033146882119</v>
      </c>
      <c r="M58" s="14">
        <f>+'Ark1'!Z462</f>
        <v>135.30290035218641</v>
      </c>
      <c r="N58" s="14">
        <f>+'Ark1'!AA462</f>
        <v>28.919505559775143</v>
      </c>
      <c r="O58" s="11">
        <f>+'Ark1'!AB462</f>
        <v>4.1803186200594604</v>
      </c>
      <c r="P58" s="14">
        <f>+'Ark1'!AC462</f>
        <v>-39.380508793565426</v>
      </c>
      <c r="Q58" s="52">
        <f t="shared" si="0"/>
        <v>17.966911764705884</v>
      </c>
      <c r="R58" s="11">
        <f>+'Ark1'!V462</f>
        <v>14.809187640679356</v>
      </c>
      <c r="S58" s="52">
        <f>+'Ark1'!Y462</f>
        <v>133.64172293840883</v>
      </c>
      <c r="T58" s="39"/>
      <c r="U58" s="2"/>
      <c r="V58" s="14"/>
      <c r="W58" s="14"/>
      <c r="X58" s="5"/>
      <c r="Y58" s="18"/>
      <c r="Z58"/>
      <c r="AB58"/>
      <c r="AC58"/>
    </row>
    <row r="59" spans="1:29" ht="15.6">
      <c r="A59" s="39"/>
      <c r="B59" s="3">
        <f>+'Ark1'!C463</f>
        <v>2007</v>
      </c>
      <c r="C59" s="3">
        <f>+'Ark1'!H463</f>
        <v>2</v>
      </c>
      <c r="D59" s="3" t="s">
        <v>10</v>
      </c>
      <c r="E59" s="3">
        <f>+'Ark1'!Q463</f>
        <v>529</v>
      </c>
      <c r="F59" s="14">
        <f>+'Ark1'!R463</f>
        <v>9214</v>
      </c>
      <c r="G59" s="18">
        <f t="shared" si="8"/>
        <v>-560</v>
      </c>
      <c r="H59" s="14">
        <f>+'Ark1'!S463</f>
        <v>9154</v>
      </c>
      <c r="I59" s="52">
        <f>+'Ark1'!T463</f>
        <v>20.984786371504057</v>
      </c>
      <c r="J59" s="52"/>
      <c r="K59" s="52">
        <f>+'Ark1'!U463</f>
        <v>19.428730431045835</v>
      </c>
      <c r="L59" s="11">
        <f>+'Ark1'!W463</f>
        <v>57.030369237491797</v>
      </c>
      <c r="M59" s="14">
        <f>+'Ark1'!Z463</f>
        <v>137.35135459908196</v>
      </c>
      <c r="N59" s="14">
        <f>+'Ark1'!AA463</f>
        <v>30.594689613988681</v>
      </c>
      <c r="O59" s="11">
        <f>+'Ark1'!AB463</f>
        <v>4.0741241762324947</v>
      </c>
      <c r="P59" s="14">
        <f>+'Ark1'!AC463</f>
        <v>-40.66894982866291</v>
      </c>
      <c r="Q59" s="52">
        <f t="shared" si="0"/>
        <v>17.417769376181475</v>
      </c>
      <c r="R59" s="11">
        <f>+'Ark1'!V463</f>
        <v>15.186889515953981</v>
      </c>
      <c r="S59" s="52">
        <f>+'Ark1'!Y463</f>
        <v>136.456945951812</v>
      </c>
      <c r="T59" s="39"/>
      <c r="U59" s="2"/>
      <c r="V59" s="14"/>
      <c r="W59" s="14"/>
      <c r="X59" s="5"/>
      <c r="Y59" s="18"/>
      <c r="Z59"/>
      <c r="AB59"/>
      <c r="AC59"/>
    </row>
    <row r="60" spans="1:29" ht="15.6">
      <c r="A60" s="39"/>
      <c r="B60" s="3">
        <f>+'Ark1'!C464</f>
        <v>2008</v>
      </c>
      <c r="C60" s="3">
        <f>+'Ark1'!H464</f>
        <v>2</v>
      </c>
      <c r="D60" s="3" t="s">
        <v>10</v>
      </c>
      <c r="E60" s="3">
        <f>+'Ark1'!Q464</f>
        <v>559</v>
      </c>
      <c r="F60" s="14">
        <f>+'Ark1'!R464</f>
        <v>8012</v>
      </c>
      <c r="G60" s="18">
        <f>+F60-F59</f>
        <v>-1202</v>
      </c>
      <c r="H60" s="14">
        <f>+'Ark1'!S464</f>
        <v>7973</v>
      </c>
      <c r="I60" s="52">
        <f>+'Ark1'!T464</f>
        <v>18.885536488779938</v>
      </c>
      <c r="J60" s="52"/>
      <c r="K60" s="52">
        <f>+'Ark1'!U464</f>
        <v>16.971771947423623</v>
      </c>
      <c r="L60" s="11">
        <f>+'Ark1'!W464</f>
        <v>57.000501693214602</v>
      </c>
      <c r="M60" s="14">
        <f>+'Ark1'!Z464</f>
        <v>131.6961118775869</v>
      </c>
      <c r="N60" s="14">
        <f>+'Ark1'!AA464</f>
        <v>27.88405618669654</v>
      </c>
      <c r="O60" s="11">
        <f>+'Ark1'!AB464</f>
        <v>4.0011599659065773</v>
      </c>
      <c r="P60" s="14">
        <f>+'Ark1'!AC464</f>
        <v>-39.533600009301125</v>
      </c>
      <c r="Q60" s="52">
        <f>+F60/E60</f>
        <v>14.332737030411449</v>
      </c>
      <c r="R60" s="11">
        <f>+'Ark1'!V464</f>
        <v>15.5117324013979</v>
      </c>
      <c r="S60" s="52">
        <f>+'Ark1'!Y464</f>
        <v>131.05505491762361</v>
      </c>
      <c r="T60" s="39"/>
      <c r="U60" s="2"/>
      <c r="V60" s="14"/>
      <c r="W60" s="14"/>
      <c r="X60" s="5"/>
      <c r="Y60" s="18"/>
      <c r="Z60"/>
      <c r="AB60"/>
      <c r="AC60"/>
    </row>
    <row r="61" spans="1:29" ht="15.6">
      <c r="A61" s="39"/>
      <c r="B61" s="3">
        <f>+'Ark1'!C465</f>
        <v>2009</v>
      </c>
      <c r="C61" s="3">
        <f>+'Ark1'!H465</f>
        <v>2</v>
      </c>
      <c r="D61" s="3" t="s">
        <v>10</v>
      </c>
      <c r="E61" s="3">
        <f>+'Ark1'!Q465</f>
        <v>560</v>
      </c>
      <c r="F61" s="14">
        <f>+'Ark1'!R465</f>
        <v>9805</v>
      </c>
      <c r="G61" s="18">
        <f>+F61-F60</f>
        <v>1793</v>
      </c>
      <c r="H61" s="14">
        <f>+'Ark1'!S465</f>
        <v>9763</v>
      </c>
      <c r="I61" s="52">
        <f>+'Ark1'!T465</f>
        <v>22.250714836835655</v>
      </c>
      <c r="J61" s="52"/>
      <c r="K61" s="52">
        <f>+'Ark1'!U465</f>
        <v>20.532382809898078</v>
      </c>
      <c r="L61" s="11">
        <f>+'Ark1'!W465</f>
        <v>57.191334630748734</v>
      </c>
      <c r="M61" s="14">
        <f>+'Ark1'!Z465</f>
        <v>134.1614053057458</v>
      </c>
      <c r="N61" s="14">
        <f>+'Ark1'!AA465</f>
        <v>28.1684510488124</v>
      </c>
      <c r="O61" s="11">
        <f>+'Ark1'!AB465</f>
        <v>4.2313582689656686</v>
      </c>
      <c r="P61" s="14">
        <f>+'Ark1'!AC465</f>
        <v>-42.544992883775024</v>
      </c>
      <c r="Q61" s="52">
        <f>+F61/E61</f>
        <v>17.508928571428573</v>
      </c>
      <c r="R61" s="11">
        <f>+'Ark1'!V465</f>
        <v>15.473941866394698</v>
      </c>
      <c r="S61" s="52">
        <f>+'Ark1'!Y465</f>
        <v>133.58672106068289</v>
      </c>
      <c r="T61" s="39"/>
      <c r="U61" s="2"/>
      <c r="V61" s="14"/>
      <c r="W61" s="14"/>
      <c r="X61" s="5"/>
      <c r="Y61" s="18"/>
      <c r="Z61"/>
      <c r="AB61"/>
      <c r="AC61"/>
    </row>
    <row r="62" spans="1:29" ht="15.6">
      <c r="A62" s="39"/>
      <c r="B62" s="3">
        <f>+'Ark1'!C466</f>
        <v>2010</v>
      </c>
      <c r="C62" s="3">
        <f>+'Ark1'!H466</f>
        <v>2</v>
      </c>
      <c r="D62" s="3" t="s">
        <v>10</v>
      </c>
      <c r="E62" s="3">
        <f>+'Ark1'!Q466</f>
        <v>557</v>
      </c>
      <c r="F62" s="14">
        <f>+'Ark1'!R466</f>
        <v>9622</v>
      </c>
      <c r="G62" s="18">
        <f>+F62-F61</f>
        <v>-183</v>
      </c>
      <c r="H62" s="14">
        <f>+'Ark1'!S466</f>
        <v>9591</v>
      </c>
      <c r="I62" s="52">
        <f>+'Ark1'!T466</f>
        <v>22.674678920702245</v>
      </c>
      <c r="J62" s="52"/>
      <c r="K62" s="52">
        <f>+'Ark1'!U466</f>
        <v>20.751520545027688</v>
      </c>
      <c r="L62" s="11">
        <f>+'Ark1'!W466</f>
        <v>57.390991554582406</v>
      </c>
      <c r="M62" s="14">
        <f>+'Ark1'!Z466</f>
        <v>132.03461578563184</v>
      </c>
      <c r="N62" s="14">
        <f>+'Ark1'!AA466</f>
        <v>28.268518210887699</v>
      </c>
      <c r="O62" s="11">
        <f>+'Ark1'!AB466</f>
        <v>4.2244130837835421</v>
      </c>
      <c r="P62" s="14">
        <f>+'Ark1'!AC466</f>
        <v>-42.722568371344174</v>
      </c>
      <c r="Q62" s="52">
        <f>+F62/E62</f>
        <v>17.274685816876122</v>
      </c>
      <c r="R62" s="11">
        <f>+'Ark1'!V466</f>
        <v>15.226460195385572</v>
      </c>
      <c r="S62" s="52">
        <f>+'Ark1'!Y466</f>
        <v>131.60922885055038</v>
      </c>
      <c r="T62" s="39"/>
      <c r="U62" s="2"/>
      <c r="V62" s="14"/>
      <c r="W62" s="14"/>
      <c r="X62" s="5"/>
      <c r="Y62" s="18"/>
      <c r="Z62"/>
      <c r="AB62"/>
      <c r="AC62"/>
    </row>
    <row r="63" spans="1:29" ht="15.6">
      <c r="A63" s="39"/>
      <c r="B63" s="3">
        <f>+'Ark1'!C467</f>
        <v>2011</v>
      </c>
      <c r="C63" s="3">
        <f>+'Ark1'!H467</f>
        <v>2</v>
      </c>
      <c r="D63" s="3" t="s">
        <v>10</v>
      </c>
      <c r="E63" s="3">
        <f>+'Ark1'!Q467</f>
        <v>520</v>
      </c>
      <c r="F63" s="14">
        <f>+'Ark1'!R467</f>
        <v>7989</v>
      </c>
      <c r="G63" s="18">
        <f t="shared" ref="G63:G65" si="9">+F63-F62</f>
        <v>-1633</v>
      </c>
      <c r="H63" s="14">
        <f>+'Ark1'!S467</f>
        <v>7957</v>
      </c>
      <c r="I63" s="52">
        <f>+'Ark1'!T467</f>
        <v>18.611965334078832</v>
      </c>
      <c r="J63" s="52"/>
      <c r="K63" s="52">
        <f>+'Ark1'!U467</f>
        <v>16.837377842765651</v>
      </c>
      <c r="L63" s="11">
        <f>+'Ark1'!W467</f>
        <v>58.212894306899599</v>
      </c>
      <c r="M63" s="14">
        <f>+'Ark1'!Z467</f>
        <v>130.25455573708717</v>
      </c>
      <c r="N63" s="14">
        <f>+'Ark1'!AA467</f>
        <v>26.938971769430541</v>
      </c>
      <c r="O63" s="11">
        <f>+'Ark1'!AB467</f>
        <v>3.8582290642719905</v>
      </c>
      <c r="P63" s="14">
        <f>+'Ark1'!AC467</f>
        <v>-33.305218110301126</v>
      </c>
      <c r="Q63" s="52">
        <f t="shared" ref="Q63:Q65" si="10">+F63/E63</f>
        <v>15.363461538461538</v>
      </c>
      <c r="R63" s="11">
        <f>+'Ark1'!V467</f>
        <v>15.391788709475525</v>
      </c>
      <c r="S63" s="52">
        <f>+'Ark1'!Y467</f>
        <v>129.73282012767595</v>
      </c>
      <c r="T63" s="39"/>
      <c r="U63" s="2"/>
      <c r="V63" s="14"/>
      <c r="W63" s="14"/>
      <c r="X63" s="5"/>
      <c r="Y63" s="18"/>
      <c r="Z63"/>
      <c r="AB63"/>
      <c r="AC63"/>
    </row>
    <row r="64" spans="1:29" ht="15.6">
      <c r="A64" s="39"/>
      <c r="B64" s="3">
        <f>+'Ark1'!C468</f>
        <v>2012</v>
      </c>
      <c r="C64" s="3">
        <f>+'Ark1'!H468</f>
        <v>2</v>
      </c>
      <c r="D64" s="3" t="s">
        <v>10</v>
      </c>
      <c r="E64" s="3">
        <f>+'Ark1'!Q468</f>
        <v>420</v>
      </c>
      <c r="F64" s="14">
        <f>+'Ark1'!R468</f>
        <v>7868</v>
      </c>
      <c r="G64" s="18">
        <f t="shared" si="9"/>
        <v>-121</v>
      </c>
      <c r="H64" s="14">
        <f>+'Ark1'!S468</f>
        <v>7823</v>
      </c>
      <c r="I64" s="52">
        <f>+'Ark1'!T468</f>
        <v>18.307892777364113</v>
      </c>
      <c r="J64" s="52"/>
      <c r="K64" s="52">
        <f>+'Ark1'!U468</f>
        <v>16.54195291255111</v>
      </c>
      <c r="L64" s="11">
        <f>+'Ark1'!W468</f>
        <v>59.03413012910648</v>
      </c>
      <c r="M64" s="14">
        <f>+'Ark1'!Z468</f>
        <v>130.75820017895944</v>
      </c>
      <c r="N64" s="14">
        <f>+'Ark1'!AA468</f>
        <v>27.243505492496503</v>
      </c>
      <c r="O64" s="11">
        <f>+'Ark1'!AB468</f>
        <v>3.7290278059151554</v>
      </c>
      <c r="P64" s="14">
        <f>+'Ark1'!AC468</f>
        <v>-33.96963405444729</v>
      </c>
      <c r="Q64" s="52">
        <f t="shared" si="10"/>
        <v>18.733333333333334</v>
      </c>
      <c r="R64" s="11">
        <f>+'Ark1'!V468</f>
        <v>15.950686324351803</v>
      </c>
      <c r="S64" s="52">
        <f>+'Ark1'!Y468</f>
        <v>130.0103457041179</v>
      </c>
      <c r="T64" s="39"/>
      <c r="U64" s="2"/>
      <c r="V64" s="14"/>
      <c r="W64" s="14"/>
      <c r="X64" s="5"/>
      <c r="Y64" s="18"/>
      <c r="Z64"/>
      <c r="AB64"/>
      <c r="AC64"/>
    </row>
    <row r="65" spans="1:36" ht="15.6">
      <c r="A65" s="39"/>
      <c r="B65" s="3">
        <f>+'Ark1'!C469</f>
        <v>2013</v>
      </c>
      <c r="C65" s="3">
        <f>+'Ark1'!H469</f>
        <v>2</v>
      </c>
      <c r="D65" s="3" t="s">
        <v>10</v>
      </c>
      <c r="E65" s="3">
        <f>+'Ark1'!Q469</f>
        <v>444</v>
      </c>
      <c r="F65" s="14">
        <f>+'Ark1'!R469</f>
        <v>8130</v>
      </c>
      <c r="G65" s="18">
        <f t="shared" si="9"/>
        <v>262</v>
      </c>
      <c r="H65" s="14">
        <f>+'Ark1'!S469</f>
        <v>8063</v>
      </c>
      <c r="I65" s="52">
        <f>+'Ark1'!T469</f>
        <v>18.925462079240187</v>
      </c>
      <c r="J65" s="52"/>
      <c r="K65" s="52">
        <f>+'Ark1'!U469</f>
        <v>17.243371305013412</v>
      </c>
      <c r="L65" s="11">
        <f>+'Ark1'!W469</f>
        <v>59.087312414733994</v>
      </c>
      <c r="M65" s="14">
        <f>+'Ark1'!Z469</f>
        <v>131.66252015378953</v>
      </c>
      <c r="N65" s="14">
        <f>+'Ark1'!AA469</f>
        <v>26.053921165248031</v>
      </c>
      <c r="O65" s="11">
        <f>+'Ark1'!AB469</f>
        <v>3.9804578450020287</v>
      </c>
      <c r="P65" s="14">
        <f>+'Ark1'!AC469</f>
        <v>-37.927123093317149</v>
      </c>
      <c r="Q65" s="52">
        <f t="shared" si="10"/>
        <v>18.310810810810811</v>
      </c>
      <c r="R65" s="11">
        <f>+'Ark1'!V469</f>
        <v>15.804305043050435</v>
      </c>
      <c r="S65" s="52">
        <f>+'Ark1'!Y469</f>
        <v>130.57747847478538</v>
      </c>
      <c r="T65" s="39"/>
      <c r="U65" s="2"/>
      <c r="V65" s="14"/>
      <c r="W65" s="14"/>
      <c r="X65" s="5"/>
      <c r="Y65" s="18"/>
      <c r="Z65"/>
      <c r="AB65"/>
      <c r="AC65"/>
    </row>
    <row r="66" spans="1:36" ht="15.6">
      <c r="A66" s="39"/>
      <c r="B66" s="3">
        <f>+'Ark1'!C470</f>
        <v>2014</v>
      </c>
      <c r="C66" s="3">
        <f>+'Ark1'!H470</f>
        <v>2</v>
      </c>
      <c r="D66" s="3" t="s">
        <v>10</v>
      </c>
      <c r="E66" s="3">
        <f>+'Ark1'!Q470</f>
        <v>408</v>
      </c>
      <c r="F66" s="14">
        <f>+'Ark1'!R470</f>
        <v>3431</v>
      </c>
      <c r="G66" s="18">
        <f t="shared" ref="G66:G68" si="11">+F66-F65</f>
        <v>-4699</v>
      </c>
      <c r="H66" s="14">
        <f>+'Ark1'!S470</f>
        <v>3386</v>
      </c>
      <c r="I66" s="52">
        <f>+'Ark1'!T470</f>
        <v>7.8638551455420611</v>
      </c>
      <c r="J66" s="52"/>
      <c r="K66" s="52">
        <f>+'Ark1'!U470</f>
        <v>6.6791035342372655</v>
      </c>
      <c r="L66" s="11">
        <f>+'Ark1'!W470</f>
        <v>59.058180744241</v>
      </c>
      <c r="M66" s="14">
        <f>+'Ark1'!Z470</f>
        <v>122.56337861783828</v>
      </c>
      <c r="N66" s="14">
        <f>+'Ark1'!AA470</f>
        <v>17.592222437709946</v>
      </c>
      <c r="O66" s="11">
        <f>+'Ark1'!AB470</f>
        <v>4.62573052270562</v>
      </c>
      <c r="P66" s="14">
        <f>+'Ark1'!AC470</f>
        <v>-49.711342586465321</v>
      </c>
      <c r="Q66" s="52">
        <f t="shared" ref="Q66:Q68" si="12">+F66/E66</f>
        <v>8.4093137254901968</v>
      </c>
      <c r="R66" s="11">
        <f>+'Ark1'!V470</f>
        <v>15.777032935004378</v>
      </c>
      <c r="S66" s="52">
        <f>+'Ark1'!Y470</f>
        <v>120.95587292334602</v>
      </c>
      <c r="T66" s="39"/>
      <c r="U66" s="2"/>
      <c r="V66" s="14"/>
      <c r="W66" s="14"/>
      <c r="X66" s="5"/>
      <c r="Y66" s="18"/>
      <c r="Z66"/>
      <c r="AB66"/>
      <c r="AC66"/>
    </row>
    <row r="67" spans="1:36" ht="15.6">
      <c r="A67" s="39"/>
      <c r="B67" s="3">
        <f>+'Ark1'!C471</f>
        <v>2015</v>
      </c>
      <c r="C67" s="3">
        <f>+'Ark1'!H471</f>
        <v>2</v>
      </c>
      <c r="D67" s="3" t="s">
        <v>10</v>
      </c>
      <c r="E67" s="3">
        <f>+'Ark1'!Q471</f>
        <v>475</v>
      </c>
      <c r="F67" s="14">
        <f>+'Ark1'!R471</f>
        <v>5492</v>
      </c>
      <c r="G67" s="18">
        <f t="shared" si="11"/>
        <v>2061</v>
      </c>
      <c r="H67" s="14">
        <f>+'Ark1'!S471</f>
        <v>5479</v>
      </c>
      <c r="I67" s="52">
        <f>+'Ark1'!T471</f>
        <v>11.261021119540702</v>
      </c>
      <c r="J67" s="52"/>
      <c r="K67" s="52">
        <f>+'Ark1'!U471</f>
        <v>9.8362031081340984</v>
      </c>
      <c r="L67" s="11">
        <f>+'Ark1'!W471</f>
        <v>58.901989414126639</v>
      </c>
      <c r="M67" s="14">
        <f>+'Ark1'!Z471</f>
        <v>121.5011863478736</v>
      </c>
      <c r="N67" s="14">
        <f>+'Ark1'!AA471</f>
        <v>16.854911510630728</v>
      </c>
      <c r="O67" s="11">
        <f>+'Ark1'!AB471</f>
        <v>3.9769909574031295</v>
      </c>
      <c r="P67" s="14">
        <f>+'Ark1'!AC471</f>
        <v>-35.193339472787599</v>
      </c>
      <c r="Q67" s="52">
        <f t="shared" si="12"/>
        <v>11.562105263157894</v>
      </c>
      <c r="R67" s="11">
        <f>+'Ark1'!V471</f>
        <v>15.028951201747995</v>
      </c>
      <c r="S67" s="52">
        <f>+'Ark1'!Y471</f>
        <v>121.21358339402758</v>
      </c>
      <c r="T67" s="39"/>
      <c r="U67" s="2"/>
      <c r="V67" s="14"/>
      <c r="W67" s="14"/>
      <c r="X67" s="5"/>
      <c r="Y67" s="18"/>
      <c r="Z67"/>
      <c r="AB67"/>
      <c r="AC67"/>
    </row>
    <row r="68" spans="1:36" ht="15.6">
      <c r="A68" s="39"/>
      <c r="B68" s="3">
        <f>+'Ark1'!C472</f>
        <v>2016</v>
      </c>
      <c r="C68" s="3">
        <f>+'Ark1'!H472</f>
        <v>2</v>
      </c>
      <c r="D68" s="3" t="s">
        <v>10</v>
      </c>
      <c r="E68" s="3">
        <f>+'Ark1'!Q472</f>
        <v>198</v>
      </c>
      <c r="F68" s="14">
        <f>+'Ark1'!R472</f>
        <v>1527</v>
      </c>
      <c r="G68" s="18">
        <f t="shared" si="11"/>
        <v>-3965</v>
      </c>
      <c r="H68" s="14">
        <f>+'Ark1'!S472</f>
        <v>1497</v>
      </c>
      <c r="I68" s="52">
        <f>+'Ark1'!T472</f>
        <v>4.5861364728495921</v>
      </c>
      <c r="J68" s="52"/>
      <c r="K68" s="52">
        <f>+'Ark1'!U472</f>
        <v>3.9784817795105791</v>
      </c>
      <c r="L68" s="11">
        <f>+'Ark1'!W472</f>
        <v>57.403473613894448</v>
      </c>
      <c r="M68" s="14">
        <f>+'Ark1'!Z472</f>
        <v>133.49305277221129</v>
      </c>
      <c r="N68" s="14">
        <f>+'Ark1'!AA472</f>
        <v>20.346078352050483</v>
      </c>
      <c r="O68" s="11">
        <f>+'Ark1'!AB472</f>
        <v>4.9172376809505849</v>
      </c>
      <c r="P68" s="14">
        <f>+'Ark1'!AC472</f>
        <v>-38.824165903781278</v>
      </c>
      <c r="Q68" s="52">
        <f t="shared" si="12"/>
        <v>7.7121212121212119</v>
      </c>
      <c r="R68" s="11">
        <f>+'Ark1'!V472</f>
        <v>14.11001964636543</v>
      </c>
      <c r="S68" s="52">
        <f>+'Ark1'!Y472</f>
        <v>130.87039947609711</v>
      </c>
      <c r="T68" s="39"/>
      <c r="U68" s="31"/>
      <c r="V68" s="14"/>
      <c r="W68" s="14"/>
      <c r="X68" s="5"/>
      <c r="Y68" s="18"/>
      <c r="Z68"/>
      <c r="AB68"/>
      <c r="AC68"/>
    </row>
    <row r="69" spans="1:36" ht="15.6">
      <c r="A69" s="39"/>
      <c r="B69" s="3">
        <f>+'Ark1'!C473</f>
        <v>2017</v>
      </c>
      <c r="C69" s="3">
        <f>+'Ark1'!H473</f>
        <v>2</v>
      </c>
      <c r="D69" s="3" t="s">
        <v>10</v>
      </c>
      <c r="E69" s="3">
        <f>+'Ark1'!Q473</f>
        <v>222</v>
      </c>
      <c r="F69" s="14">
        <f>+'Ark1'!R473</f>
        <v>1761</v>
      </c>
      <c r="G69" s="18">
        <f t="shared" ref="G69:G70" si="13">+F69-F68</f>
        <v>234</v>
      </c>
      <c r="H69" s="14">
        <f>+'Ark1'!S473</f>
        <v>1761</v>
      </c>
      <c r="I69" s="52">
        <f>+'Ark1'!T473</f>
        <v>5.410304464038834</v>
      </c>
      <c r="J69" s="52"/>
      <c r="K69" s="52">
        <f>+'Ark1'!U473</f>
        <v>4.9513514375260925</v>
      </c>
      <c r="L69" s="11">
        <f>+'Ark1'!W473</f>
        <v>56.109028960817717</v>
      </c>
      <c r="M69" s="14">
        <f>+'Ark1'!Z473</f>
        <v>138.97575241340155</v>
      </c>
      <c r="N69" s="14">
        <f>+'Ark1'!AA473</f>
        <v>19.449343843397124</v>
      </c>
      <c r="O69" s="11">
        <f>+'Ark1'!AB473</f>
        <v>5.814424603462351</v>
      </c>
      <c r="P69" s="14">
        <f>+'Ark1'!AC473</f>
        <v>-7.6560730397928385</v>
      </c>
      <c r="Q69" s="52">
        <f t="shared" ref="Q69:Q70" si="14">+F69/E69</f>
        <v>7.9324324324324325</v>
      </c>
      <c r="R69" s="11">
        <f>+'Ark1'!V473</f>
        <v>13.328790459965925</v>
      </c>
      <c r="S69" s="52">
        <f>+'Ark1'!Y473</f>
        <v>138.97575241340155</v>
      </c>
      <c r="T69" s="39"/>
      <c r="U69" s="31"/>
      <c r="V69" s="14"/>
      <c r="W69" s="14"/>
      <c r="X69" s="5"/>
      <c r="Y69" s="18"/>
      <c r="Z69"/>
      <c r="AB69"/>
      <c r="AC69"/>
    </row>
    <row r="70" spans="1:36" ht="15.6">
      <c r="A70" s="39"/>
      <c r="B70" s="3">
        <f>+'Ark1'!C474</f>
        <v>2018</v>
      </c>
      <c r="C70" s="3">
        <f>+'Ark1'!H474</f>
        <v>2</v>
      </c>
      <c r="D70" s="3" t="s">
        <v>10</v>
      </c>
      <c r="E70" s="3">
        <f>+'Ark1'!Q474</f>
        <v>209</v>
      </c>
      <c r="F70" s="14">
        <f>+'Ark1'!R474</f>
        <v>1533</v>
      </c>
      <c r="G70" s="18">
        <f t="shared" si="13"/>
        <v>-228</v>
      </c>
      <c r="H70" s="14">
        <f>+'Ark1'!S474</f>
        <v>1532</v>
      </c>
      <c r="I70" s="52">
        <f>+'Ark1'!T474</f>
        <v>4.6300211416490491</v>
      </c>
      <c r="J70" s="52"/>
      <c r="K70" s="52">
        <f>+'Ark1'!U474</f>
        <v>4.247998620764684</v>
      </c>
      <c r="L70" s="11">
        <f>+'Ark1'!W474</f>
        <v>58.116840731070489</v>
      </c>
      <c r="M70" s="14">
        <f>+'Ark1'!Z474</f>
        <v>140.5043733681461</v>
      </c>
      <c r="N70" s="14">
        <f>+'Ark1'!AA474</f>
        <v>21.434276566848393</v>
      </c>
      <c r="O70" s="11">
        <f>+'Ark1'!AB474</f>
        <v>5.0377222922361762</v>
      </c>
      <c r="P70" s="14">
        <f>+'Ark1'!AC474</f>
        <v>-19.138723659519837</v>
      </c>
      <c r="Q70" s="52">
        <f t="shared" si="14"/>
        <v>7.3349282296650715</v>
      </c>
      <c r="R70" s="11">
        <f>+'Ark1'!V474</f>
        <v>14.493150684931503</v>
      </c>
      <c r="S70" s="52">
        <f>+'Ark1'!Y474</f>
        <v>140.41272015655565</v>
      </c>
      <c r="T70" s="39"/>
      <c r="U70" s="31"/>
      <c r="V70" s="14"/>
      <c r="W70" s="14"/>
      <c r="X70" s="5"/>
      <c r="Y70" s="18"/>
      <c r="Z70"/>
      <c r="AB70"/>
      <c r="AC70"/>
    </row>
    <row r="71" spans="1:36" ht="15.6">
      <c r="A71" s="39"/>
      <c r="B71" s="3">
        <f>+'Ark1'!C475</f>
        <v>2019</v>
      </c>
      <c r="C71" s="3">
        <f>+'Ark1'!H475</f>
        <v>2</v>
      </c>
      <c r="D71" s="3" t="s">
        <v>10</v>
      </c>
      <c r="E71" s="3">
        <f>+'Ark1'!Q475</f>
        <v>242</v>
      </c>
      <c r="F71" s="14">
        <f>+'Ark1'!R475</f>
        <v>4553</v>
      </c>
      <c r="G71" s="18">
        <f t="shared" ref="G71:G74" si="15">+F71-F70</f>
        <v>3020</v>
      </c>
      <c r="H71" s="14">
        <f>+'Ark1'!S475</f>
        <v>4553</v>
      </c>
      <c r="I71" s="52">
        <f>+'Ark1'!T475</f>
        <v>13.809942673420483</v>
      </c>
      <c r="J71" s="52"/>
      <c r="K71" s="52">
        <f>+'Ark1'!U475</f>
        <v>13.066369630521384</v>
      </c>
      <c r="L71" s="11">
        <f>+'Ark1'!W475</f>
        <v>59.323522951899854</v>
      </c>
      <c r="M71" s="14">
        <f>+'Ark1'!Z475</f>
        <v>143.84412475290989</v>
      </c>
      <c r="N71" s="14">
        <f>+'Ark1'!AA475</f>
        <v>28.179575332514201</v>
      </c>
      <c r="O71" s="11">
        <f>+'Ark1'!AB475</f>
        <v>4.5678728621189686</v>
      </c>
      <c r="P71" s="14">
        <f>+'Ark1'!AC475</f>
        <v>-43.13344284674239</v>
      </c>
      <c r="Q71" s="52">
        <f t="shared" ref="Q71:Q74" si="16">+F71/E71</f>
        <v>18.814049586776861</v>
      </c>
      <c r="R71" s="11">
        <f>+'Ark1'!V475</f>
        <v>15.123435097737756</v>
      </c>
      <c r="S71" s="52">
        <f>+'Ark1'!Y475</f>
        <v>143.84412475290989</v>
      </c>
      <c r="T71" s="39"/>
      <c r="U71" s="31"/>
      <c r="V71" s="14"/>
      <c r="W71" s="14"/>
      <c r="X71" s="5"/>
      <c r="Y71" s="18"/>
      <c r="Z71"/>
      <c r="AB71"/>
      <c r="AC71"/>
    </row>
    <row r="72" spans="1:36" ht="15.6">
      <c r="A72" s="39"/>
      <c r="B72" s="3">
        <f>+'Ark1'!C476</f>
        <v>2020</v>
      </c>
      <c r="C72" s="3">
        <f>+'Ark1'!H476</f>
        <v>2</v>
      </c>
      <c r="D72" s="3" t="s">
        <v>10</v>
      </c>
      <c r="E72" s="3">
        <f>+'Ark1'!Q476</f>
        <v>241</v>
      </c>
      <c r="F72" s="14">
        <f>+'Ark1'!R476</f>
        <v>6373</v>
      </c>
      <c r="G72" s="18">
        <f t="shared" si="15"/>
        <v>1820</v>
      </c>
      <c r="H72" s="14">
        <f>+'Ark1'!S476</f>
        <v>6373</v>
      </c>
      <c r="I72" s="52">
        <f>+'Ark1'!T476</f>
        <v>19.783324020612156</v>
      </c>
      <c r="J72" s="52"/>
      <c r="K72" s="52">
        <f>+'Ark1'!U476</f>
        <v>19.341801423213749</v>
      </c>
      <c r="L72" s="11">
        <f>+'Ark1'!W476</f>
        <v>58.724462576494609</v>
      </c>
      <c r="M72" s="14">
        <f>+'Ark1'!Z476</f>
        <v>148.93188765102761</v>
      </c>
      <c r="N72" s="14">
        <f>+'Ark1'!AA476</f>
        <v>29.755157547711271</v>
      </c>
      <c r="O72" s="11">
        <f>+'Ark1'!AB476</f>
        <v>4.6578889124154141</v>
      </c>
      <c r="P72" s="14">
        <f>+'Ark1'!AC476</f>
        <v>-46.362067076558411</v>
      </c>
      <c r="Q72" s="52">
        <f t="shared" si="16"/>
        <v>26.443983402489625</v>
      </c>
      <c r="R72" s="11">
        <f>+'Ark1'!V476</f>
        <v>14.876510277734187</v>
      </c>
      <c r="S72" s="52">
        <f>+'Ark1'!Y476</f>
        <v>148.93188765102761</v>
      </c>
      <c r="T72" s="39"/>
      <c r="U72" s="31"/>
      <c r="V72" s="14"/>
      <c r="W72" s="14"/>
      <c r="X72" s="5"/>
      <c r="Y72" s="18"/>
      <c r="Z72"/>
      <c r="AB72"/>
      <c r="AC72"/>
    </row>
    <row r="73" spans="1:36" ht="15.6">
      <c r="A73" s="39"/>
      <c r="B73" s="3">
        <f>+'Ark1'!C477</f>
        <v>2021</v>
      </c>
      <c r="C73" s="3">
        <f>+'Ark1'!H477</f>
        <v>2</v>
      </c>
      <c r="D73" s="3" t="s">
        <v>10</v>
      </c>
      <c r="E73" s="3">
        <f>+'Ark1'!Q477</f>
        <v>283</v>
      </c>
      <c r="F73" s="14">
        <f>+'Ark1'!R477</f>
        <v>6239</v>
      </c>
      <c r="G73" s="18">
        <f t="shared" si="15"/>
        <v>-134</v>
      </c>
      <c r="H73" s="14">
        <f>+'Ark1'!S477</f>
        <v>6239</v>
      </c>
      <c r="I73" s="52">
        <f>+'Ark1'!T477</f>
        <v>19.600389557349757</v>
      </c>
      <c r="J73" s="52"/>
      <c r="K73" s="52">
        <f>+'Ark1'!U477</f>
        <v>19.180832537831879</v>
      </c>
      <c r="L73" s="11">
        <f>+'Ark1'!W477</f>
        <v>58.285782978041361</v>
      </c>
      <c r="M73" s="14">
        <f>+'Ark1'!Z477</f>
        <v>150.55821445744485</v>
      </c>
      <c r="N73" s="14">
        <f>+'Ark1'!AA477</f>
        <v>29.382843000908807</v>
      </c>
      <c r="O73" s="11">
        <f>+'Ark1'!AB477</f>
        <v>4.8234322956229292</v>
      </c>
      <c r="P73" s="14">
        <f>+'Ark1'!AC477</f>
        <v>-47.322760515273373</v>
      </c>
      <c r="Q73" s="52">
        <f t="shared" si="16"/>
        <v>22.045936395759718</v>
      </c>
      <c r="R73" s="11">
        <f>+'Ark1'!V477</f>
        <v>14.617406635678796</v>
      </c>
      <c r="S73" s="52">
        <f>+'Ark1'!Y477</f>
        <v>150.55821445744485</v>
      </c>
      <c r="T73" s="39"/>
      <c r="U73" s="31"/>
      <c r="V73" s="14"/>
      <c r="W73" s="14"/>
      <c r="X73" s="5"/>
      <c r="Y73" s="18"/>
      <c r="Z73"/>
      <c r="AB73"/>
      <c r="AC73"/>
    </row>
    <row r="74" spans="1:36" ht="15.6">
      <c r="A74" s="39"/>
      <c r="B74" s="92">
        <f>+'Ark1'!C478</f>
        <v>2022</v>
      </c>
      <c r="C74" s="92">
        <f>+'Ark1'!H478</f>
        <v>2</v>
      </c>
      <c r="D74" s="92" t="s">
        <v>10</v>
      </c>
      <c r="E74" s="92">
        <f>+'Ark1'!Q478</f>
        <v>262</v>
      </c>
      <c r="F74" s="93">
        <f>+'Ark1'!R478</f>
        <v>5832</v>
      </c>
      <c r="G74" s="93">
        <f t="shared" si="15"/>
        <v>-407</v>
      </c>
      <c r="H74" s="93">
        <f>+'Ark1'!S478</f>
        <v>5809</v>
      </c>
      <c r="I74" s="110">
        <f>+'Ark1'!T478</f>
        <v>18.297044613164328</v>
      </c>
      <c r="J74" s="110">
        <f>+I74-I73</f>
        <v>-1.3033449441854295</v>
      </c>
      <c r="K74" s="110">
        <f>+'Ark1'!U478</f>
        <v>17.886576915060655</v>
      </c>
      <c r="L74" s="94">
        <f>+'Ark1'!W478</f>
        <v>58.581511447753485</v>
      </c>
      <c r="M74" s="93">
        <f>+'Ark1'!Z478</f>
        <v>151.22583921501129</v>
      </c>
      <c r="N74" s="93">
        <f>+'Ark1'!AA478</f>
        <v>30.335718361242101</v>
      </c>
      <c r="O74" s="94">
        <f>+'Ark1'!AB478</f>
        <v>4.9176670122209938</v>
      </c>
      <c r="P74" s="93">
        <f>+'Ark1'!AC478</f>
        <v>-40.860855052137978</v>
      </c>
      <c r="Q74" s="110">
        <f t="shared" si="16"/>
        <v>22.259541984732824</v>
      </c>
      <c r="R74" s="94">
        <f>+'Ark1'!V478</f>
        <v>6.2393689986282572</v>
      </c>
      <c r="S74" s="110">
        <f>+'Ark1'!Y478</f>
        <v>150.62944101508924</v>
      </c>
      <c r="T74" s="39"/>
      <c r="U74" s="31"/>
      <c r="V74" s="14"/>
      <c r="W74" s="14"/>
      <c r="X74" s="5"/>
      <c r="Y74" s="18"/>
      <c r="Z74"/>
      <c r="AB74"/>
      <c r="AC74"/>
    </row>
    <row r="75" spans="1:36" ht="15.6">
      <c r="A75" s="39"/>
      <c r="B75" s="39"/>
      <c r="C75" s="39"/>
      <c r="D75" s="39"/>
      <c r="E75" s="39"/>
      <c r="F75" s="64"/>
      <c r="G75" s="64"/>
      <c r="H75" s="64"/>
      <c r="I75" s="100"/>
      <c r="J75" s="100"/>
      <c r="K75" s="100"/>
      <c r="L75" s="39"/>
      <c r="M75" s="64"/>
      <c r="N75" s="64"/>
      <c r="O75" s="39"/>
      <c r="P75" s="64"/>
      <c r="Q75" s="100"/>
      <c r="R75" s="39"/>
      <c r="S75" s="100"/>
      <c r="T75" s="39"/>
      <c r="U75" s="4"/>
      <c r="V75" s="14"/>
      <c r="W75" s="14"/>
      <c r="X75" s="5"/>
      <c r="Y75" s="18"/>
      <c r="Z75"/>
      <c r="AB75"/>
      <c r="AC75"/>
    </row>
    <row r="76" spans="1:36" ht="15.6">
      <c r="A76" s="39"/>
      <c r="B76" s="39"/>
      <c r="C76" s="39"/>
      <c r="D76" s="39"/>
      <c r="E76" s="39"/>
      <c r="F76" s="64"/>
      <c r="G76" s="64"/>
      <c r="H76" s="64"/>
      <c r="I76" s="100"/>
      <c r="J76" s="100"/>
      <c r="K76" s="100"/>
      <c r="L76" s="39"/>
      <c r="M76" s="64"/>
      <c r="N76" s="64"/>
      <c r="O76" s="39"/>
      <c r="P76" s="64"/>
      <c r="Q76" s="100"/>
      <c r="R76" s="39"/>
      <c r="S76" s="100"/>
      <c r="T76" s="39"/>
      <c r="U76" s="4"/>
      <c r="V76" s="18"/>
      <c r="W76" s="18"/>
      <c r="X76" s="5"/>
      <c r="Y76" s="18"/>
      <c r="Z76"/>
      <c r="AB76"/>
      <c r="AF76" s="11"/>
      <c r="AG76" s="11"/>
    </row>
    <row r="77" spans="1:36" ht="15.6">
      <c r="AF77" s="5"/>
      <c r="AG77" s="18"/>
      <c r="AH77" s="18"/>
      <c r="AJ77" s="18"/>
    </row>
    <row r="78" spans="1:36">
      <c r="AF78" s="11"/>
      <c r="AG78" s="11"/>
    </row>
    <row r="79" spans="1:36">
      <c r="AF79" s="11"/>
      <c r="AG79" s="11"/>
    </row>
    <row r="80" spans="1:36" ht="15.6">
      <c r="AF80" s="2"/>
      <c r="AG80" s="5"/>
      <c r="AH80" s="5"/>
    </row>
    <row r="81" spans="32:36">
      <c r="AF81" s="4"/>
      <c r="AG81" s="4"/>
      <c r="AH81" s="4"/>
      <c r="AI81" s="4"/>
      <c r="AJ81" s="4"/>
    </row>
    <row r="82" spans="32:36" ht="15.6">
      <c r="AF82" s="4"/>
      <c r="AG82" s="11"/>
      <c r="AH82" s="11"/>
      <c r="AI82" s="1"/>
      <c r="AJ82" s="5"/>
    </row>
    <row r="83" spans="32:36" ht="15.6">
      <c r="AF83" s="4"/>
      <c r="AG83" s="11"/>
      <c r="AH83" s="11"/>
      <c r="AI83" s="1"/>
      <c r="AJ83" s="5"/>
    </row>
    <row r="84" spans="32:36" ht="15.6">
      <c r="AF84" s="4"/>
      <c r="AG84" s="11"/>
      <c r="AH84" s="11"/>
      <c r="AI84" s="1"/>
      <c r="AJ84" s="5"/>
    </row>
    <row r="85" spans="32:36" ht="15.6">
      <c r="AF85" s="4"/>
      <c r="AG85" s="11"/>
      <c r="AH85" s="11"/>
      <c r="AI85" s="1"/>
      <c r="AJ85" s="5"/>
    </row>
    <row r="86" spans="32:36" ht="15.6">
      <c r="AF86" s="4"/>
      <c r="AG86" s="11"/>
      <c r="AH86" s="11"/>
      <c r="AI86" s="11"/>
      <c r="AJ86" s="5"/>
    </row>
    <row r="87" spans="32:36" ht="15.6">
      <c r="AF87" s="4"/>
      <c r="AG87" s="11"/>
      <c r="AH87" s="11"/>
      <c r="AI87" s="11"/>
      <c r="AJ87" s="5"/>
    </row>
    <row r="88" spans="32:36" ht="15.6">
      <c r="AF88" s="4"/>
      <c r="AG88" s="11"/>
      <c r="AH88" s="11"/>
      <c r="AI88" s="11"/>
      <c r="AJ88" s="5"/>
    </row>
    <row r="89" spans="32:36" ht="15.6">
      <c r="AF89" s="4"/>
      <c r="AG89" s="11"/>
      <c r="AH89" s="11"/>
      <c r="AI89" s="11"/>
      <c r="AJ89" s="5"/>
    </row>
    <row r="90" spans="32:36" ht="15.6">
      <c r="AF90" s="4"/>
      <c r="AG90" s="11"/>
      <c r="AH90" s="11"/>
      <c r="AI90" s="5"/>
      <c r="AJ90" s="5"/>
    </row>
    <row r="91" spans="32:36" ht="15.6">
      <c r="AF91" s="4"/>
      <c r="AG91" s="11"/>
      <c r="AH91" s="11"/>
      <c r="AI91" s="5"/>
      <c r="AJ91" s="5"/>
    </row>
    <row r="92" spans="32:36" ht="15.6">
      <c r="AF92" s="4"/>
      <c r="AG92" s="11"/>
      <c r="AH92" s="11"/>
      <c r="AI92" s="5"/>
      <c r="AJ92" s="5"/>
    </row>
    <row r="93" spans="32:36" ht="15.6">
      <c r="AF93" s="4"/>
      <c r="AG93" s="11"/>
      <c r="AH93" s="11"/>
      <c r="AI93" s="5"/>
      <c r="AJ93" s="5"/>
    </row>
    <row r="94" spans="32:36" ht="15.6">
      <c r="AF94" s="4"/>
      <c r="AG94" s="11"/>
      <c r="AH94" s="11"/>
      <c r="AI94" s="5"/>
      <c r="AJ94" s="5"/>
    </row>
    <row r="95" spans="32:36" ht="15.6">
      <c r="AF95" s="4"/>
      <c r="AG95" s="11"/>
      <c r="AH95" s="11"/>
      <c r="AI95" s="5"/>
      <c r="AJ95" s="5"/>
    </row>
    <row r="96" spans="32:36" ht="15.6">
      <c r="AF96" s="4"/>
      <c r="AG96" s="11"/>
      <c r="AH96" s="11"/>
      <c r="AI96" s="5"/>
      <c r="AJ96" s="5"/>
    </row>
    <row r="97" spans="32:36" ht="15.6">
      <c r="AF97" s="4"/>
      <c r="AG97" s="11"/>
      <c r="AH97" s="11"/>
      <c r="AI97" s="5"/>
      <c r="AJ97" s="5"/>
    </row>
    <row r="98" spans="32:36" ht="15.6">
      <c r="AF98" s="4"/>
      <c r="AG98" s="5"/>
      <c r="AH98" s="5"/>
      <c r="AI98" s="5"/>
      <c r="AJ98" s="5"/>
    </row>
    <row r="99" spans="32:36">
      <c r="AF99" s="11"/>
      <c r="AG99" s="11"/>
    </row>
    <row r="100" spans="32:36" ht="15.6">
      <c r="AF100" s="5"/>
      <c r="AG100" s="5"/>
      <c r="AH100" s="5"/>
      <c r="AJ100" s="5"/>
    </row>
    <row r="101" spans="32:36">
      <c r="AF101" s="11"/>
      <c r="AG101" s="11"/>
    </row>
    <row r="102" spans="32:36">
      <c r="AF102" s="11"/>
      <c r="AG102" s="11"/>
    </row>
    <row r="103" spans="32:36" ht="15.6">
      <c r="AF103" s="2"/>
      <c r="AG103" s="5"/>
      <c r="AH103" s="5"/>
      <c r="AJ103" s="2"/>
    </row>
    <row r="104" spans="32:36">
      <c r="AF104" s="4"/>
      <c r="AG104" s="4"/>
      <c r="AH104" s="4"/>
      <c r="AI104" s="4"/>
      <c r="AJ104" s="4"/>
    </row>
    <row r="105" spans="32:36" ht="15.6">
      <c r="AF105" s="4"/>
      <c r="AG105" s="11"/>
      <c r="AH105" s="11"/>
      <c r="AI105" s="1"/>
      <c r="AJ105" s="5"/>
    </row>
    <row r="106" spans="32:36" ht="15.6">
      <c r="AF106" s="4"/>
      <c r="AG106" s="11"/>
      <c r="AH106" s="11"/>
      <c r="AI106" s="1"/>
      <c r="AJ106" s="5"/>
    </row>
    <row r="107" spans="32:36" ht="15.6">
      <c r="AF107" s="4"/>
      <c r="AG107" s="11"/>
      <c r="AH107" s="11"/>
      <c r="AI107" s="1"/>
      <c r="AJ107" s="5"/>
    </row>
    <row r="108" spans="32:36" ht="15.6">
      <c r="AF108" s="4"/>
      <c r="AG108" s="11"/>
      <c r="AH108" s="11"/>
      <c r="AI108" s="1"/>
      <c r="AJ108" s="5"/>
    </row>
    <row r="109" spans="32:36" ht="15.6">
      <c r="AF109" s="4"/>
      <c r="AG109" s="11"/>
      <c r="AH109" s="11"/>
      <c r="AI109" s="11"/>
      <c r="AJ109" s="5"/>
    </row>
    <row r="110" spans="32:36" ht="15.6">
      <c r="AF110" s="4"/>
      <c r="AG110" s="11"/>
      <c r="AH110" s="11"/>
      <c r="AI110" s="11"/>
      <c r="AJ110" s="5"/>
    </row>
    <row r="111" spans="32:36" ht="15.6">
      <c r="AF111" s="4"/>
      <c r="AG111" s="11"/>
      <c r="AH111" s="11"/>
      <c r="AI111" s="11"/>
      <c r="AJ111" s="5"/>
    </row>
    <row r="112" spans="32:36" ht="15.6">
      <c r="AF112" s="4"/>
      <c r="AG112" s="11"/>
      <c r="AH112" s="11"/>
      <c r="AI112" s="11"/>
      <c r="AJ112" s="5"/>
    </row>
    <row r="113" spans="32:36" ht="15.6">
      <c r="AF113" s="4"/>
      <c r="AG113" s="11"/>
      <c r="AH113" s="11"/>
      <c r="AI113" s="5"/>
      <c r="AJ113" s="5"/>
    </row>
    <row r="114" spans="32:36" ht="15.6">
      <c r="AF114" s="4"/>
      <c r="AG114" s="11"/>
      <c r="AH114" s="11"/>
      <c r="AI114" s="5"/>
      <c r="AJ114" s="5"/>
    </row>
    <row r="115" spans="32:36" ht="15.6">
      <c r="AF115" s="4"/>
      <c r="AG115" s="11"/>
      <c r="AH115" s="11"/>
      <c r="AI115" s="5"/>
      <c r="AJ115" s="5"/>
    </row>
    <row r="116" spans="32:36" ht="15.6">
      <c r="AF116" s="4"/>
      <c r="AG116" s="11"/>
      <c r="AH116" s="11"/>
      <c r="AI116" s="5"/>
      <c r="AJ116" s="5"/>
    </row>
    <row r="117" spans="32:36" ht="15.6">
      <c r="AF117" s="4"/>
      <c r="AG117" s="11"/>
      <c r="AH117" s="11"/>
      <c r="AI117" s="5"/>
      <c r="AJ117" s="5"/>
    </row>
    <row r="118" spans="32:36" ht="15.6">
      <c r="AF118" s="4"/>
      <c r="AG118" s="11"/>
      <c r="AH118" s="11"/>
      <c r="AI118" s="5"/>
      <c r="AJ118" s="5"/>
    </row>
    <row r="119" spans="32:36" ht="15.6">
      <c r="AF119" s="4"/>
      <c r="AG119" s="11"/>
      <c r="AH119" s="11"/>
      <c r="AI119" s="5"/>
      <c r="AJ119" s="5"/>
    </row>
    <row r="120" spans="32:36" ht="15.6">
      <c r="AF120" s="4"/>
      <c r="AG120" s="11"/>
      <c r="AH120" s="11"/>
      <c r="AI120" s="5"/>
      <c r="AJ120" s="5"/>
    </row>
    <row r="121" spans="32:36" ht="15.6">
      <c r="AF121" s="4"/>
      <c r="AG121" s="5"/>
      <c r="AH121" s="5"/>
      <c r="AI121" s="5"/>
      <c r="AJ121" s="5"/>
    </row>
    <row r="122" spans="32:36">
      <c r="AF122" s="11"/>
      <c r="AG122" s="11"/>
    </row>
    <row r="123" spans="32:36" ht="15.6">
      <c r="AF123" s="5"/>
      <c r="AG123" s="5"/>
      <c r="AH123" s="5"/>
      <c r="AJ123" s="5"/>
    </row>
    <row r="124" spans="32:36">
      <c r="AF124" s="11"/>
      <c r="AG124" s="11"/>
    </row>
    <row r="125" spans="32:36">
      <c r="AF125" s="11"/>
      <c r="AG125" s="11"/>
    </row>
    <row r="126" spans="32:36">
      <c r="AF126" s="11"/>
      <c r="AG126" s="11"/>
    </row>
    <row r="127" spans="32:36">
      <c r="AF127" s="11"/>
      <c r="AG127" s="11"/>
    </row>
    <row r="128" spans="32:36">
      <c r="AF128" s="11"/>
      <c r="AG128" s="11"/>
    </row>
    <row r="129" spans="32:33">
      <c r="AF129" s="11"/>
      <c r="AG129" s="11"/>
    </row>
    <row r="130" spans="32:33">
      <c r="AF130" s="11"/>
      <c r="AG130" s="11"/>
    </row>
    <row r="131" spans="32:33">
      <c r="AF131" s="11"/>
      <c r="AG131" s="11"/>
    </row>
    <row r="132" spans="32:33">
      <c r="AF132" s="11"/>
      <c r="AG132" s="11"/>
    </row>
    <row r="133" spans="32:33">
      <c r="AF133" s="11"/>
      <c r="AG133" s="11"/>
    </row>
    <row r="134" spans="32:33">
      <c r="AF134" s="11"/>
      <c r="AG134" s="11"/>
    </row>
    <row r="135" spans="32:33">
      <c r="AF135" s="11"/>
      <c r="AG135" s="11"/>
    </row>
    <row r="136" spans="32:33">
      <c r="AF136" s="11"/>
      <c r="AG136" s="11"/>
    </row>
    <row r="137" spans="32:33">
      <c r="AF137" s="11"/>
      <c r="AG137" s="11"/>
    </row>
    <row r="138" spans="32:33">
      <c r="AF138" s="11"/>
      <c r="AG138" s="11"/>
    </row>
    <row r="139" spans="32:33">
      <c r="AF139" s="11"/>
      <c r="AG139" s="11"/>
    </row>
    <row r="140" spans="32:33">
      <c r="AF140" s="11"/>
      <c r="AG140" s="11"/>
    </row>
    <row r="141" spans="32:33">
      <c r="AF141" s="11"/>
      <c r="AG141" s="11"/>
    </row>
    <row r="142" spans="32:33">
      <c r="AF142" s="11"/>
      <c r="AG142" s="11"/>
    </row>
    <row r="143" spans="32:33">
      <c r="AF143" s="11"/>
      <c r="AG143" s="11"/>
    </row>
    <row r="144" spans="32:33">
      <c r="AF144" s="11"/>
      <c r="AG144" s="11"/>
    </row>
    <row r="145" spans="32:33">
      <c r="AF145" s="11"/>
      <c r="AG145" s="11"/>
    </row>
    <row r="146" spans="32:33">
      <c r="AF146" s="11"/>
      <c r="AG146" s="11"/>
    </row>
    <row r="147" spans="32:33">
      <c r="AF147" s="11"/>
      <c r="AG147" s="11"/>
    </row>
    <row r="148" spans="32:33">
      <c r="AF148" s="11"/>
      <c r="AG148" s="11"/>
    </row>
    <row r="149" spans="32:33">
      <c r="AF149" s="11"/>
      <c r="AG149" s="11"/>
    </row>
    <row r="150" spans="32:33">
      <c r="AF150" s="11"/>
      <c r="AG150" s="11"/>
    </row>
    <row r="151" spans="32:33">
      <c r="AF151" s="11"/>
      <c r="AG151" s="11"/>
    </row>
    <row r="152" spans="32:33">
      <c r="AF152" s="11"/>
      <c r="AG152" s="11"/>
    </row>
    <row r="153" spans="32:33">
      <c r="AF153" s="11"/>
      <c r="AG153" s="11"/>
    </row>
    <row r="154" spans="32:33">
      <c r="AF154" s="11"/>
      <c r="AG154" s="11"/>
    </row>
    <row r="155" spans="32:33">
      <c r="AF155" s="11"/>
      <c r="AG155" s="11"/>
    </row>
    <row r="156" spans="32:33">
      <c r="AF156" s="11"/>
      <c r="AG156" s="11"/>
    </row>
    <row r="157" spans="32:33">
      <c r="AF157" s="11"/>
      <c r="AG157" s="11"/>
    </row>
    <row r="158" spans="32:33">
      <c r="AF158" s="11"/>
      <c r="AG158" s="11"/>
    </row>
    <row r="159" spans="32:33">
      <c r="AF159" s="11"/>
      <c r="AG159" s="11"/>
    </row>
    <row r="160" spans="32:33">
      <c r="AF160" s="11"/>
      <c r="AG160" s="11"/>
    </row>
    <row r="161" spans="32:33">
      <c r="AF161" s="11"/>
      <c r="AG161" s="11"/>
    </row>
    <row r="162" spans="32:33">
      <c r="AF162" s="11"/>
      <c r="AG162" s="11"/>
    </row>
    <row r="163" spans="32:33">
      <c r="AF163" s="11"/>
      <c r="AG163" s="11"/>
    </row>
    <row r="164" spans="32:33">
      <c r="AF164" s="11"/>
      <c r="AG164" s="11"/>
    </row>
    <row r="165" spans="32:33">
      <c r="AF165" s="11"/>
      <c r="AG165" s="11"/>
    </row>
    <row r="166" spans="32:33">
      <c r="AF166" s="11"/>
      <c r="AG166" s="11"/>
    </row>
    <row r="167" spans="32:33">
      <c r="AF167" s="11"/>
      <c r="AG167" s="11"/>
    </row>
    <row r="168" spans="32:33">
      <c r="AF168" s="11"/>
      <c r="AG168" s="11"/>
    </row>
    <row r="169" spans="32:33">
      <c r="AF169" s="11"/>
      <c r="AG169" s="11"/>
    </row>
    <row r="170" spans="32:33">
      <c r="AF170" s="11"/>
      <c r="AG170" s="11"/>
    </row>
    <row r="171" spans="32:33">
      <c r="AF171" s="11"/>
      <c r="AG171" s="11"/>
    </row>
    <row r="172" spans="32:33">
      <c r="AF172" s="11"/>
      <c r="AG172" s="11"/>
    </row>
    <row r="173" spans="32:33">
      <c r="AF173" s="11"/>
      <c r="AG173" s="11"/>
    </row>
    <row r="174" spans="32:33">
      <c r="AF174" s="11"/>
      <c r="AG174" s="11"/>
    </row>
    <row r="175" spans="32:33">
      <c r="AF175" s="11"/>
      <c r="AG175" s="11"/>
    </row>
    <row r="176" spans="32:33">
      <c r="AF176" s="11"/>
      <c r="AG176" s="11"/>
    </row>
    <row r="177" spans="32:33">
      <c r="AF177" s="11"/>
      <c r="AG177" s="11"/>
    </row>
    <row r="178" spans="32:33">
      <c r="AF178" s="11"/>
      <c r="AG178" s="11"/>
    </row>
    <row r="201" spans="8:31">
      <c r="H201" s="12"/>
      <c r="I201" s="12"/>
      <c r="J201" s="12"/>
      <c r="K201" s="12"/>
      <c r="L201" s="12"/>
      <c r="S201" s="12"/>
    </row>
    <row r="202" spans="8:31">
      <c r="H202" s="12"/>
      <c r="I202" s="12"/>
      <c r="J202" s="12"/>
      <c r="K202" s="12"/>
      <c r="L202" s="12"/>
      <c r="S202" s="12"/>
    </row>
    <row r="203" spans="8:31">
      <c r="H203" s="12"/>
      <c r="I203" s="12"/>
      <c r="J203" s="12"/>
      <c r="K203" s="12"/>
      <c r="L203" s="12"/>
      <c r="M203" s="66"/>
      <c r="S203" s="12"/>
      <c r="AC203" s="149"/>
      <c r="AD203" s="12"/>
      <c r="AE203" s="12"/>
    </row>
    <row r="204" spans="8:31">
      <c r="H204" s="12"/>
      <c r="I204" s="12"/>
      <c r="J204" s="12"/>
      <c r="K204" s="12"/>
      <c r="L204" s="12"/>
      <c r="M204" s="66"/>
      <c r="N204" s="66"/>
      <c r="O204" s="12"/>
      <c r="P204" s="12"/>
      <c r="Q204" s="12"/>
      <c r="R204" s="66"/>
      <c r="S204" s="12"/>
      <c r="T204" s="66"/>
      <c r="U204" s="149"/>
      <c r="V204" s="149"/>
      <c r="W204" s="12"/>
      <c r="X204" s="149"/>
      <c r="Y204" s="149"/>
      <c r="Z204" s="149"/>
      <c r="AA204" s="12"/>
      <c r="AB204" s="66"/>
      <c r="AC204" s="149"/>
      <c r="AD204" s="12"/>
      <c r="AE204" s="12"/>
    </row>
    <row r="205" spans="8:31">
      <c r="H205" s="12"/>
      <c r="I205" s="12"/>
      <c r="J205" s="12"/>
      <c r="K205" s="12"/>
      <c r="L205" s="12"/>
      <c r="M205" s="66"/>
      <c r="N205" s="66"/>
      <c r="O205" s="12"/>
      <c r="P205" s="12"/>
      <c r="Q205" s="12"/>
      <c r="R205" s="66"/>
      <c r="S205" s="12"/>
      <c r="T205" s="66"/>
      <c r="U205" s="149"/>
      <c r="V205" s="149"/>
      <c r="W205" s="12"/>
      <c r="X205" s="149"/>
      <c r="Y205" s="149"/>
      <c r="Z205" s="149"/>
      <c r="AA205" s="12"/>
      <c r="AB205" s="66"/>
      <c r="AC205" s="149"/>
      <c r="AD205" s="12"/>
      <c r="AE205" s="12"/>
    </row>
    <row r="206" spans="8:31">
      <c r="H206" s="12"/>
      <c r="I206" s="12"/>
      <c r="J206" s="12"/>
      <c r="K206" s="12"/>
      <c r="L206" s="12"/>
      <c r="M206" s="66"/>
      <c r="N206" s="66"/>
      <c r="O206" s="12"/>
      <c r="P206" s="12"/>
      <c r="Q206" s="12"/>
      <c r="R206" s="66"/>
      <c r="S206" s="12"/>
      <c r="T206" s="66"/>
      <c r="U206" s="149"/>
      <c r="V206" s="149"/>
      <c r="W206" s="12"/>
      <c r="X206" s="149"/>
      <c r="Y206" s="149"/>
      <c r="Z206" s="149"/>
      <c r="AA206" s="12"/>
      <c r="AB206" s="66"/>
      <c r="AC206" s="149"/>
      <c r="AD206" s="12"/>
      <c r="AE206" s="12"/>
    </row>
    <row r="207" spans="8:31">
      <c r="H207" s="12"/>
      <c r="I207" s="12"/>
      <c r="J207" s="12"/>
      <c r="K207" s="12"/>
      <c r="L207" s="12"/>
      <c r="M207" s="66"/>
      <c r="N207" s="66"/>
      <c r="O207" s="12"/>
      <c r="P207" s="12"/>
      <c r="Q207" s="12"/>
      <c r="R207" s="66"/>
      <c r="S207" s="12"/>
      <c r="T207" s="66"/>
      <c r="U207" s="149"/>
      <c r="V207" s="149"/>
      <c r="W207" s="12"/>
      <c r="X207" s="149"/>
      <c r="Y207" s="149"/>
      <c r="Z207" s="149"/>
      <c r="AA207" s="12"/>
      <c r="AB207" s="66"/>
      <c r="AC207" s="149"/>
      <c r="AD207" s="12"/>
      <c r="AE207" s="12"/>
    </row>
    <row r="208" spans="8:31">
      <c r="H208" s="12"/>
      <c r="I208" s="12"/>
      <c r="J208" s="12"/>
      <c r="K208" s="12"/>
      <c r="L208" s="12"/>
      <c r="M208" s="66"/>
      <c r="N208" s="66"/>
      <c r="O208" s="12"/>
      <c r="P208" s="12"/>
      <c r="Q208" s="12"/>
      <c r="R208" s="66"/>
      <c r="S208" s="12"/>
      <c r="T208" s="66"/>
      <c r="U208" s="149"/>
      <c r="V208" s="149"/>
      <c r="W208" s="12"/>
      <c r="X208" s="149"/>
      <c r="Y208" s="149"/>
      <c r="Z208" s="149"/>
      <c r="AA208" s="12"/>
      <c r="AB208" s="66"/>
      <c r="AC208" s="149"/>
      <c r="AD208" s="12"/>
      <c r="AE208" s="12"/>
    </row>
    <row r="209" spans="8:31">
      <c r="H209" s="12"/>
      <c r="I209" s="12"/>
      <c r="J209" s="12"/>
      <c r="K209" s="12"/>
      <c r="L209" s="12"/>
      <c r="M209" s="66"/>
      <c r="N209" s="66"/>
      <c r="O209" s="12"/>
      <c r="P209" s="12"/>
      <c r="Q209" s="12"/>
      <c r="R209" s="66"/>
      <c r="S209" s="12"/>
      <c r="T209" s="66"/>
      <c r="U209" s="149"/>
      <c r="V209" s="149"/>
      <c r="W209" s="12"/>
      <c r="X209" s="149"/>
      <c r="Y209" s="149"/>
      <c r="Z209" s="149"/>
      <c r="AA209" s="12"/>
      <c r="AB209" s="66"/>
      <c r="AC209" s="149"/>
      <c r="AD209" s="12"/>
      <c r="AE209" s="12"/>
    </row>
    <row r="210" spans="8:31">
      <c r="H210" s="12"/>
      <c r="I210" s="12"/>
      <c r="J210" s="12"/>
      <c r="K210" s="12"/>
      <c r="L210" s="12"/>
      <c r="M210" s="66"/>
      <c r="N210" s="66"/>
      <c r="O210" s="12"/>
      <c r="P210" s="12"/>
      <c r="Q210" s="12"/>
      <c r="R210" s="66"/>
      <c r="S210" s="12"/>
      <c r="T210" s="66"/>
      <c r="U210" s="149"/>
      <c r="V210" s="149"/>
      <c r="W210" s="12"/>
      <c r="X210" s="149"/>
      <c r="Y210" s="149"/>
      <c r="Z210" s="149"/>
      <c r="AA210" s="12"/>
      <c r="AB210" s="66"/>
      <c r="AC210" s="149"/>
      <c r="AD210" s="12"/>
      <c r="AE210" s="12"/>
    </row>
    <row r="211" spans="8:31">
      <c r="H211" s="12"/>
      <c r="I211" s="12"/>
      <c r="J211" s="12"/>
      <c r="K211" s="12"/>
      <c r="L211" s="12"/>
      <c r="M211" s="66"/>
      <c r="N211" s="66"/>
      <c r="O211" s="12"/>
      <c r="P211" s="12"/>
      <c r="Q211" s="12"/>
      <c r="R211" s="66"/>
      <c r="S211" s="12"/>
      <c r="T211" s="66"/>
      <c r="U211" s="149"/>
      <c r="V211" s="149"/>
      <c r="W211" s="12"/>
      <c r="X211" s="149"/>
      <c r="Y211" s="149"/>
      <c r="Z211" s="149"/>
      <c r="AA211" s="12"/>
      <c r="AB211" s="66"/>
      <c r="AC211" s="149"/>
      <c r="AD211" s="12"/>
      <c r="AE211" s="12"/>
    </row>
    <row r="212" spans="8:31">
      <c r="H212" s="12"/>
      <c r="I212" s="12"/>
      <c r="J212" s="12"/>
      <c r="K212" s="12"/>
      <c r="L212" s="12"/>
      <c r="M212" s="66"/>
      <c r="N212" s="66"/>
      <c r="O212" s="12"/>
      <c r="P212" s="12"/>
      <c r="Q212" s="12"/>
      <c r="R212" s="66"/>
      <c r="S212" s="12"/>
      <c r="T212" s="66"/>
      <c r="U212" s="149"/>
      <c r="V212" s="149"/>
      <c r="W212" s="12"/>
      <c r="X212" s="149"/>
      <c r="Y212" s="149"/>
      <c r="Z212" s="149"/>
      <c r="AA212" s="12"/>
      <c r="AB212" s="66"/>
      <c r="AC212" s="149"/>
      <c r="AD212" s="12"/>
      <c r="AE212" s="12"/>
    </row>
    <row r="213" spans="8:31">
      <c r="H213" s="12"/>
      <c r="I213" s="12"/>
      <c r="J213" s="12"/>
      <c r="K213" s="12"/>
      <c r="L213" s="12"/>
      <c r="M213" s="66"/>
      <c r="N213" s="66"/>
      <c r="O213" s="12"/>
      <c r="P213" s="12"/>
      <c r="Q213" s="12"/>
      <c r="R213" s="66"/>
      <c r="S213" s="12"/>
      <c r="T213" s="66"/>
      <c r="U213" s="149"/>
      <c r="V213" s="149"/>
      <c r="W213" s="12"/>
      <c r="X213" s="149"/>
      <c r="Y213" s="149"/>
      <c r="Z213" s="149"/>
      <c r="AA213" s="12"/>
      <c r="AB213" s="66"/>
      <c r="AC213" s="149"/>
      <c r="AD213" s="12"/>
      <c r="AE213" s="12"/>
    </row>
    <row r="214" spans="8:31">
      <c r="H214" s="12"/>
      <c r="I214" s="12"/>
      <c r="J214" s="12"/>
      <c r="K214" s="12"/>
      <c r="L214" s="12"/>
      <c r="M214" s="66"/>
      <c r="N214" s="66"/>
      <c r="O214" s="12"/>
      <c r="P214" s="12"/>
      <c r="Q214" s="12"/>
      <c r="R214" s="66"/>
      <c r="S214" s="12"/>
      <c r="T214" s="66"/>
      <c r="U214" s="149"/>
      <c r="V214" s="149"/>
      <c r="W214" s="12"/>
      <c r="X214" s="149"/>
      <c r="Y214" s="149"/>
      <c r="Z214" s="149"/>
      <c r="AA214" s="12"/>
      <c r="AB214" s="66"/>
      <c r="AC214" s="149"/>
      <c r="AD214" s="12"/>
      <c r="AE214" s="12"/>
    </row>
    <row r="215" spans="8:31">
      <c r="H215" s="12"/>
      <c r="I215" s="12"/>
      <c r="J215" s="12"/>
      <c r="K215" s="12"/>
      <c r="L215" s="12"/>
      <c r="M215" s="66"/>
      <c r="N215" s="66"/>
      <c r="O215" s="12"/>
      <c r="P215" s="12"/>
      <c r="Q215" s="12"/>
      <c r="R215" s="66"/>
      <c r="S215" s="12"/>
      <c r="T215" s="66"/>
      <c r="U215" s="149"/>
      <c r="V215" s="149"/>
      <c r="W215" s="12"/>
      <c r="X215" s="149"/>
      <c r="Y215" s="149"/>
      <c r="Z215" s="149"/>
      <c r="AA215" s="12"/>
      <c r="AB215" s="66"/>
      <c r="AC215" s="149"/>
      <c r="AD215" s="12"/>
      <c r="AE215" s="12"/>
    </row>
    <row r="216" spans="8:31">
      <c r="H216" s="12"/>
      <c r="I216" s="12"/>
      <c r="J216" s="12"/>
      <c r="K216" s="12"/>
      <c r="L216" s="12"/>
      <c r="M216" s="66"/>
      <c r="N216" s="66"/>
      <c r="O216" s="12"/>
      <c r="P216" s="12"/>
      <c r="Q216" s="12"/>
      <c r="R216" s="66"/>
      <c r="S216" s="12"/>
      <c r="T216" s="66"/>
      <c r="U216" s="149"/>
      <c r="V216" s="149"/>
      <c r="W216" s="12"/>
      <c r="X216" s="149"/>
      <c r="Y216" s="149"/>
      <c r="Z216" s="149"/>
      <c r="AA216" s="12"/>
      <c r="AB216" s="66"/>
      <c r="AC216" s="149"/>
      <c r="AD216" s="12"/>
      <c r="AE216" s="12"/>
    </row>
    <row r="217" spans="8:31">
      <c r="H217" s="12"/>
      <c r="I217" s="12"/>
      <c r="J217" s="12"/>
      <c r="K217" s="12"/>
      <c r="L217" s="12"/>
      <c r="M217" s="66"/>
      <c r="N217" s="66"/>
      <c r="O217" s="12"/>
      <c r="P217" s="12"/>
      <c r="Q217" s="12"/>
      <c r="R217" s="66"/>
      <c r="S217" s="12"/>
      <c r="T217" s="66"/>
      <c r="U217" s="149"/>
      <c r="V217" s="149"/>
      <c r="W217" s="12"/>
      <c r="X217" s="149"/>
      <c r="Y217" s="149"/>
      <c r="Z217" s="149"/>
      <c r="AA217" s="12"/>
      <c r="AB217" s="66"/>
      <c r="AC217" s="149"/>
      <c r="AD217" s="12"/>
      <c r="AE217" s="12"/>
    </row>
    <row r="218" spans="8:31">
      <c r="H218" s="12"/>
      <c r="I218" s="12"/>
      <c r="J218" s="12"/>
      <c r="K218" s="12"/>
      <c r="L218" s="12"/>
      <c r="M218" s="66"/>
      <c r="N218" s="66"/>
      <c r="O218" s="12"/>
      <c r="P218" s="12"/>
      <c r="Q218" s="12"/>
      <c r="R218" s="66"/>
      <c r="S218" s="12"/>
      <c r="T218" s="66"/>
      <c r="U218" s="149"/>
      <c r="V218" s="149"/>
      <c r="W218" s="12"/>
      <c r="X218" s="149"/>
      <c r="Y218" s="149"/>
      <c r="Z218" s="149"/>
      <c r="AA218" s="12"/>
      <c r="AB218" s="66"/>
      <c r="AC218" s="149"/>
      <c r="AD218" s="12"/>
      <c r="AE218" s="12"/>
    </row>
    <row r="219" spans="8:31">
      <c r="H219" s="12"/>
      <c r="I219" s="12"/>
      <c r="J219" s="12"/>
      <c r="K219" s="12"/>
      <c r="L219" s="12"/>
      <c r="M219" s="66"/>
      <c r="N219" s="66"/>
      <c r="O219" s="12"/>
      <c r="P219" s="12"/>
      <c r="Q219" s="12"/>
      <c r="R219" s="66"/>
      <c r="S219" s="12"/>
      <c r="T219" s="66"/>
      <c r="U219" s="149"/>
      <c r="V219" s="149"/>
      <c r="W219" s="12"/>
      <c r="X219" s="149"/>
      <c r="Y219" s="149"/>
      <c r="Z219" s="149"/>
      <c r="AA219" s="12"/>
      <c r="AB219" s="66"/>
      <c r="AC219" s="149"/>
      <c r="AD219" s="12"/>
      <c r="AE219" s="12"/>
    </row>
    <row r="220" spans="8:31">
      <c r="H220" s="12"/>
      <c r="I220" s="12"/>
      <c r="J220" s="12"/>
      <c r="K220" s="12"/>
      <c r="L220" s="12"/>
      <c r="M220" s="66"/>
      <c r="N220" s="66"/>
      <c r="O220" s="12"/>
      <c r="P220" s="12"/>
      <c r="Q220" s="12"/>
      <c r="R220" s="66"/>
      <c r="S220" s="12"/>
      <c r="T220" s="66"/>
      <c r="U220" s="149"/>
      <c r="V220" s="149"/>
      <c r="W220" s="12"/>
      <c r="X220" s="149"/>
      <c r="Y220" s="149"/>
      <c r="Z220" s="149"/>
      <c r="AA220" s="12"/>
      <c r="AB220" s="66"/>
      <c r="AC220" s="149"/>
      <c r="AD220" s="12"/>
      <c r="AE220" s="12"/>
    </row>
    <row r="221" spans="8:31">
      <c r="H221" s="12"/>
      <c r="I221" s="12"/>
      <c r="J221" s="12"/>
      <c r="K221" s="12"/>
      <c r="L221" s="12"/>
      <c r="M221" s="66"/>
      <c r="N221" s="66"/>
      <c r="O221" s="12"/>
      <c r="P221" s="12"/>
      <c r="Q221" s="12"/>
      <c r="R221" s="66"/>
      <c r="S221" s="12"/>
      <c r="T221" s="66"/>
      <c r="U221" s="149"/>
      <c r="V221" s="149"/>
      <c r="W221" s="12"/>
      <c r="X221" s="149"/>
      <c r="Y221" s="149"/>
      <c r="Z221" s="149"/>
      <c r="AA221" s="12"/>
      <c r="AB221" s="66"/>
      <c r="AC221" s="149"/>
      <c r="AD221" s="12"/>
      <c r="AE221" s="12"/>
    </row>
    <row r="222" spans="8:31">
      <c r="H222" s="12"/>
      <c r="I222" s="12"/>
      <c r="J222" s="12"/>
      <c r="K222" s="12"/>
      <c r="L222" s="12"/>
      <c r="M222" s="66"/>
      <c r="N222" s="66"/>
      <c r="O222" s="12"/>
      <c r="P222" s="12"/>
      <c r="Q222" s="12"/>
      <c r="R222" s="66"/>
      <c r="S222" s="12"/>
      <c r="T222" s="66"/>
      <c r="U222" s="149"/>
      <c r="V222" s="149"/>
      <c r="W222" s="12"/>
      <c r="X222" s="149"/>
      <c r="Y222" s="149"/>
      <c r="Z222" s="149"/>
      <c r="AA222" s="12"/>
      <c r="AB222" s="66"/>
      <c r="AC222" s="149"/>
      <c r="AD222" s="12"/>
      <c r="AE222" s="12"/>
    </row>
    <row r="223" spans="8:31">
      <c r="H223" s="12"/>
      <c r="I223" s="12"/>
      <c r="J223" s="12"/>
      <c r="K223" s="12"/>
      <c r="L223" s="12"/>
      <c r="M223" s="66"/>
      <c r="N223" s="66"/>
      <c r="O223" s="12"/>
      <c r="P223" s="12"/>
      <c r="Q223" s="12"/>
      <c r="R223" s="66"/>
      <c r="S223" s="12"/>
      <c r="T223" s="66"/>
      <c r="U223" s="149"/>
      <c r="V223" s="149"/>
      <c r="W223" s="12"/>
      <c r="X223" s="149"/>
      <c r="Y223" s="149"/>
      <c r="Z223" s="149"/>
      <c r="AA223" s="12"/>
      <c r="AB223" s="66"/>
      <c r="AC223" s="149"/>
      <c r="AD223" s="12"/>
      <c r="AE223" s="12"/>
    </row>
    <row r="224" spans="8:31">
      <c r="H224" s="12"/>
      <c r="I224" s="12"/>
      <c r="J224" s="12"/>
      <c r="K224" s="12"/>
      <c r="L224" s="12"/>
      <c r="M224" s="66"/>
      <c r="N224" s="66"/>
      <c r="O224" s="12"/>
      <c r="P224" s="12"/>
      <c r="Q224" s="12"/>
      <c r="R224" s="66"/>
      <c r="S224" s="12"/>
      <c r="T224" s="66"/>
      <c r="U224" s="149"/>
      <c r="V224" s="149"/>
      <c r="W224" s="12"/>
      <c r="X224" s="149"/>
      <c r="Y224" s="149"/>
      <c r="Z224" s="149"/>
      <c r="AA224" s="12"/>
      <c r="AB224" s="66"/>
      <c r="AC224" s="149"/>
      <c r="AD224" s="12"/>
      <c r="AE224" s="12"/>
    </row>
    <row r="225" spans="8:31">
      <c r="H225" s="12"/>
      <c r="I225" s="12"/>
      <c r="J225" s="12"/>
      <c r="K225" s="12"/>
      <c r="L225" s="12"/>
      <c r="M225" s="66"/>
      <c r="N225" s="66"/>
      <c r="O225" s="12"/>
      <c r="P225" s="12"/>
      <c r="Q225" s="12"/>
      <c r="R225" s="66"/>
      <c r="S225" s="12"/>
      <c r="T225" s="66"/>
      <c r="U225" s="149"/>
      <c r="V225" s="149"/>
      <c r="W225" s="12"/>
      <c r="X225" s="149"/>
      <c r="Y225" s="149"/>
      <c r="Z225" s="149"/>
      <c r="AA225" s="12"/>
      <c r="AB225" s="66"/>
      <c r="AC225" s="149"/>
      <c r="AD225" s="12"/>
      <c r="AE225" s="12"/>
    </row>
    <row r="226" spans="8:31">
      <c r="H226" s="12"/>
      <c r="I226" s="12"/>
      <c r="J226" s="12"/>
      <c r="K226" s="12"/>
      <c r="L226" s="12"/>
      <c r="M226" s="66"/>
      <c r="N226" s="66"/>
      <c r="O226" s="12"/>
      <c r="P226" s="12"/>
      <c r="Q226" s="12"/>
      <c r="R226" s="66"/>
      <c r="S226" s="12"/>
      <c r="T226" s="66"/>
      <c r="U226" s="149"/>
      <c r="V226" s="149"/>
      <c r="W226" s="12"/>
      <c r="X226" s="149"/>
      <c r="Y226" s="149"/>
      <c r="Z226" s="149"/>
      <c r="AA226" s="12"/>
      <c r="AB226" s="66"/>
      <c r="AC226" s="149"/>
      <c r="AD226" s="12"/>
      <c r="AE226" s="12"/>
    </row>
    <row r="227" spans="8:31">
      <c r="H227" s="12"/>
      <c r="I227" s="12"/>
      <c r="J227" s="12"/>
      <c r="K227" s="12"/>
      <c r="L227" s="12"/>
      <c r="M227" s="66"/>
      <c r="N227" s="66"/>
      <c r="O227" s="12"/>
      <c r="P227" s="12"/>
      <c r="Q227" s="12"/>
      <c r="R227" s="66"/>
      <c r="S227" s="12"/>
      <c r="T227" s="66"/>
      <c r="U227" s="149"/>
      <c r="V227" s="149"/>
      <c r="W227" s="12"/>
      <c r="X227" s="149"/>
      <c r="Y227" s="149"/>
      <c r="Z227" s="149"/>
      <c r="AA227" s="12"/>
      <c r="AB227" s="66"/>
      <c r="AC227" s="149"/>
      <c r="AD227" s="12"/>
      <c r="AE227" s="12"/>
    </row>
    <row r="228" spans="8:31">
      <c r="H228" s="12"/>
      <c r="I228" s="12"/>
      <c r="J228" s="12"/>
      <c r="K228" s="12"/>
      <c r="L228" s="12"/>
      <c r="M228" s="66"/>
      <c r="N228" s="66"/>
      <c r="O228" s="12"/>
      <c r="P228" s="12"/>
      <c r="Q228" s="12"/>
      <c r="R228" s="66"/>
      <c r="S228" s="12"/>
      <c r="T228" s="66"/>
      <c r="U228" s="149"/>
      <c r="V228" s="149"/>
      <c r="W228" s="12"/>
      <c r="X228" s="149"/>
      <c r="Y228" s="149"/>
      <c r="Z228" s="149"/>
      <c r="AA228" s="12"/>
      <c r="AB228" s="66"/>
      <c r="AC228" s="149"/>
      <c r="AD228" s="12"/>
      <c r="AE228" s="12"/>
    </row>
    <row r="229" spans="8:31">
      <c r="H229" s="12"/>
      <c r="I229" s="12"/>
      <c r="J229" s="12"/>
      <c r="K229" s="12"/>
      <c r="L229" s="12"/>
      <c r="M229" s="66"/>
      <c r="N229" s="66"/>
      <c r="O229" s="12"/>
      <c r="P229" s="12"/>
      <c r="Q229" s="12"/>
      <c r="R229" s="66"/>
      <c r="S229" s="12"/>
      <c r="T229" s="66"/>
      <c r="U229" s="149"/>
      <c r="V229" s="149"/>
      <c r="W229" s="12"/>
      <c r="X229" s="149"/>
      <c r="Y229" s="149"/>
      <c r="Z229" s="149"/>
      <c r="AA229" s="12"/>
      <c r="AB229" s="66"/>
      <c r="AC229" s="149"/>
      <c r="AD229" s="12"/>
      <c r="AE229" s="12"/>
    </row>
    <row r="230" spans="8:31">
      <c r="H230" s="12"/>
      <c r="I230" s="12"/>
      <c r="J230" s="12"/>
      <c r="K230" s="12"/>
      <c r="L230" s="12"/>
      <c r="M230" s="66"/>
      <c r="N230" s="66"/>
      <c r="O230" s="12"/>
      <c r="P230" s="12"/>
      <c r="Q230" s="12"/>
      <c r="R230" s="66"/>
      <c r="S230" s="12"/>
      <c r="T230" s="66"/>
      <c r="U230" s="149"/>
      <c r="V230" s="149"/>
      <c r="W230" s="12"/>
      <c r="X230" s="149"/>
      <c r="Y230" s="149"/>
      <c r="Z230" s="149"/>
      <c r="AA230" s="12"/>
      <c r="AB230" s="66"/>
      <c r="AC230" s="149"/>
      <c r="AD230" s="12"/>
      <c r="AE230" s="12"/>
    </row>
    <row r="231" spans="8:31">
      <c r="H231" s="12"/>
      <c r="I231" s="12"/>
      <c r="J231" s="12"/>
      <c r="K231" s="12"/>
      <c r="L231" s="12"/>
      <c r="M231" s="66"/>
      <c r="N231" s="66"/>
      <c r="O231" s="12"/>
      <c r="P231" s="12"/>
      <c r="Q231" s="12"/>
      <c r="R231" s="66"/>
      <c r="S231" s="12"/>
      <c r="T231" s="66"/>
      <c r="U231" s="149"/>
      <c r="V231" s="149"/>
      <c r="W231" s="12"/>
      <c r="X231" s="149"/>
      <c r="Y231" s="149"/>
      <c r="Z231" s="149"/>
      <c r="AA231" s="12"/>
      <c r="AB231" s="66"/>
      <c r="AC231" s="149"/>
      <c r="AD231" s="12"/>
      <c r="AE231" s="12"/>
    </row>
    <row r="232" spans="8:31">
      <c r="H232" s="12"/>
      <c r="I232" s="12"/>
      <c r="J232" s="12"/>
      <c r="K232" s="12"/>
      <c r="L232" s="12"/>
      <c r="M232" s="66"/>
      <c r="N232" s="66"/>
      <c r="O232" s="12"/>
      <c r="P232" s="12"/>
      <c r="Q232" s="12"/>
      <c r="R232" s="66"/>
      <c r="S232" s="12"/>
      <c r="T232" s="66"/>
      <c r="U232" s="149"/>
      <c r="V232" s="149"/>
      <c r="W232" s="12"/>
      <c r="X232" s="149"/>
      <c r="Y232" s="149"/>
      <c r="Z232" s="149"/>
      <c r="AA232" s="12"/>
      <c r="AB232" s="66"/>
      <c r="AC232" s="149"/>
      <c r="AD232" s="12"/>
      <c r="AE232" s="12"/>
    </row>
    <row r="233" spans="8:31">
      <c r="H233" s="12"/>
      <c r="I233" s="12"/>
      <c r="J233" s="12"/>
      <c r="K233" s="12"/>
      <c r="L233" s="12"/>
      <c r="M233" s="66"/>
      <c r="N233" s="66"/>
      <c r="O233" s="12"/>
      <c r="P233" s="12"/>
      <c r="Q233" s="12"/>
      <c r="R233" s="66"/>
      <c r="S233" s="12"/>
      <c r="T233" s="66"/>
      <c r="U233" s="149"/>
      <c r="V233" s="149"/>
      <c r="W233" s="12"/>
      <c r="X233" s="149"/>
      <c r="Y233" s="149"/>
      <c r="Z233" s="149"/>
      <c r="AA233" s="12"/>
      <c r="AB233" s="66"/>
      <c r="AC233" s="149"/>
      <c r="AD233" s="12"/>
      <c r="AE233" s="12"/>
    </row>
    <row r="234" spans="8:31">
      <c r="H234" s="12"/>
      <c r="I234" s="12"/>
      <c r="J234" s="12"/>
      <c r="K234" s="12"/>
      <c r="L234" s="12"/>
      <c r="M234" s="66"/>
      <c r="N234" s="66"/>
      <c r="O234" s="12"/>
      <c r="P234" s="12"/>
      <c r="Q234" s="12"/>
      <c r="R234" s="66"/>
      <c r="S234" s="12"/>
      <c r="T234" s="66"/>
      <c r="U234" s="149"/>
      <c r="V234" s="149"/>
      <c r="W234" s="12"/>
      <c r="X234" s="149"/>
      <c r="Y234" s="149"/>
      <c r="Z234" s="149"/>
      <c r="AA234" s="12"/>
      <c r="AB234" s="66"/>
      <c r="AC234" s="149"/>
      <c r="AD234" s="12"/>
      <c r="AE234" s="12"/>
    </row>
    <row r="235" spans="8:31">
      <c r="H235" s="12"/>
      <c r="I235" s="12"/>
      <c r="J235" s="12"/>
      <c r="K235" s="12"/>
      <c r="L235" s="12"/>
      <c r="M235" s="66"/>
      <c r="N235" s="66"/>
      <c r="O235" s="12"/>
      <c r="P235" s="12"/>
      <c r="Q235" s="12"/>
      <c r="R235" s="66"/>
      <c r="S235" s="12"/>
      <c r="T235" s="66"/>
      <c r="U235" s="149"/>
      <c r="V235" s="149"/>
      <c r="W235" s="12"/>
      <c r="X235" s="149"/>
      <c r="Y235" s="149"/>
      <c r="Z235" s="149"/>
      <c r="AA235" s="12"/>
      <c r="AB235" s="66"/>
      <c r="AC235" s="149"/>
      <c r="AD235" s="12"/>
      <c r="AE235" s="12"/>
    </row>
    <row r="236" spans="8:31">
      <c r="H236" s="12"/>
      <c r="I236" s="12"/>
      <c r="J236" s="12"/>
      <c r="K236" s="12"/>
      <c r="L236" s="12"/>
      <c r="M236" s="66"/>
      <c r="N236" s="66"/>
      <c r="O236" s="12"/>
      <c r="P236" s="12"/>
      <c r="Q236" s="12"/>
      <c r="R236" s="66"/>
      <c r="S236" s="12"/>
      <c r="T236" s="66"/>
      <c r="U236" s="149"/>
      <c r="V236" s="149"/>
      <c r="W236" s="12"/>
      <c r="X236" s="149"/>
      <c r="Y236" s="149"/>
      <c r="Z236" s="149"/>
      <c r="AA236" s="12"/>
      <c r="AB236" s="66"/>
      <c r="AC236" s="149"/>
      <c r="AD236" s="12"/>
      <c r="AE236" s="12"/>
    </row>
    <row r="237" spans="8:31">
      <c r="H237" s="12"/>
      <c r="I237" s="12"/>
      <c r="J237" s="12"/>
      <c r="K237" s="12"/>
      <c r="L237" s="12"/>
      <c r="M237" s="66"/>
      <c r="N237" s="66"/>
      <c r="O237" s="12"/>
      <c r="P237" s="12"/>
      <c r="Q237" s="12"/>
      <c r="R237" s="66"/>
      <c r="S237" s="12"/>
      <c r="T237" s="66"/>
      <c r="U237" s="149"/>
      <c r="V237" s="149"/>
      <c r="W237" s="12"/>
      <c r="X237" s="149"/>
      <c r="Y237" s="149"/>
      <c r="Z237" s="149"/>
      <c r="AA237" s="12"/>
      <c r="AB237" s="66"/>
      <c r="AC237" s="149"/>
      <c r="AD237" s="12"/>
      <c r="AE237" s="12"/>
    </row>
    <row r="238" spans="8:31">
      <c r="H238" s="12"/>
      <c r="I238" s="12"/>
      <c r="J238" s="12"/>
      <c r="K238" s="12"/>
      <c r="L238" s="12"/>
      <c r="M238" s="66"/>
      <c r="N238" s="66"/>
      <c r="O238" s="12"/>
      <c r="P238" s="12"/>
      <c r="Q238" s="12"/>
      <c r="R238" s="66"/>
      <c r="S238" s="12"/>
      <c r="T238" s="66"/>
      <c r="U238" s="149"/>
      <c r="V238" s="149"/>
      <c r="W238" s="12"/>
      <c r="X238" s="149"/>
      <c r="Y238" s="149"/>
      <c r="Z238" s="149"/>
      <c r="AA238" s="12"/>
      <c r="AB238" s="66"/>
      <c r="AC238" s="149"/>
      <c r="AD238" s="12"/>
      <c r="AE238" s="12"/>
    </row>
    <row r="239" spans="8:31">
      <c r="H239" s="12"/>
      <c r="I239" s="12"/>
      <c r="J239" s="12"/>
      <c r="K239" s="12"/>
      <c r="L239" s="12"/>
      <c r="M239" s="66"/>
      <c r="N239" s="66"/>
      <c r="O239" s="12"/>
      <c r="P239" s="12"/>
      <c r="Q239" s="12"/>
      <c r="R239" s="66"/>
      <c r="S239" s="12"/>
      <c r="T239" s="66"/>
      <c r="U239" s="149"/>
      <c r="V239" s="149"/>
      <c r="W239" s="12"/>
      <c r="X239" s="149"/>
      <c r="Y239" s="149"/>
      <c r="Z239" s="149"/>
      <c r="AA239" s="12"/>
      <c r="AB239" s="66"/>
      <c r="AC239" s="149"/>
      <c r="AD239" s="12"/>
      <c r="AE239" s="12"/>
    </row>
    <row r="240" spans="8:31">
      <c r="H240" s="12"/>
      <c r="I240" s="12"/>
      <c r="J240" s="12"/>
      <c r="K240" s="12"/>
      <c r="L240" s="12"/>
      <c r="M240" s="66"/>
      <c r="N240" s="66"/>
      <c r="O240" s="12"/>
      <c r="P240" s="12"/>
      <c r="Q240" s="12"/>
      <c r="R240" s="66"/>
      <c r="S240" s="12"/>
      <c r="T240" s="66"/>
      <c r="U240" s="149"/>
      <c r="V240" s="149"/>
      <c r="W240" s="12"/>
      <c r="X240" s="149"/>
      <c r="Y240" s="149"/>
      <c r="Z240" s="149"/>
      <c r="AA240" s="12"/>
      <c r="AB240" s="66"/>
      <c r="AC240" s="149"/>
      <c r="AD240" s="12"/>
      <c r="AE240" s="12"/>
    </row>
    <row r="241" spans="8:31">
      <c r="H241" s="12"/>
      <c r="I241" s="12"/>
      <c r="J241" s="12"/>
      <c r="K241" s="12"/>
      <c r="L241" s="12"/>
      <c r="M241" s="66"/>
      <c r="N241" s="66"/>
      <c r="O241" s="12"/>
      <c r="P241" s="12"/>
      <c r="Q241" s="12"/>
      <c r="R241" s="66"/>
      <c r="S241" s="12"/>
      <c r="T241" s="66"/>
      <c r="U241" s="149"/>
      <c r="V241" s="149"/>
      <c r="W241" s="12"/>
      <c r="X241" s="149"/>
      <c r="Y241" s="149"/>
      <c r="Z241" s="149"/>
      <c r="AA241" s="12"/>
      <c r="AB241" s="66"/>
      <c r="AC241" s="149"/>
      <c r="AD241" s="12"/>
      <c r="AE241" s="12"/>
    </row>
    <row r="242" spans="8:31">
      <c r="H242" s="12"/>
      <c r="I242" s="12"/>
      <c r="J242" s="12"/>
      <c r="K242" s="12"/>
      <c r="L242" s="12"/>
      <c r="M242" s="66"/>
      <c r="N242" s="66"/>
      <c r="O242" s="12"/>
      <c r="P242" s="12"/>
      <c r="Q242" s="12"/>
      <c r="R242" s="66"/>
      <c r="S242" s="12"/>
      <c r="T242" s="66"/>
      <c r="U242" s="149"/>
      <c r="V242" s="149"/>
      <c r="W242" s="12"/>
      <c r="X242" s="149"/>
      <c r="Y242" s="149"/>
      <c r="Z242" s="149"/>
      <c r="AA242" s="12"/>
      <c r="AB242" s="66"/>
      <c r="AC242" s="149"/>
      <c r="AD242" s="12"/>
      <c r="AE242" s="12"/>
    </row>
    <row r="243" spans="8:31">
      <c r="H243" s="12"/>
      <c r="I243" s="12"/>
      <c r="J243" s="12"/>
      <c r="K243" s="12"/>
      <c r="L243" s="12"/>
      <c r="M243" s="66"/>
      <c r="N243" s="66"/>
      <c r="O243" s="12"/>
      <c r="P243" s="12"/>
      <c r="Q243" s="12"/>
      <c r="R243" s="66"/>
      <c r="S243" s="12"/>
      <c r="T243" s="66"/>
      <c r="U243" s="149"/>
      <c r="V243" s="149"/>
      <c r="W243" s="12"/>
      <c r="X243" s="149"/>
      <c r="Y243" s="149"/>
      <c r="Z243" s="149"/>
      <c r="AA243" s="12"/>
      <c r="AB243" s="66"/>
      <c r="AC243" s="149"/>
      <c r="AD243" s="12"/>
      <c r="AE243" s="12"/>
    </row>
    <row r="244" spans="8:31">
      <c r="H244" s="12"/>
      <c r="I244" s="12"/>
      <c r="J244" s="12"/>
      <c r="K244" s="12"/>
      <c r="L244" s="12"/>
      <c r="M244" s="66"/>
      <c r="N244" s="66"/>
      <c r="O244" s="12"/>
      <c r="P244" s="12"/>
      <c r="Q244" s="12"/>
      <c r="R244" s="66"/>
      <c r="S244" s="12"/>
      <c r="T244" s="66"/>
      <c r="U244" s="149"/>
      <c r="V244" s="149"/>
      <c r="W244" s="12"/>
      <c r="X244" s="149"/>
      <c r="Y244" s="149"/>
      <c r="Z244" s="149"/>
      <c r="AA244" s="12"/>
      <c r="AB244" s="66"/>
      <c r="AC244" s="149"/>
      <c r="AD244" s="12"/>
      <c r="AE244" s="12"/>
    </row>
    <row r="245" spans="8:31">
      <c r="H245" s="12"/>
      <c r="I245" s="12"/>
      <c r="J245" s="12"/>
      <c r="K245" s="12"/>
      <c r="L245" s="12"/>
      <c r="M245" s="66"/>
      <c r="N245" s="66"/>
      <c r="O245" s="12"/>
      <c r="P245" s="12"/>
      <c r="Q245" s="12"/>
      <c r="R245" s="66"/>
      <c r="S245" s="12"/>
      <c r="T245" s="66"/>
      <c r="U245" s="149"/>
      <c r="V245" s="149"/>
      <c r="W245" s="12"/>
      <c r="X245" s="149"/>
      <c r="Y245" s="149"/>
      <c r="Z245" s="149"/>
      <c r="AA245" s="12"/>
      <c r="AB245" s="66"/>
      <c r="AC245" s="149"/>
      <c r="AD245" s="12"/>
      <c r="AE245" s="12"/>
    </row>
    <row r="246" spans="8:31">
      <c r="H246" s="12"/>
      <c r="I246" s="12"/>
      <c r="J246" s="12"/>
      <c r="K246" s="12"/>
      <c r="L246" s="12"/>
      <c r="M246" s="66"/>
      <c r="N246" s="66"/>
      <c r="O246" s="12"/>
      <c r="P246" s="12"/>
      <c r="Q246" s="12"/>
      <c r="R246" s="66"/>
      <c r="S246" s="12"/>
      <c r="T246" s="66"/>
      <c r="U246" s="149"/>
      <c r="V246" s="149"/>
      <c r="W246" s="12"/>
      <c r="X246" s="149"/>
      <c r="Y246" s="149"/>
      <c r="Z246" s="149"/>
      <c r="AA246" s="12"/>
      <c r="AB246" s="66"/>
      <c r="AC246" s="149"/>
      <c r="AD246" s="12"/>
      <c r="AE246" s="12"/>
    </row>
    <row r="247" spans="8:31">
      <c r="H247" s="12"/>
      <c r="I247" s="12"/>
      <c r="J247" s="12"/>
      <c r="K247" s="12"/>
      <c r="L247" s="12"/>
      <c r="M247" s="66"/>
      <c r="N247" s="66"/>
      <c r="O247" s="12"/>
      <c r="P247" s="12"/>
      <c r="Q247" s="12"/>
      <c r="R247" s="66"/>
      <c r="S247" s="12"/>
      <c r="T247" s="66"/>
      <c r="U247" s="149"/>
      <c r="V247" s="149"/>
      <c r="W247" s="12"/>
      <c r="X247" s="149"/>
      <c r="Y247" s="149"/>
      <c r="Z247" s="149"/>
      <c r="AA247" s="12"/>
      <c r="AB247" s="66"/>
      <c r="AC247" s="149"/>
      <c r="AD247" s="12"/>
      <c r="AE247" s="12"/>
    </row>
    <row r="248" spans="8:31">
      <c r="H248" s="12"/>
      <c r="I248" s="12"/>
      <c r="J248" s="12"/>
      <c r="K248" s="12"/>
      <c r="L248" s="12"/>
      <c r="M248" s="66"/>
      <c r="N248" s="66"/>
      <c r="O248" s="12"/>
      <c r="P248" s="12"/>
      <c r="Q248" s="12"/>
      <c r="R248" s="66"/>
      <c r="S248" s="12"/>
      <c r="T248" s="66"/>
      <c r="U248" s="149"/>
      <c r="V248" s="149"/>
      <c r="W248" s="12"/>
      <c r="X248" s="149"/>
      <c r="Y248" s="149"/>
      <c r="Z248" s="149"/>
      <c r="AA248" s="12"/>
      <c r="AB248" s="66"/>
      <c r="AC248" s="149"/>
      <c r="AD248" s="12"/>
      <c r="AE248" s="12"/>
    </row>
    <row r="249" spans="8:31">
      <c r="H249" s="12"/>
      <c r="I249" s="12"/>
      <c r="J249" s="12"/>
      <c r="K249" s="12"/>
      <c r="L249" s="12"/>
      <c r="M249" s="66"/>
      <c r="N249" s="66"/>
      <c r="O249" s="12"/>
      <c r="P249" s="12"/>
      <c r="Q249" s="12"/>
      <c r="R249" s="66"/>
      <c r="S249" s="12"/>
      <c r="T249" s="66"/>
      <c r="U249" s="149"/>
      <c r="V249" s="149"/>
      <c r="W249" s="12"/>
      <c r="X249" s="149"/>
      <c r="Y249" s="149"/>
      <c r="Z249" s="149"/>
      <c r="AA249" s="12"/>
      <c r="AB249" s="66"/>
      <c r="AC249" s="149"/>
      <c r="AD249" s="12"/>
      <c r="AE249" s="12"/>
    </row>
    <row r="250" spans="8:31">
      <c r="H250" s="12"/>
      <c r="I250" s="12"/>
      <c r="J250" s="12"/>
      <c r="K250" s="12"/>
      <c r="L250" s="12"/>
      <c r="M250" s="66"/>
      <c r="N250" s="66"/>
      <c r="O250" s="12"/>
      <c r="P250" s="12"/>
      <c r="Q250" s="12"/>
      <c r="R250" s="66"/>
      <c r="S250" s="12"/>
      <c r="T250" s="66"/>
      <c r="U250" s="149"/>
      <c r="V250" s="149"/>
      <c r="W250" s="12"/>
      <c r="X250" s="149"/>
      <c r="Y250" s="149"/>
      <c r="Z250" s="149"/>
      <c r="AA250" s="12"/>
      <c r="AB250" s="66"/>
      <c r="AC250" s="149"/>
      <c r="AD250" s="12"/>
      <c r="AE250" s="12"/>
    </row>
    <row r="251" spans="8:31">
      <c r="H251" s="12"/>
      <c r="I251" s="12"/>
      <c r="J251" s="12"/>
      <c r="K251" s="12"/>
      <c r="L251" s="12"/>
      <c r="M251" s="66"/>
      <c r="N251" s="66"/>
      <c r="O251" s="12"/>
      <c r="P251" s="12"/>
      <c r="Q251" s="12"/>
      <c r="R251" s="66"/>
      <c r="S251" s="12"/>
      <c r="T251" s="66"/>
      <c r="U251" s="149"/>
      <c r="V251" s="149"/>
      <c r="W251" s="12"/>
      <c r="X251" s="149"/>
      <c r="Y251" s="149"/>
      <c r="Z251" s="149"/>
      <c r="AA251" s="12"/>
      <c r="AB251" s="66"/>
      <c r="AC251" s="149"/>
      <c r="AD251" s="12"/>
      <c r="AE251" s="12"/>
    </row>
    <row r="252" spans="8:31">
      <c r="H252" s="12"/>
      <c r="I252" s="12"/>
      <c r="J252" s="12"/>
      <c r="K252" s="12"/>
      <c r="L252" s="12"/>
      <c r="M252" s="66"/>
      <c r="N252" s="66"/>
      <c r="O252" s="12"/>
      <c r="P252" s="12"/>
      <c r="Q252" s="12"/>
      <c r="R252" s="66"/>
      <c r="S252" s="12"/>
      <c r="T252" s="66"/>
      <c r="U252" s="149"/>
      <c r="V252" s="149"/>
      <c r="W252" s="12"/>
      <c r="X252" s="149"/>
      <c r="Y252" s="149"/>
      <c r="Z252" s="149"/>
      <c r="AA252" s="12"/>
      <c r="AB252" s="66"/>
      <c r="AC252" s="149"/>
      <c r="AD252" s="12"/>
      <c r="AE252" s="12"/>
    </row>
    <row r="253" spans="8:31">
      <c r="H253" s="12"/>
      <c r="I253" s="12"/>
      <c r="J253" s="12"/>
      <c r="K253" s="12"/>
      <c r="L253" s="12"/>
      <c r="M253" s="66"/>
      <c r="N253" s="66"/>
      <c r="O253" s="12"/>
      <c r="P253" s="12"/>
      <c r="Q253" s="12"/>
      <c r="R253" s="66"/>
      <c r="S253" s="12"/>
      <c r="T253" s="66"/>
      <c r="U253" s="149"/>
      <c r="V253" s="149"/>
      <c r="W253" s="12"/>
      <c r="X253" s="149"/>
      <c r="Y253" s="149"/>
      <c r="Z253" s="149"/>
      <c r="AA253" s="12"/>
      <c r="AB253" s="66"/>
      <c r="AC253" s="149"/>
      <c r="AD253" s="12"/>
      <c r="AE253" s="12"/>
    </row>
    <row r="254" spans="8:31">
      <c r="H254" s="12"/>
      <c r="I254" s="12"/>
      <c r="J254" s="12"/>
      <c r="K254" s="12"/>
      <c r="L254" s="12"/>
      <c r="M254" s="66"/>
      <c r="N254" s="66"/>
      <c r="O254" s="12"/>
      <c r="P254" s="12"/>
      <c r="Q254" s="12"/>
      <c r="R254" s="66"/>
      <c r="S254" s="12"/>
      <c r="T254" s="66"/>
      <c r="U254" s="149"/>
      <c r="V254" s="149"/>
      <c r="W254" s="12"/>
      <c r="X254" s="149"/>
      <c r="Y254" s="149"/>
      <c r="Z254" s="149"/>
      <c r="AA254" s="12"/>
      <c r="AB254" s="66"/>
      <c r="AC254" s="149"/>
      <c r="AD254" s="12"/>
      <c r="AE254" s="12"/>
    </row>
    <row r="255" spans="8:31">
      <c r="H255" s="12"/>
      <c r="I255" s="12"/>
      <c r="J255" s="12"/>
      <c r="K255" s="12"/>
      <c r="L255" s="12"/>
      <c r="M255" s="66"/>
      <c r="N255" s="66"/>
      <c r="O255" s="12"/>
      <c r="P255" s="12"/>
      <c r="Q255" s="12"/>
      <c r="R255" s="66"/>
      <c r="S255" s="12"/>
      <c r="T255" s="66"/>
      <c r="U255" s="149"/>
      <c r="V255" s="149"/>
      <c r="W255" s="12"/>
      <c r="X255" s="149"/>
      <c r="Y255" s="149"/>
      <c r="Z255" s="149"/>
      <c r="AA255" s="12"/>
      <c r="AB255" s="66"/>
      <c r="AC255" s="149"/>
      <c r="AD255" s="12"/>
      <c r="AE255" s="12"/>
    </row>
    <row r="256" spans="8:31">
      <c r="H256" s="12"/>
      <c r="I256" s="12"/>
      <c r="J256" s="12"/>
      <c r="K256" s="12"/>
      <c r="L256" s="12"/>
      <c r="M256" s="66"/>
      <c r="N256" s="66"/>
      <c r="O256" s="12"/>
      <c r="P256" s="12"/>
      <c r="Q256" s="12"/>
      <c r="R256" s="66"/>
      <c r="S256" s="12"/>
      <c r="T256" s="66"/>
      <c r="U256" s="149"/>
      <c r="V256" s="149"/>
      <c r="W256" s="12"/>
      <c r="X256" s="149"/>
      <c r="Y256" s="149"/>
      <c r="Z256" s="149"/>
      <c r="AA256" s="12"/>
      <c r="AB256" s="66"/>
      <c r="AC256" s="149"/>
      <c r="AD256" s="12"/>
      <c r="AE256" s="12"/>
    </row>
    <row r="257" spans="8:31">
      <c r="H257" s="12"/>
      <c r="I257" s="12"/>
      <c r="J257" s="12"/>
      <c r="K257" s="12"/>
      <c r="L257" s="12"/>
      <c r="M257" s="66"/>
      <c r="N257" s="66"/>
      <c r="O257" s="12"/>
      <c r="P257" s="12"/>
      <c r="Q257" s="12"/>
      <c r="R257" s="66"/>
      <c r="S257" s="12"/>
      <c r="T257" s="66"/>
      <c r="U257" s="149"/>
      <c r="V257" s="149"/>
      <c r="W257" s="12"/>
      <c r="X257" s="149"/>
      <c r="Y257" s="149"/>
      <c r="Z257" s="149"/>
      <c r="AA257" s="12"/>
      <c r="AB257" s="66"/>
      <c r="AC257" s="149"/>
      <c r="AD257" s="12"/>
      <c r="AE257" s="12"/>
    </row>
    <row r="258" spans="8:31">
      <c r="H258" s="12"/>
      <c r="I258" s="12"/>
      <c r="J258" s="12"/>
      <c r="K258" s="12"/>
      <c r="L258" s="12"/>
      <c r="M258" s="66"/>
      <c r="N258" s="66"/>
      <c r="O258" s="12"/>
      <c r="P258" s="12"/>
      <c r="Q258" s="12"/>
      <c r="R258" s="66"/>
      <c r="S258" s="12"/>
      <c r="T258" s="66"/>
      <c r="U258" s="149"/>
      <c r="V258" s="149"/>
      <c r="W258" s="12"/>
      <c r="X258" s="149"/>
      <c r="Y258" s="149"/>
      <c r="Z258" s="149"/>
      <c r="AA258" s="12"/>
      <c r="AB258" s="66"/>
      <c r="AC258" s="149"/>
      <c r="AD258" s="12"/>
      <c r="AE258" s="12"/>
    </row>
    <row r="259" spans="8:31">
      <c r="H259" s="12"/>
      <c r="I259" s="12"/>
      <c r="J259" s="12"/>
      <c r="K259" s="12"/>
      <c r="L259" s="12"/>
      <c r="M259" s="66"/>
      <c r="N259" s="66"/>
      <c r="O259" s="12"/>
      <c r="P259" s="12"/>
      <c r="Q259" s="12"/>
      <c r="R259" s="66"/>
      <c r="S259" s="12"/>
      <c r="T259" s="66"/>
      <c r="U259" s="149"/>
      <c r="V259" s="149"/>
      <c r="W259" s="12"/>
      <c r="X259" s="149"/>
      <c r="Y259" s="149"/>
      <c r="Z259" s="149"/>
      <c r="AA259" s="12"/>
      <c r="AB259" s="66"/>
      <c r="AC259" s="149"/>
      <c r="AD259" s="12"/>
      <c r="AE259" s="12"/>
    </row>
    <row r="260" spans="8:31">
      <c r="H260" s="12"/>
      <c r="I260" s="12"/>
      <c r="J260" s="12"/>
      <c r="K260" s="12"/>
      <c r="L260" s="12"/>
      <c r="M260" s="66"/>
      <c r="N260" s="66"/>
      <c r="O260" s="12"/>
      <c r="P260" s="12"/>
      <c r="Q260" s="12"/>
      <c r="R260" s="66"/>
      <c r="S260" s="12"/>
      <c r="T260" s="66"/>
      <c r="U260" s="149"/>
      <c r="V260" s="149"/>
      <c r="W260" s="12"/>
      <c r="X260" s="149"/>
      <c r="Y260" s="149"/>
      <c r="Z260" s="149"/>
      <c r="AA260" s="12"/>
      <c r="AB260" s="66"/>
      <c r="AC260" s="149"/>
      <c r="AD260" s="12"/>
      <c r="AE260" s="12"/>
    </row>
    <row r="261" spans="8:31">
      <c r="H261" s="12"/>
      <c r="I261" s="12"/>
      <c r="J261" s="12"/>
      <c r="K261" s="12"/>
      <c r="L261" s="12"/>
      <c r="M261" s="66"/>
      <c r="N261" s="66"/>
      <c r="O261" s="12"/>
      <c r="P261" s="12"/>
      <c r="Q261" s="12"/>
      <c r="R261" s="66"/>
      <c r="S261" s="12"/>
      <c r="T261" s="66"/>
      <c r="U261" s="149"/>
      <c r="V261" s="149"/>
      <c r="W261" s="12"/>
      <c r="X261" s="149"/>
      <c r="Y261" s="149"/>
      <c r="Z261" s="149"/>
      <c r="AA261" s="12"/>
      <c r="AB261" s="66"/>
      <c r="AC261" s="149"/>
      <c r="AD261" s="12"/>
      <c r="AE261" s="12"/>
    </row>
    <row r="262" spans="8:31">
      <c r="H262" s="12"/>
      <c r="I262" s="12"/>
      <c r="J262" s="12"/>
      <c r="K262" s="12"/>
      <c r="L262" s="12"/>
      <c r="M262" s="66"/>
      <c r="N262" s="66"/>
      <c r="O262" s="12"/>
      <c r="P262" s="12"/>
      <c r="Q262" s="12"/>
      <c r="R262" s="66"/>
      <c r="S262" s="12"/>
      <c r="T262" s="66"/>
      <c r="U262" s="149"/>
      <c r="V262" s="149"/>
      <c r="W262" s="12"/>
      <c r="X262" s="149"/>
      <c r="Y262" s="149"/>
      <c r="Z262" s="149"/>
      <c r="AA262" s="12"/>
      <c r="AB262" s="66"/>
      <c r="AC262" s="149"/>
      <c r="AD262" s="12"/>
      <c r="AE262" s="12"/>
    </row>
    <row r="263" spans="8:31">
      <c r="H263" s="12"/>
      <c r="I263" s="12"/>
      <c r="J263" s="12"/>
      <c r="K263" s="12"/>
      <c r="L263" s="12"/>
      <c r="M263" s="66"/>
      <c r="N263" s="66"/>
      <c r="O263" s="12"/>
      <c r="P263" s="12"/>
      <c r="Q263" s="12"/>
      <c r="R263" s="66"/>
      <c r="S263" s="12"/>
      <c r="T263" s="66"/>
      <c r="U263" s="149"/>
      <c r="V263" s="149"/>
      <c r="W263" s="12"/>
      <c r="X263" s="149"/>
      <c r="Y263" s="149"/>
      <c r="Z263" s="149"/>
      <c r="AA263" s="12"/>
      <c r="AB263" s="66"/>
      <c r="AC263" s="149"/>
      <c r="AD263" s="12"/>
      <c r="AE263" s="12"/>
    </row>
    <row r="264" spans="8:31">
      <c r="H264" s="12"/>
      <c r="I264" s="12"/>
      <c r="J264" s="12"/>
      <c r="K264" s="12"/>
      <c r="L264" s="12"/>
      <c r="M264" s="66"/>
      <c r="N264" s="66"/>
      <c r="O264" s="12"/>
      <c r="P264" s="12"/>
      <c r="Q264" s="12"/>
      <c r="R264" s="66"/>
      <c r="S264" s="12"/>
      <c r="T264" s="66"/>
      <c r="U264" s="149"/>
      <c r="V264" s="149"/>
      <c r="W264" s="12"/>
      <c r="X264" s="149"/>
      <c r="Y264" s="149"/>
      <c r="Z264" s="149"/>
      <c r="AA264" s="12"/>
      <c r="AB264" s="66"/>
      <c r="AC264" s="149"/>
      <c r="AD264" s="12"/>
      <c r="AE264" s="12"/>
    </row>
    <row r="265" spans="8:31">
      <c r="H265" s="12"/>
      <c r="I265" s="12"/>
      <c r="J265" s="12"/>
      <c r="K265" s="12"/>
      <c r="L265" s="12"/>
      <c r="M265" s="66"/>
      <c r="N265" s="66"/>
      <c r="O265" s="12"/>
      <c r="P265" s="12"/>
      <c r="Q265" s="12"/>
      <c r="R265" s="66"/>
      <c r="S265" s="12"/>
      <c r="T265" s="66"/>
      <c r="U265" s="149"/>
      <c r="V265" s="149"/>
      <c r="W265" s="12"/>
      <c r="X265" s="149"/>
      <c r="Y265" s="149"/>
      <c r="Z265" s="149"/>
      <c r="AA265" s="12"/>
      <c r="AB265" s="66"/>
      <c r="AC265" s="149"/>
      <c r="AD265" s="12"/>
      <c r="AE265" s="12"/>
    </row>
    <row r="266" spans="8:31">
      <c r="H266" s="12"/>
      <c r="I266" s="12"/>
      <c r="J266" s="12"/>
      <c r="K266" s="12"/>
      <c r="L266" s="12"/>
      <c r="M266" s="66"/>
      <c r="N266" s="66"/>
      <c r="O266" s="12"/>
      <c r="P266" s="12"/>
      <c r="Q266" s="12"/>
      <c r="R266" s="66"/>
      <c r="S266" s="12"/>
      <c r="T266" s="66"/>
      <c r="U266" s="149"/>
      <c r="V266" s="149"/>
      <c r="W266" s="12"/>
      <c r="X266" s="149"/>
      <c r="Y266" s="149"/>
      <c r="Z266" s="149"/>
      <c r="AA266" s="12"/>
      <c r="AB266" s="66"/>
      <c r="AC266" s="149"/>
      <c r="AD266" s="12"/>
      <c r="AE266" s="12"/>
    </row>
    <row r="267" spans="8:31">
      <c r="H267" s="12"/>
      <c r="I267" s="12"/>
      <c r="J267" s="12"/>
      <c r="K267" s="12"/>
      <c r="L267" s="12"/>
      <c r="M267" s="66"/>
      <c r="N267" s="66"/>
      <c r="O267" s="12"/>
      <c r="P267" s="12"/>
      <c r="Q267" s="12"/>
      <c r="R267" s="66"/>
      <c r="S267" s="12"/>
      <c r="T267" s="66"/>
      <c r="U267" s="149"/>
      <c r="V267" s="149"/>
      <c r="W267" s="12"/>
      <c r="X267" s="149"/>
      <c r="Y267" s="149"/>
      <c r="Z267" s="149"/>
      <c r="AA267" s="12"/>
      <c r="AB267" s="66"/>
      <c r="AC267" s="149"/>
      <c r="AD267" s="12"/>
      <c r="AE267" s="12"/>
    </row>
    <row r="268" spans="8:31">
      <c r="H268" s="12"/>
      <c r="I268" s="12"/>
      <c r="J268" s="12"/>
      <c r="K268" s="12"/>
      <c r="L268" s="12"/>
      <c r="M268" s="66"/>
      <c r="N268" s="66"/>
      <c r="O268" s="12"/>
      <c r="P268" s="12"/>
      <c r="Q268" s="12"/>
      <c r="R268" s="66"/>
      <c r="S268" s="12"/>
      <c r="T268" s="66"/>
      <c r="U268" s="149"/>
      <c r="V268" s="149"/>
      <c r="W268" s="12"/>
      <c r="X268" s="149"/>
      <c r="Y268" s="149"/>
      <c r="Z268" s="149"/>
      <c r="AA268" s="12"/>
      <c r="AB268" s="66"/>
      <c r="AC268" s="149"/>
      <c r="AD268" s="12"/>
      <c r="AE268" s="12"/>
    </row>
    <row r="269" spans="8:31">
      <c r="H269" s="12"/>
      <c r="I269" s="12"/>
      <c r="J269" s="12"/>
      <c r="K269" s="12"/>
      <c r="L269" s="12"/>
      <c r="M269" s="66"/>
      <c r="N269" s="66"/>
      <c r="O269" s="12"/>
      <c r="P269" s="12"/>
      <c r="Q269" s="12"/>
      <c r="R269" s="66"/>
      <c r="S269" s="12"/>
      <c r="T269" s="66"/>
      <c r="U269" s="149"/>
      <c r="V269" s="149"/>
      <c r="W269" s="12"/>
      <c r="X269" s="149"/>
      <c r="Y269" s="149"/>
      <c r="Z269" s="149"/>
      <c r="AA269" s="12"/>
      <c r="AB269" s="66"/>
      <c r="AC269" s="149"/>
      <c r="AD269" s="12"/>
      <c r="AE269" s="12"/>
    </row>
    <row r="270" spans="8:31">
      <c r="H270" s="12"/>
      <c r="I270" s="12"/>
      <c r="J270" s="12"/>
      <c r="K270" s="12"/>
      <c r="L270" s="12"/>
      <c r="M270" s="66"/>
      <c r="N270" s="66"/>
      <c r="O270" s="12"/>
      <c r="P270" s="12"/>
      <c r="Q270" s="12"/>
      <c r="R270" s="66"/>
      <c r="S270" s="12"/>
      <c r="T270" s="66"/>
      <c r="U270" s="149"/>
      <c r="V270" s="149"/>
      <c r="W270" s="12"/>
      <c r="X270" s="149"/>
      <c r="Y270" s="149"/>
      <c r="Z270" s="149"/>
      <c r="AA270" s="12"/>
      <c r="AB270" s="66"/>
      <c r="AC270" s="149"/>
      <c r="AD270" s="12"/>
      <c r="AE270" s="12"/>
    </row>
    <row r="271" spans="8:31">
      <c r="H271" s="12"/>
      <c r="I271" s="12"/>
      <c r="J271" s="12"/>
      <c r="K271" s="12"/>
      <c r="L271" s="12"/>
      <c r="M271" s="66"/>
      <c r="N271" s="66"/>
      <c r="O271" s="12"/>
      <c r="P271" s="12"/>
      <c r="Q271" s="12"/>
      <c r="R271" s="66"/>
      <c r="S271" s="12"/>
      <c r="T271" s="66"/>
      <c r="U271" s="149"/>
      <c r="V271" s="149"/>
      <c r="W271" s="12"/>
      <c r="X271" s="149"/>
      <c r="Y271" s="149"/>
      <c r="Z271" s="149"/>
      <c r="AA271" s="12"/>
      <c r="AB271" s="66"/>
      <c r="AC271" s="149"/>
      <c r="AD271" s="12"/>
      <c r="AE271" s="12"/>
    </row>
    <row r="272" spans="8:31">
      <c r="H272" s="12"/>
      <c r="I272" s="12"/>
      <c r="J272" s="12"/>
      <c r="K272" s="12"/>
      <c r="L272" s="12"/>
      <c r="M272" s="66"/>
      <c r="N272" s="66"/>
      <c r="O272" s="12"/>
      <c r="P272" s="12"/>
      <c r="Q272" s="12"/>
      <c r="R272" s="66"/>
      <c r="S272" s="12"/>
      <c r="T272" s="66"/>
      <c r="U272" s="149"/>
      <c r="V272" s="149"/>
      <c r="W272" s="12"/>
      <c r="X272" s="149"/>
      <c r="Y272" s="149"/>
      <c r="Z272" s="149"/>
      <c r="AA272" s="12"/>
      <c r="AB272" s="66"/>
      <c r="AC272" s="149"/>
      <c r="AD272" s="12"/>
      <c r="AE272" s="12"/>
    </row>
    <row r="273" spans="8:31">
      <c r="H273" s="12"/>
      <c r="I273" s="12"/>
      <c r="J273" s="12"/>
      <c r="K273" s="12"/>
      <c r="L273" s="12"/>
      <c r="M273" s="66"/>
      <c r="N273" s="66"/>
      <c r="O273" s="12"/>
      <c r="P273" s="12"/>
      <c r="Q273" s="12"/>
      <c r="R273" s="66"/>
      <c r="S273" s="12"/>
      <c r="T273" s="66"/>
      <c r="U273" s="149"/>
      <c r="V273" s="149"/>
      <c r="W273" s="12"/>
      <c r="X273" s="149"/>
      <c r="Y273" s="149"/>
      <c r="Z273" s="149"/>
      <c r="AA273" s="12"/>
      <c r="AB273" s="66"/>
      <c r="AC273" s="149"/>
      <c r="AD273" s="12"/>
      <c r="AE273" s="12"/>
    </row>
    <row r="274" spans="8:31">
      <c r="H274" s="12"/>
      <c r="I274" s="12"/>
      <c r="J274" s="12"/>
      <c r="K274" s="12"/>
      <c r="L274" s="12"/>
      <c r="M274" s="66"/>
      <c r="N274" s="66"/>
      <c r="O274" s="12"/>
      <c r="P274" s="12"/>
      <c r="Q274" s="12"/>
      <c r="R274" s="66"/>
      <c r="S274" s="12"/>
      <c r="T274" s="66"/>
      <c r="U274" s="149"/>
      <c r="V274" s="149"/>
      <c r="W274" s="12"/>
      <c r="X274" s="149"/>
      <c r="Y274" s="149"/>
      <c r="Z274" s="149"/>
      <c r="AA274" s="12"/>
      <c r="AB274" s="66"/>
      <c r="AC274" s="149"/>
      <c r="AD274" s="12"/>
      <c r="AE274" s="12"/>
    </row>
    <row r="275" spans="8:31">
      <c r="H275" s="12"/>
      <c r="I275" s="12"/>
      <c r="J275" s="12"/>
      <c r="K275" s="12"/>
      <c r="L275" s="12"/>
      <c r="M275" s="66"/>
      <c r="N275" s="66"/>
      <c r="O275" s="12"/>
      <c r="P275" s="12"/>
      <c r="Q275" s="12"/>
      <c r="R275" s="66"/>
      <c r="S275" s="12"/>
      <c r="T275" s="66"/>
      <c r="U275" s="149"/>
      <c r="V275" s="149"/>
      <c r="W275" s="12"/>
      <c r="X275" s="149"/>
      <c r="Y275" s="149"/>
      <c r="Z275" s="149"/>
      <c r="AA275" s="12"/>
      <c r="AB275" s="66"/>
      <c r="AC275" s="149"/>
      <c r="AD275" s="12"/>
      <c r="AE275" s="12"/>
    </row>
    <row r="276" spans="8:31">
      <c r="H276" s="12"/>
      <c r="I276" s="12"/>
      <c r="J276" s="12"/>
      <c r="K276" s="12"/>
      <c r="L276" s="12"/>
      <c r="M276" s="66"/>
      <c r="N276" s="66"/>
      <c r="O276" s="12"/>
      <c r="P276" s="12"/>
      <c r="Q276" s="12"/>
      <c r="R276" s="66"/>
      <c r="S276" s="12"/>
      <c r="T276" s="66"/>
      <c r="U276" s="149"/>
      <c r="V276" s="149"/>
      <c r="W276" s="12"/>
      <c r="X276" s="149"/>
      <c r="Y276" s="149"/>
      <c r="Z276" s="149"/>
      <c r="AA276" s="12"/>
      <c r="AB276" s="66"/>
      <c r="AC276" s="149"/>
      <c r="AD276" s="12"/>
      <c r="AE276" s="12"/>
    </row>
    <row r="277" spans="8:31">
      <c r="H277" s="12"/>
      <c r="I277" s="12"/>
      <c r="J277" s="12"/>
      <c r="K277" s="12"/>
      <c r="L277" s="12"/>
      <c r="M277" s="66"/>
      <c r="N277" s="66"/>
      <c r="O277" s="12"/>
      <c r="P277" s="12"/>
      <c r="Q277" s="12"/>
      <c r="R277" s="66"/>
      <c r="S277" s="12"/>
      <c r="T277" s="66"/>
      <c r="U277" s="149"/>
      <c r="V277" s="149"/>
      <c r="W277" s="12"/>
      <c r="X277" s="149"/>
      <c r="Y277" s="149"/>
      <c r="Z277" s="149"/>
      <c r="AA277" s="12"/>
      <c r="AB277" s="66"/>
      <c r="AC277" s="149"/>
      <c r="AD277" s="12"/>
      <c r="AE277" s="12"/>
    </row>
    <row r="278" spans="8:31">
      <c r="H278" s="12"/>
      <c r="I278" s="12"/>
      <c r="J278" s="12"/>
      <c r="K278" s="12"/>
      <c r="L278" s="12"/>
      <c r="M278" s="66"/>
      <c r="N278" s="66"/>
      <c r="O278" s="12"/>
      <c r="P278" s="12"/>
      <c r="Q278" s="12"/>
      <c r="R278" s="66"/>
      <c r="S278" s="12"/>
      <c r="T278" s="66"/>
      <c r="U278" s="149"/>
      <c r="V278" s="149"/>
      <c r="W278" s="12"/>
      <c r="X278" s="149"/>
      <c r="Y278" s="149"/>
      <c r="Z278" s="149"/>
      <c r="AA278" s="12"/>
      <c r="AB278" s="66"/>
      <c r="AC278" s="149"/>
      <c r="AD278" s="12"/>
      <c r="AE278" s="12"/>
    </row>
    <row r="279" spans="8:31">
      <c r="H279" s="12"/>
      <c r="I279" s="12"/>
      <c r="J279" s="12"/>
      <c r="K279" s="12"/>
      <c r="L279" s="12"/>
      <c r="M279" s="66"/>
      <c r="N279" s="66"/>
      <c r="O279" s="12"/>
      <c r="P279" s="12"/>
      <c r="Q279" s="12"/>
      <c r="R279" s="66"/>
      <c r="S279" s="12"/>
      <c r="T279" s="66"/>
      <c r="U279" s="149"/>
      <c r="V279" s="149"/>
      <c r="W279" s="12"/>
      <c r="X279" s="149"/>
      <c r="Y279" s="149"/>
      <c r="Z279" s="149"/>
      <c r="AA279" s="12"/>
      <c r="AB279" s="66"/>
      <c r="AC279" s="149"/>
      <c r="AD279" s="12"/>
      <c r="AE279" s="12"/>
    </row>
    <row r="280" spans="8:31">
      <c r="H280" s="12"/>
      <c r="I280" s="12"/>
      <c r="J280" s="12"/>
      <c r="K280" s="12"/>
      <c r="L280" s="12"/>
      <c r="M280" s="66"/>
      <c r="N280" s="66"/>
      <c r="O280" s="12"/>
      <c r="P280" s="12"/>
      <c r="Q280" s="12"/>
      <c r="R280" s="66"/>
      <c r="S280" s="12"/>
      <c r="T280" s="66"/>
      <c r="U280" s="149"/>
      <c r="V280" s="149"/>
      <c r="W280" s="12"/>
      <c r="X280" s="149"/>
      <c r="Y280" s="149"/>
      <c r="Z280" s="149"/>
      <c r="AA280" s="12"/>
      <c r="AB280" s="66"/>
      <c r="AC280" s="149"/>
      <c r="AD280" s="12"/>
      <c r="AE280" s="12"/>
    </row>
    <row r="281" spans="8:31">
      <c r="H281" s="12"/>
      <c r="I281" s="12"/>
      <c r="J281" s="12"/>
      <c r="K281" s="12"/>
      <c r="L281" s="12"/>
      <c r="M281" s="66"/>
      <c r="N281" s="66"/>
      <c r="O281" s="12"/>
      <c r="P281" s="12"/>
      <c r="Q281" s="12"/>
      <c r="R281" s="66"/>
      <c r="S281" s="12"/>
      <c r="T281" s="66"/>
      <c r="U281" s="149"/>
      <c r="V281" s="149"/>
      <c r="W281" s="12"/>
      <c r="X281" s="149"/>
      <c r="Y281" s="149"/>
      <c r="Z281" s="149"/>
      <c r="AA281" s="12"/>
      <c r="AB281" s="66"/>
      <c r="AC281" s="149"/>
      <c r="AD281" s="12"/>
      <c r="AE281" s="12"/>
    </row>
    <row r="282" spans="8:31">
      <c r="H282" s="12"/>
      <c r="I282" s="12"/>
      <c r="J282" s="12"/>
      <c r="K282" s="12"/>
      <c r="L282" s="12"/>
      <c r="M282" s="66"/>
      <c r="N282" s="66"/>
      <c r="O282" s="12"/>
      <c r="P282" s="12"/>
      <c r="Q282" s="12"/>
      <c r="R282" s="66"/>
      <c r="S282" s="12"/>
      <c r="T282" s="66"/>
      <c r="U282" s="149"/>
      <c r="V282" s="149"/>
      <c r="W282" s="12"/>
      <c r="X282" s="149"/>
      <c r="Y282" s="149"/>
      <c r="Z282" s="149"/>
      <c r="AA282" s="12"/>
      <c r="AB282" s="66"/>
      <c r="AC282" s="149"/>
      <c r="AD282" s="12"/>
      <c r="AE282" s="12"/>
    </row>
    <row r="283" spans="8:31">
      <c r="H283" s="12"/>
      <c r="I283" s="12"/>
      <c r="J283" s="12"/>
      <c r="K283" s="12"/>
      <c r="L283" s="12"/>
      <c r="M283" s="66"/>
      <c r="N283" s="66"/>
      <c r="O283" s="12"/>
      <c r="P283" s="12"/>
      <c r="Q283" s="12"/>
      <c r="R283" s="66"/>
      <c r="S283" s="12"/>
      <c r="T283" s="66"/>
      <c r="U283" s="149"/>
      <c r="V283" s="149"/>
      <c r="W283" s="12"/>
      <c r="X283" s="149"/>
      <c r="Y283" s="149"/>
      <c r="Z283" s="149"/>
      <c r="AA283" s="12"/>
      <c r="AB283" s="66"/>
      <c r="AC283" s="149"/>
      <c r="AD283" s="12"/>
      <c r="AE283" s="12"/>
    </row>
    <row r="284" spans="8:31">
      <c r="H284" s="12"/>
      <c r="I284" s="12"/>
      <c r="J284" s="12"/>
      <c r="K284" s="12"/>
      <c r="L284" s="12"/>
      <c r="M284" s="66"/>
      <c r="N284" s="66"/>
      <c r="O284" s="12"/>
      <c r="P284" s="12"/>
      <c r="Q284" s="12"/>
      <c r="R284" s="66"/>
      <c r="S284" s="12"/>
      <c r="T284" s="66"/>
      <c r="U284" s="149"/>
      <c r="V284" s="149"/>
      <c r="W284" s="12"/>
      <c r="X284" s="149"/>
      <c r="Y284" s="149"/>
      <c r="Z284" s="149"/>
      <c r="AA284" s="12"/>
      <c r="AB284" s="66"/>
      <c r="AC284" s="149"/>
      <c r="AD284" s="12"/>
      <c r="AE284" s="12"/>
    </row>
    <row r="285" spans="8:31">
      <c r="H285" s="12"/>
      <c r="I285" s="12"/>
      <c r="J285" s="12"/>
      <c r="K285" s="12"/>
      <c r="L285" s="12"/>
      <c r="M285" s="66"/>
      <c r="N285" s="66"/>
      <c r="O285" s="12"/>
      <c r="P285" s="12"/>
      <c r="Q285" s="12"/>
      <c r="R285" s="66"/>
      <c r="S285" s="12"/>
      <c r="T285" s="66"/>
      <c r="U285" s="149"/>
      <c r="V285" s="149"/>
      <c r="W285" s="12"/>
      <c r="X285" s="149"/>
      <c r="Y285" s="149"/>
      <c r="Z285" s="149"/>
      <c r="AA285" s="12"/>
      <c r="AB285" s="66"/>
      <c r="AC285" s="149"/>
      <c r="AD285" s="12"/>
      <c r="AE285" s="12"/>
    </row>
    <row r="286" spans="8:31">
      <c r="H286" s="12"/>
      <c r="I286" s="12"/>
      <c r="J286" s="12"/>
      <c r="K286" s="12"/>
      <c r="L286" s="12"/>
      <c r="M286" s="66"/>
      <c r="N286" s="66"/>
      <c r="O286" s="12"/>
      <c r="P286" s="12"/>
      <c r="Q286" s="12"/>
      <c r="R286" s="66"/>
      <c r="S286" s="12"/>
      <c r="T286" s="66"/>
      <c r="U286" s="149"/>
      <c r="V286" s="149"/>
      <c r="W286" s="12"/>
      <c r="X286" s="149"/>
      <c r="Y286" s="149"/>
      <c r="Z286" s="149"/>
      <c r="AA286" s="12"/>
      <c r="AB286" s="66"/>
      <c r="AC286" s="149"/>
      <c r="AD286" s="12"/>
      <c r="AE286" s="12"/>
    </row>
    <row r="287" spans="8:31">
      <c r="H287" s="12"/>
      <c r="I287" s="12"/>
      <c r="J287" s="12"/>
      <c r="K287" s="12"/>
      <c r="L287" s="12"/>
      <c r="M287" s="66"/>
      <c r="N287" s="66"/>
      <c r="O287" s="12"/>
      <c r="P287" s="12"/>
      <c r="Q287" s="12"/>
      <c r="R287" s="66"/>
      <c r="S287" s="12"/>
      <c r="T287" s="66"/>
      <c r="U287" s="149"/>
      <c r="V287" s="149"/>
      <c r="W287" s="12"/>
      <c r="X287" s="149"/>
      <c r="Y287" s="149"/>
      <c r="Z287" s="149"/>
      <c r="AA287" s="12"/>
      <c r="AB287" s="66"/>
      <c r="AC287" s="149"/>
      <c r="AD287" s="12"/>
      <c r="AE287" s="12"/>
    </row>
    <row r="288" spans="8:31">
      <c r="H288" s="12"/>
      <c r="I288" s="12"/>
      <c r="J288" s="12"/>
      <c r="K288" s="12"/>
      <c r="L288" s="12"/>
      <c r="M288" s="66"/>
      <c r="N288" s="66"/>
      <c r="O288" s="12"/>
      <c r="P288" s="12"/>
      <c r="Q288" s="12"/>
      <c r="R288" s="66"/>
      <c r="S288" s="12"/>
      <c r="T288" s="66"/>
      <c r="U288" s="149"/>
      <c r="V288" s="149"/>
      <c r="W288" s="12"/>
      <c r="X288" s="149"/>
      <c r="Y288" s="149"/>
      <c r="Z288" s="149"/>
      <c r="AA288" s="12"/>
      <c r="AB288" s="66"/>
      <c r="AC288" s="149"/>
      <c r="AD288" s="12"/>
      <c r="AE288" s="12"/>
    </row>
    <row r="289" spans="8:31">
      <c r="H289" s="12"/>
      <c r="I289" s="12"/>
      <c r="J289" s="12"/>
      <c r="K289" s="12"/>
      <c r="L289" s="12"/>
      <c r="M289" s="66"/>
      <c r="N289" s="66"/>
      <c r="O289" s="12"/>
      <c r="P289" s="12"/>
      <c r="Q289" s="12"/>
      <c r="R289" s="66"/>
      <c r="S289" s="12"/>
      <c r="T289" s="66"/>
      <c r="U289" s="149"/>
      <c r="V289" s="149"/>
      <c r="W289" s="12"/>
      <c r="X289" s="149"/>
      <c r="Y289" s="149"/>
      <c r="Z289" s="149"/>
      <c r="AA289" s="12"/>
      <c r="AB289" s="66"/>
      <c r="AC289" s="149"/>
      <c r="AD289" s="12"/>
      <c r="AE289" s="12"/>
    </row>
    <row r="290" spans="8:31">
      <c r="H290" s="12"/>
      <c r="I290" s="12"/>
      <c r="J290" s="12"/>
      <c r="K290" s="12"/>
      <c r="L290" s="12"/>
      <c r="M290" s="66"/>
      <c r="N290" s="66"/>
      <c r="O290" s="12"/>
      <c r="P290" s="12"/>
      <c r="Q290" s="12"/>
      <c r="R290" s="66"/>
      <c r="S290" s="12"/>
      <c r="T290" s="66"/>
      <c r="U290" s="149"/>
      <c r="V290" s="149"/>
      <c r="W290" s="12"/>
      <c r="X290" s="149"/>
      <c r="Y290" s="149"/>
      <c r="Z290" s="149"/>
      <c r="AA290" s="12"/>
      <c r="AB290" s="66"/>
      <c r="AC290" s="149"/>
      <c r="AD290" s="12"/>
      <c r="AE290" s="12"/>
    </row>
    <row r="291" spans="8:31">
      <c r="H291" s="12"/>
      <c r="I291" s="12"/>
      <c r="J291" s="12"/>
      <c r="K291" s="12"/>
      <c r="L291" s="12"/>
      <c r="M291" s="66"/>
      <c r="N291" s="66"/>
      <c r="O291" s="12"/>
      <c r="P291" s="12"/>
      <c r="Q291" s="12"/>
      <c r="R291" s="66"/>
      <c r="S291" s="12"/>
      <c r="T291" s="66"/>
      <c r="U291" s="149"/>
      <c r="V291" s="149"/>
      <c r="W291" s="12"/>
      <c r="X291" s="149"/>
      <c r="Y291" s="149"/>
      <c r="Z291" s="149"/>
      <c r="AA291" s="12"/>
      <c r="AB291" s="66"/>
      <c r="AC291" s="149"/>
      <c r="AD291" s="12"/>
      <c r="AE291" s="12"/>
    </row>
    <row r="292" spans="8:31">
      <c r="H292" s="12"/>
      <c r="I292" s="12"/>
      <c r="J292" s="12"/>
      <c r="K292" s="12"/>
      <c r="L292" s="12"/>
      <c r="M292" s="66"/>
      <c r="N292" s="66"/>
      <c r="O292" s="12"/>
      <c r="P292" s="12"/>
      <c r="Q292" s="12"/>
      <c r="R292" s="66"/>
      <c r="S292" s="12"/>
      <c r="T292" s="66"/>
      <c r="U292" s="149"/>
      <c r="V292" s="149"/>
      <c r="W292" s="12"/>
      <c r="X292" s="149"/>
      <c r="Y292" s="149"/>
      <c r="Z292" s="149"/>
      <c r="AA292" s="12"/>
      <c r="AB292" s="66"/>
      <c r="AC292" s="149"/>
      <c r="AD292" s="12"/>
      <c r="AE292" s="12"/>
    </row>
    <row r="293" spans="8:31">
      <c r="H293" s="12"/>
      <c r="I293" s="12"/>
      <c r="J293" s="12"/>
      <c r="K293" s="12"/>
      <c r="L293" s="12"/>
      <c r="M293" s="66"/>
      <c r="N293" s="66"/>
      <c r="O293" s="12"/>
      <c r="P293" s="12"/>
      <c r="Q293" s="12"/>
      <c r="R293" s="66"/>
      <c r="S293" s="12"/>
      <c r="T293" s="66"/>
      <c r="U293" s="149"/>
      <c r="V293" s="149"/>
      <c r="W293" s="12"/>
      <c r="X293" s="149"/>
      <c r="Y293" s="149"/>
      <c r="Z293" s="149"/>
      <c r="AA293" s="12"/>
      <c r="AB293" s="66"/>
      <c r="AC293" s="149"/>
      <c r="AD293" s="12"/>
      <c r="AE293" s="12"/>
    </row>
    <row r="294" spans="8:31">
      <c r="H294" s="12"/>
      <c r="I294" s="12"/>
      <c r="J294" s="12"/>
      <c r="K294" s="12"/>
      <c r="L294" s="12"/>
      <c r="M294" s="66"/>
      <c r="N294" s="66"/>
      <c r="O294" s="12"/>
      <c r="P294" s="12"/>
      <c r="Q294" s="12"/>
      <c r="R294" s="66"/>
      <c r="S294" s="12"/>
      <c r="T294" s="66"/>
      <c r="U294" s="149"/>
      <c r="V294" s="149"/>
      <c r="W294" s="12"/>
      <c r="X294" s="149"/>
      <c r="Y294" s="149"/>
      <c r="Z294" s="149"/>
      <c r="AA294" s="12"/>
      <c r="AB294" s="66"/>
      <c r="AC294" s="149"/>
      <c r="AD294" s="12"/>
      <c r="AE294" s="12"/>
    </row>
    <row r="295" spans="8:31">
      <c r="H295" s="12"/>
      <c r="I295" s="12"/>
      <c r="J295" s="12"/>
      <c r="K295" s="12"/>
      <c r="L295" s="12"/>
      <c r="M295" s="66"/>
      <c r="N295" s="66"/>
      <c r="O295" s="12"/>
      <c r="P295" s="12"/>
      <c r="Q295" s="12"/>
      <c r="R295" s="66"/>
      <c r="S295" s="12"/>
      <c r="T295" s="66"/>
      <c r="U295" s="149"/>
      <c r="V295" s="149"/>
      <c r="W295" s="12"/>
      <c r="X295" s="149"/>
      <c r="Y295" s="149"/>
      <c r="Z295" s="149"/>
      <c r="AA295" s="12"/>
      <c r="AB295" s="66"/>
      <c r="AC295" s="149"/>
      <c r="AD295" s="12"/>
      <c r="AE295" s="12"/>
    </row>
    <row r="296" spans="8:31">
      <c r="H296" s="12"/>
      <c r="I296" s="12"/>
      <c r="J296" s="12"/>
      <c r="K296" s="12"/>
      <c r="L296" s="12"/>
      <c r="M296" s="66"/>
      <c r="N296" s="66"/>
      <c r="O296" s="12"/>
      <c r="P296" s="12"/>
      <c r="Q296" s="12"/>
      <c r="R296" s="66"/>
      <c r="S296" s="12"/>
      <c r="T296" s="66"/>
      <c r="U296" s="149"/>
      <c r="V296" s="149"/>
      <c r="W296" s="12"/>
      <c r="X296" s="149"/>
      <c r="Y296" s="149"/>
      <c r="Z296" s="149"/>
      <c r="AA296" s="12"/>
      <c r="AB296" s="66"/>
      <c r="AC296" s="149"/>
      <c r="AD296" s="12"/>
      <c r="AE296" s="12"/>
    </row>
    <row r="297" spans="8:31">
      <c r="H297" s="12"/>
      <c r="I297" s="12"/>
      <c r="J297" s="12"/>
      <c r="K297" s="12"/>
      <c r="L297" s="12"/>
      <c r="M297" s="66"/>
      <c r="N297" s="66"/>
      <c r="O297" s="12"/>
      <c r="P297" s="12"/>
      <c r="Q297" s="12"/>
      <c r="R297" s="66"/>
      <c r="S297" s="12"/>
      <c r="T297" s="66"/>
      <c r="U297" s="149"/>
      <c r="V297" s="149"/>
      <c r="W297" s="12"/>
      <c r="X297" s="149"/>
      <c r="Y297" s="149"/>
      <c r="Z297" s="149"/>
      <c r="AA297" s="12"/>
      <c r="AB297" s="66"/>
      <c r="AC297" s="149"/>
      <c r="AD297" s="12"/>
      <c r="AE297" s="12"/>
    </row>
    <row r="298" spans="8:31">
      <c r="H298" s="12"/>
      <c r="I298" s="12"/>
      <c r="J298" s="12"/>
      <c r="K298" s="12"/>
      <c r="L298" s="12"/>
      <c r="M298" s="66"/>
      <c r="N298" s="66"/>
      <c r="O298" s="12"/>
      <c r="P298" s="12"/>
      <c r="Q298" s="12"/>
      <c r="R298" s="66"/>
      <c r="S298" s="12"/>
      <c r="T298" s="66"/>
      <c r="U298" s="149"/>
      <c r="V298" s="149"/>
      <c r="W298" s="12"/>
      <c r="X298" s="149"/>
      <c r="Y298" s="149"/>
      <c r="Z298" s="149"/>
      <c r="AA298" s="12"/>
      <c r="AB298" s="66"/>
      <c r="AC298" s="149"/>
      <c r="AD298" s="12"/>
      <c r="AE298" s="12"/>
    </row>
    <row r="299" spans="8:31">
      <c r="H299" s="12"/>
      <c r="I299" s="12"/>
      <c r="J299" s="12"/>
      <c r="K299" s="12"/>
      <c r="L299" s="12"/>
      <c r="M299" s="66"/>
      <c r="N299" s="66"/>
      <c r="O299" s="12"/>
      <c r="P299" s="12"/>
      <c r="Q299" s="12"/>
      <c r="R299" s="66"/>
      <c r="S299" s="12"/>
      <c r="T299" s="66"/>
      <c r="U299" s="149"/>
      <c r="V299" s="149"/>
      <c r="W299" s="12"/>
      <c r="X299" s="149"/>
      <c r="Y299" s="149"/>
      <c r="Z299" s="149"/>
      <c r="AA299" s="12"/>
      <c r="AB299" s="66"/>
      <c r="AC299" s="149"/>
      <c r="AD299" s="12"/>
      <c r="AE299" s="12"/>
    </row>
    <row r="300" spans="8:31">
      <c r="H300" s="12"/>
      <c r="I300" s="12"/>
      <c r="J300" s="12"/>
      <c r="K300" s="12"/>
      <c r="L300" s="12"/>
      <c r="M300" s="66"/>
      <c r="N300" s="66"/>
      <c r="O300" s="12"/>
      <c r="P300" s="12"/>
      <c r="Q300" s="12"/>
      <c r="R300" s="66"/>
      <c r="S300" s="12"/>
      <c r="T300" s="66"/>
      <c r="U300" s="149"/>
      <c r="V300" s="149"/>
      <c r="W300" s="12"/>
      <c r="X300" s="149"/>
      <c r="Y300" s="149"/>
      <c r="Z300" s="149"/>
      <c r="AA300" s="12"/>
      <c r="AB300" s="66"/>
      <c r="AC300" s="149"/>
      <c r="AD300" s="12"/>
      <c r="AE300" s="12"/>
    </row>
    <row r="301" spans="8:31">
      <c r="H301" s="12"/>
      <c r="I301" s="12"/>
      <c r="J301" s="12"/>
      <c r="K301" s="12"/>
      <c r="L301" s="12"/>
      <c r="M301" s="66"/>
      <c r="N301" s="66"/>
      <c r="O301" s="12"/>
      <c r="P301" s="12"/>
      <c r="Q301" s="12"/>
      <c r="R301" s="66"/>
      <c r="S301" s="12"/>
      <c r="T301" s="66"/>
      <c r="U301" s="149"/>
      <c r="V301" s="149"/>
      <c r="W301" s="12"/>
      <c r="X301" s="149"/>
      <c r="Y301" s="149"/>
      <c r="Z301" s="149"/>
      <c r="AA301" s="12"/>
      <c r="AB301" s="66"/>
      <c r="AC301" s="149"/>
      <c r="AD301" s="12"/>
      <c r="AE301" s="12"/>
    </row>
    <row r="302" spans="8:31">
      <c r="H302" s="12"/>
      <c r="I302" s="12"/>
      <c r="J302" s="12"/>
      <c r="K302" s="12"/>
      <c r="L302" s="12"/>
      <c r="M302" s="66"/>
      <c r="N302" s="66"/>
      <c r="O302" s="12"/>
      <c r="P302" s="12"/>
      <c r="Q302" s="12"/>
      <c r="R302" s="66"/>
      <c r="S302" s="12"/>
      <c r="T302" s="66"/>
      <c r="U302" s="149"/>
      <c r="V302" s="149"/>
      <c r="W302" s="12"/>
      <c r="X302" s="149"/>
      <c r="Y302" s="149"/>
      <c r="Z302" s="149"/>
      <c r="AA302" s="12"/>
      <c r="AB302" s="66"/>
      <c r="AC302" s="149"/>
      <c r="AD302" s="12"/>
      <c r="AE302" s="12"/>
    </row>
    <row r="303" spans="8:31">
      <c r="H303" s="12"/>
      <c r="I303" s="12"/>
      <c r="J303" s="12"/>
      <c r="K303" s="12"/>
      <c r="L303" s="12"/>
      <c r="M303" s="66"/>
      <c r="N303" s="66"/>
      <c r="O303" s="12"/>
      <c r="P303" s="12"/>
      <c r="Q303" s="12"/>
      <c r="R303" s="66"/>
      <c r="S303" s="12"/>
      <c r="T303" s="66"/>
      <c r="U303" s="149"/>
      <c r="V303" s="149"/>
      <c r="W303" s="12"/>
      <c r="X303" s="149"/>
      <c r="Y303" s="149"/>
      <c r="Z303" s="149"/>
      <c r="AA303" s="12"/>
      <c r="AB303" s="66"/>
      <c r="AC303" s="149"/>
      <c r="AD303" s="12"/>
      <c r="AE303" s="12"/>
    </row>
    <row r="304" spans="8:31">
      <c r="H304" s="12"/>
      <c r="I304" s="12"/>
      <c r="J304" s="12"/>
      <c r="K304" s="12"/>
      <c r="L304" s="12"/>
      <c r="M304" s="66"/>
      <c r="N304" s="66"/>
      <c r="O304" s="12"/>
      <c r="P304" s="12"/>
      <c r="Q304" s="12"/>
      <c r="R304" s="66"/>
      <c r="S304" s="12"/>
      <c r="T304" s="66"/>
      <c r="U304" s="149"/>
      <c r="V304" s="149"/>
      <c r="W304" s="12"/>
      <c r="X304" s="149"/>
      <c r="Y304" s="149"/>
      <c r="Z304" s="149"/>
      <c r="AA304" s="12"/>
      <c r="AB304" s="66"/>
      <c r="AC304" s="149"/>
      <c r="AD304" s="12"/>
      <c r="AE304" s="12"/>
    </row>
    <row r="305" spans="1:31">
      <c r="H305" s="12"/>
      <c r="I305" s="12"/>
      <c r="J305" s="12"/>
      <c r="K305" s="12"/>
      <c r="L305" s="12"/>
      <c r="M305" s="66"/>
      <c r="N305" s="66"/>
      <c r="O305" s="12"/>
      <c r="P305" s="12"/>
      <c r="Q305" s="12"/>
      <c r="R305" s="66"/>
      <c r="S305" s="12"/>
      <c r="T305" s="66"/>
      <c r="U305" s="149"/>
      <c r="V305" s="149"/>
      <c r="W305" s="12"/>
      <c r="X305" s="149"/>
      <c r="Y305" s="149"/>
      <c r="Z305" s="149"/>
      <c r="AA305" s="12"/>
      <c r="AB305" s="66"/>
      <c r="AC305" s="149"/>
      <c r="AD305" s="12"/>
      <c r="AE305" s="12"/>
    </row>
    <row r="306" spans="1:31">
      <c r="H306" s="12"/>
      <c r="I306" s="12"/>
      <c r="J306" s="12"/>
      <c r="K306" s="12"/>
      <c r="L306" s="12"/>
      <c r="M306" s="66"/>
      <c r="N306" s="66"/>
      <c r="O306" s="12"/>
      <c r="P306" s="12"/>
      <c r="Q306" s="12"/>
      <c r="R306" s="66"/>
      <c r="S306" s="12"/>
      <c r="T306" s="66"/>
      <c r="U306" s="149"/>
      <c r="V306" s="149"/>
      <c r="W306" s="12"/>
      <c r="X306" s="149"/>
      <c r="Y306" s="149"/>
      <c r="Z306" s="149"/>
      <c r="AA306" s="12"/>
      <c r="AB306" s="66"/>
      <c r="AC306" s="149"/>
      <c r="AD306" s="12"/>
      <c r="AE306" s="12"/>
    </row>
    <row r="307" spans="1:3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66"/>
      <c r="N307" s="66"/>
      <c r="O307" s="12"/>
      <c r="P307" s="12"/>
      <c r="Q307" s="12"/>
      <c r="R307" s="66"/>
      <c r="S307" s="30"/>
      <c r="T307" s="66"/>
      <c r="U307" s="149"/>
      <c r="V307" s="149"/>
      <c r="W307" s="12"/>
      <c r="X307" s="149"/>
      <c r="Y307" s="149"/>
      <c r="Z307" s="149"/>
      <c r="AA307" s="12"/>
      <c r="AB307" s="66"/>
      <c r="AC307" s="149"/>
      <c r="AD307" s="12"/>
      <c r="AE307" s="12"/>
    </row>
    <row r="308" spans="1:3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66"/>
      <c r="N308" s="66"/>
      <c r="O308" s="12"/>
      <c r="P308" s="12"/>
      <c r="Q308" s="12"/>
      <c r="R308" s="66"/>
      <c r="S308" s="32"/>
      <c r="T308" s="66"/>
      <c r="U308" s="149"/>
      <c r="V308" s="149"/>
      <c r="W308" s="12"/>
      <c r="X308" s="149"/>
      <c r="Y308" s="149"/>
      <c r="Z308" s="149"/>
      <c r="AA308" s="12"/>
      <c r="AB308" s="66"/>
      <c r="AC308" s="149"/>
      <c r="AD308" s="12"/>
      <c r="AE308" s="12"/>
    </row>
    <row r="309" spans="1:3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67"/>
      <c r="N309" s="66"/>
      <c r="O309" s="12"/>
      <c r="P309" s="12"/>
      <c r="Q309" s="12"/>
      <c r="R309" s="66"/>
      <c r="S309" s="32"/>
      <c r="T309" s="66"/>
      <c r="U309" s="149"/>
      <c r="V309" s="149"/>
      <c r="W309" s="12"/>
      <c r="X309" s="149"/>
      <c r="Y309" s="149"/>
      <c r="Z309" s="149"/>
      <c r="AA309" s="12"/>
      <c r="AB309" s="66"/>
      <c r="AD309" s="30"/>
    </row>
    <row r="310" spans="1:3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68"/>
      <c r="N310" s="67"/>
      <c r="O310" s="30"/>
      <c r="P310" s="30"/>
      <c r="Q310" s="30"/>
      <c r="R310" s="67"/>
      <c r="S310" s="32"/>
      <c r="T310" s="67"/>
      <c r="W310" s="30"/>
      <c r="X310" s="150"/>
      <c r="AD310" s="32"/>
    </row>
    <row r="311" spans="1:3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68"/>
      <c r="N311" s="68"/>
      <c r="O311" s="32"/>
      <c r="P311" s="32"/>
      <c r="Q311" s="32"/>
      <c r="R311" s="68"/>
      <c r="S311" s="32"/>
      <c r="T311" s="68"/>
      <c r="W311" s="32"/>
      <c r="X311" s="151"/>
      <c r="AD311" s="32"/>
    </row>
    <row r="312" spans="1:3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68"/>
      <c r="N312" s="68"/>
      <c r="O312" s="32"/>
      <c r="P312" s="32"/>
      <c r="Q312" s="32"/>
      <c r="R312" s="68"/>
      <c r="S312" s="32"/>
      <c r="T312" s="68"/>
      <c r="W312" s="32"/>
      <c r="X312" s="151"/>
      <c r="AD312" s="32"/>
    </row>
    <row r="313" spans="1:3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68"/>
      <c r="N313" s="68"/>
      <c r="O313" s="32"/>
      <c r="P313" s="32"/>
      <c r="Q313" s="32"/>
      <c r="R313" s="68"/>
      <c r="S313" s="32"/>
      <c r="T313" s="68"/>
      <c r="W313" s="32"/>
      <c r="X313" s="151"/>
      <c r="AD313" s="32"/>
    </row>
    <row r="314" spans="1:3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68"/>
      <c r="N314" s="68"/>
      <c r="O314" s="32"/>
      <c r="P314" s="32"/>
      <c r="Q314" s="32"/>
      <c r="R314" s="68"/>
      <c r="S314" s="32"/>
      <c r="T314" s="68"/>
      <c r="W314" s="32"/>
      <c r="X314" s="151"/>
      <c r="AD314" s="32"/>
    </row>
    <row r="315" spans="1:3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68"/>
      <c r="N315" s="68"/>
      <c r="O315" s="32"/>
      <c r="P315" s="32"/>
      <c r="Q315" s="32"/>
      <c r="R315" s="68"/>
      <c r="S315" s="32"/>
      <c r="T315" s="68"/>
      <c r="W315" s="32"/>
      <c r="X315" s="151"/>
      <c r="AD315" s="32"/>
    </row>
    <row r="316" spans="1:3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68"/>
      <c r="N316" s="68"/>
      <c r="O316" s="32"/>
      <c r="P316" s="32"/>
      <c r="Q316" s="32"/>
      <c r="R316" s="68"/>
      <c r="S316" s="32"/>
      <c r="T316" s="68"/>
      <c r="W316" s="32"/>
      <c r="X316" s="151"/>
      <c r="AD316" s="32"/>
    </row>
    <row r="317" spans="1:3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68"/>
      <c r="N317" s="68"/>
      <c r="O317" s="32"/>
      <c r="P317" s="32"/>
      <c r="Q317" s="32"/>
      <c r="R317" s="68"/>
      <c r="S317" s="32"/>
      <c r="T317" s="68"/>
      <c r="W317" s="32"/>
      <c r="X317" s="151"/>
      <c r="AD317" s="32"/>
    </row>
    <row r="318" spans="1:3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68"/>
      <c r="N318" s="68"/>
      <c r="O318" s="32"/>
      <c r="P318" s="32"/>
      <c r="Q318" s="32"/>
      <c r="R318" s="68"/>
      <c r="S318" s="32"/>
      <c r="T318" s="68"/>
      <c r="W318" s="32"/>
      <c r="X318" s="151"/>
      <c r="AD318" s="32"/>
    </row>
    <row r="319" spans="1:3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68"/>
      <c r="N319" s="68"/>
      <c r="O319" s="32"/>
      <c r="P319" s="32"/>
      <c r="Q319" s="32"/>
      <c r="R319" s="68"/>
      <c r="S319" s="32"/>
      <c r="T319" s="68"/>
      <c r="W319" s="32"/>
      <c r="X319" s="151"/>
      <c r="AD319" s="32"/>
    </row>
    <row r="320" spans="1:3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68"/>
      <c r="N320" s="68"/>
      <c r="O320" s="32"/>
      <c r="P320" s="32"/>
      <c r="Q320" s="32"/>
      <c r="R320" s="68"/>
      <c r="S320" s="32"/>
      <c r="T320" s="68"/>
      <c r="W320" s="32"/>
      <c r="X320" s="151"/>
      <c r="AD320" s="32"/>
    </row>
    <row r="321" spans="1:30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68"/>
      <c r="N321" s="68"/>
      <c r="O321" s="32"/>
      <c r="P321" s="32"/>
      <c r="Q321" s="32"/>
      <c r="R321" s="68"/>
      <c r="S321" s="32"/>
      <c r="T321" s="68"/>
      <c r="W321" s="32"/>
      <c r="X321" s="151"/>
      <c r="AD321" s="32"/>
    </row>
    <row r="322" spans="1:30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68"/>
      <c r="N322" s="68"/>
      <c r="O322" s="32"/>
      <c r="P322" s="32"/>
      <c r="Q322" s="32"/>
      <c r="R322" s="68"/>
      <c r="S322" s="32"/>
      <c r="T322" s="68"/>
      <c r="W322" s="32"/>
      <c r="X322" s="151"/>
      <c r="AD322" s="32"/>
    </row>
    <row r="323" spans="1:30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68"/>
      <c r="N323" s="68"/>
      <c r="O323" s="32"/>
      <c r="P323" s="32"/>
      <c r="Q323" s="32"/>
      <c r="R323" s="68"/>
      <c r="S323" s="32"/>
      <c r="T323" s="68"/>
      <c r="W323" s="32"/>
      <c r="X323" s="151"/>
      <c r="AD323" s="32"/>
    </row>
    <row r="324" spans="1:30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68"/>
      <c r="N324" s="68"/>
      <c r="O324" s="32"/>
      <c r="P324" s="32"/>
      <c r="Q324" s="32"/>
      <c r="R324" s="68"/>
      <c r="S324" s="32"/>
      <c r="T324" s="68"/>
      <c r="W324" s="32"/>
      <c r="X324" s="151"/>
      <c r="AD324" s="32"/>
    </row>
    <row r="325" spans="1:30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68"/>
      <c r="N325" s="68"/>
      <c r="O325" s="32"/>
      <c r="P325" s="32"/>
      <c r="Q325" s="32"/>
      <c r="R325" s="68"/>
      <c r="S325" s="32"/>
      <c r="T325" s="68"/>
      <c r="W325" s="32"/>
      <c r="X325" s="151"/>
      <c r="AD325" s="32"/>
    </row>
    <row r="326" spans="1:30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68"/>
      <c r="N326" s="68"/>
      <c r="O326" s="32"/>
      <c r="P326" s="32"/>
      <c r="Q326" s="32"/>
      <c r="R326" s="68"/>
      <c r="S326" s="32"/>
      <c r="T326" s="68"/>
      <c r="W326" s="32"/>
      <c r="X326" s="151"/>
      <c r="AD326" s="32"/>
    </row>
    <row r="327" spans="1:30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68"/>
      <c r="N327" s="68"/>
      <c r="O327" s="32"/>
      <c r="P327" s="32"/>
      <c r="Q327" s="32"/>
      <c r="R327" s="68"/>
      <c r="S327" s="32"/>
      <c r="T327" s="68"/>
      <c r="W327" s="32"/>
      <c r="X327" s="151"/>
      <c r="AD327" s="32"/>
    </row>
    <row r="328" spans="1:30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68"/>
      <c r="N328" s="68"/>
      <c r="O328" s="32"/>
      <c r="P328" s="32"/>
      <c r="Q328" s="32"/>
      <c r="R328" s="68"/>
      <c r="S328" s="32"/>
      <c r="T328" s="68"/>
      <c r="W328" s="32"/>
      <c r="X328" s="151"/>
      <c r="AD328" s="32"/>
    </row>
    <row r="329" spans="1:30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68"/>
      <c r="N329" s="68"/>
      <c r="O329" s="32"/>
      <c r="P329" s="32"/>
      <c r="Q329" s="32"/>
      <c r="R329" s="68"/>
      <c r="S329" s="32"/>
      <c r="T329" s="68"/>
      <c r="W329" s="32"/>
      <c r="X329" s="151"/>
      <c r="AD329" s="32"/>
    </row>
    <row r="330" spans="1: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68"/>
      <c r="N330" s="68"/>
      <c r="O330" s="32"/>
      <c r="P330" s="32"/>
      <c r="Q330" s="32"/>
      <c r="R330" s="68"/>
      <c r="S330" s="32"/>
      <c r="T330" s="68"/>
      <c r="W330" s="32"/>
      <c r="X330" s="151"/>
      <c r="AD330" s="32"/>
    </row>
    <row r="331" spans="1:30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68"/>
      <c r="N331" s="68"/>
      <c r="O331" s="32"/>
      <c r="P331" s="32"/>
      <c r="Q331" s="32"/>
      <c r="R331" s="68"/>
      <c r="S331" s="32"/>
      <c r="T331" s="68"/>
      <c r="W331" s="32"/>
      <c r="X331" s="151"/>
      <c r="AD331" s="32"/>
    </row>
    <row r="332" spans="1:30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68"/>
      <c r="N332" s="68"/>
      <c r="O332" s="32"/>
      <c r="P332" s="32"/>
      <c r="Q332" s="32"/>
      <c r="R332" s="68"/>
      <c r="S332" s="32"/>
      <c r="T332" s="68"/>
      <c r="W332" s="32"/>
      <c r="X332" s="151"/>
      <c r="AD332" s="32"/>
    </row>
    <row r="333" spans="1:30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68"/>
      <c r="N333" s="68"/>
      <c r="O333" s="32"/>
      <c r="P333" s="32"/>
      <c r="Q333" s="32"/>
      <c r="R333" s="68"/>
      <c r="S333" s="32"/>
      <c r="T333" s="68"/>
      <c r="W333" s="32"/>
      <c r="X333" s="151"/>
      <c r="AD333" s="32"/>
    </row>
    <row r="334" spans="1:30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68"/>
      <c r="N334" s="68"/>
      <c r="O334" s="32"/>
      <c r="P334" s="32"/>
      <c r="Q334" s="32"/>
      <c r="R334" s="68"/>
      <c r="S334" s="32"/>
      <c r="T334" s="68"/>
      <c r="W334" s="32"/>
      <c r="X334" s="151"/>
      <c r="AD334" s="32"/>
    </row>
    <row r="335" spans="1:30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68"/>
      <c r="N335" s="68"/>
      <c r="O335" s="32"/>
      <c r="P335" s="32"/>
      <c r="Q335" s="32"/>
      <c r="R335" s="68"/>
      <c r="S335" s="32"/>
      <c r="T335" s="68"/>
      <c r="W335" s="32"/>
      <c r="X335" s="151"/>
      <c r="AD335" s="32"/>
    </row>
    <row r="336" spans="1:30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68"/>
      <c r="N336" s="68"/>
      <c r="O336" s="32"/>
      <c r="P336" s="32"/>
      <c r="Q336" s="32"/>
      <c r="R336" s="68"/>
      <c r="S336" s="32"/>
      <c r="T336" s="68"/>
      <c r="W336" s="32"/>
      <c r="X336" s="151"/>
      <c r="AD336" s="32"/>
    </row>
    <row r="337" spans="1:30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68"/>
      <c r="N337" s="68"/>
      <c r="O337" s="32"/>
      <c r="P337" s="32"/>
      <c r="Q337" s="32"/>
      <c r="R337" s="68"/>
      <c r="S337" s="32"/>
      <c r="T337" s="68"/>
      <c r="W337" s="32"/>
      <c r="X337" s="151"/>
      <c r="AD337" s="32"/>
    </row>
    <row r="338" spans="1:30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68"/>
      <c r="N338" s="68"/>
      <c r="O338" s="32"/>
      <c r="P338" s="32"/>
      <c r="Q338" s="32"/>
      <c r="R338" s="68"/>
      <c r="S338" s="32"/>
      <c r="T338" s="68"/>
      <c r="W338" s="32"/>
      <c r="X338" s="151"/>
      <c r="AD338" s="32"/>
    </row>
    <row r="339" spans="1:30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68"/>
      <c r="N339" s="68"/>
      <c r="O339" s="32"/>
      <c r="P339" s="32"/>
      <c r="Q339" s="32"/>
      <c r="R339" s="68"/>
      <c r="S339" s="32"/>
      <c r="T339" s="68"/>
      <c r="W339" s="32"/>
      <c r="X339" s="151"/>
      <c r="AD339" s="32"/>
    </row>
    <row r="340" spans="1:3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68"/>
      <c r="N340" s="68"/>
      <c r="O340" s="32"/>
      <c r="P340" s="32"/>
      <c r="Q340" s="32"/>
      <c r="R340" s="68"/>
      <c r="S340" s="32"/>
      <c r="T340" s="68"/>
      <c r="W340" s="32"/>
      <c r="X340" s="151"/>
      <c r="AD340" s="32"/>
    </row>
    <row r="341" spans="1:30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68"/>
      <c r="N341" s="68"/>
      <c r="O341" s="32"/>
      <c r="P341" s="32"/>
      <c r="Q341" s="32"/>
      <c r="R341" s="68"/>
      <c r="S341" s="32"/>
      <c r="T341" s="68"/>
      <c r="W341" s="32"/>
      <c r="X341" s="151"/>
      <c r="AD341" s="32"/>
    </row>
    <row r="342" spans="1:30">
      <c r="M342" s="68"/>
      <c r="N342" s="68"/>
      <c r="O342" s="32"/>
      <c r="P342" s="32"/>
      <c r="Q342" s="32"/>
      <c r="R342" s="68"/>
      <c r="T342" s="68"/>
      <c r="W342" s="32"/>
      <c r="X342" s="151"/>
      <c r="AD342" s="32"/>
    </row>
    <row r="343" spans="1:30">
      <c r="M343" s="68"/>
      <c r="N343" s="68"/>
      <c r="O343" s="32"/>
      <c r="P343" s="32"/>
      <c r="Q343" s="32"/>
      <c r="R343" s="68"/>
      <c r="T343" s="68"/>
      <c r="W343" s="32"/>
      <c r="X343" s="151"/>
      <c r="AD343" s="32"/>
    </row>
    <row r="344" spans="1:30">
      <c r="M344" s="68"/>
      <c r="N344" s="68"/>
      <c r="O344" s="32"/>
      <c r="P344" s="32"/>
      <c r="Q344" s="32"/>
      <c r="R344" s="68"/>
      <c r="T344" s="68"/>
      <c r="W344" s="32"/>
      <c r="X344" s="151"/>
    </row>
    <row r="345" spans="1:30">
      <c r="M345" s="68"/>
      <c r="N345" s="68"/>
      <c r="O345" s="32"/>
      <c r="P345" s="32"/>
      <c r="Q345" s="32"/>
      <c r="R345" s="68"/>
    </row>
    <row r="346" spans="1:30">
      <c r="M346" s="68"/>
      <c r="N346" s="68"/>
      <c r="O346" s="32"/>
      <c r="P346" s="32"/>
      <c r="Q346" s="32"/>
      <c r="R346" s="68"/>
    </row>
    <row r="347" spans="1:30">
      <c r="M347" s="68"/>
      <c r="N347" s="68"/>
      <c r="O347" s="32"/>
      <c r="P347" s="32"/>
      <c r="Q347" s="32"/>
      <c r="R347" s="68"/>
    </row>
    <row r="348" spans="1:30">
      <c r="M348" s="68"/>
      <c r="N348" s="68"/>
      <c r="O348" s="32"/>
      <c r="P348" s="32"/>
      <c r="Q348" s="32"/>
      <c r="R348" s="68"/>
    </row>
    <row r="349" spans="1:30">
      <c r="M349" s="68"/>
      <c r="N349" s="68"/>
      <c r="O349" s="32"/>
      <c r="P349" s="32"/>
      <c r="Q349" s="32"/>
      <c r="R349" s="68"/>
    </row>
    <row r="350" spans="1:30">
      <c r="M350" s="68"/>
      <c r="N350" s="68"/>
      <c r="O350" s="32"/>
      <c r="P350" s="32"/>
      <c r="Q350" s="32"/>
      <c r="R350" s="68"/>
    </row>
    <row r="351" spans="1:30">
      <c r="M351" s="68"/>
      <c r="N351" s="68"/>
      <c r="O351" s="32"/>
      <c r="P351" s="32"/>
      <c r="Q351" s="32"/>
      <c r="R351" s="68"/>
    </row>
    <row r="352" spans="1:30">
      <c r="M352" s="68"/>
      <c r="N352" s="68"/>
      <c r="O352" s="32"/>
      <c r="P352" s="32"/>
      <c r="Q352" s="32"/>
      <c r="R352" s="68"/>
    </row>
    <row r="353" spans="13:18">
      <c r="M353" s="68"/>
      <c r="N353" s="68"/>
      <c r="O353" s="32"/>
      <c r="P353" s="32"/>
      <c r="Q353" s="32"/>
      <c r="R353" s="68"/>
    </row>
    <row r="354" spans="13:18">
      <c r="M354" s="68"/>
      <c r="N354" s="68"/>
      <c r="O354" s="32"/>
      <c r="P354" s="32"/>
      <c r="Q354" s="32"/>
      <c r="R354" s="68"/>
    </row>
    <row r="355" spans="13:18">
      <c r="M355" s="68"/>
      <c r="N355" s="68"/>
      <c r="O355" s="32"/>
      <c r="P355" s="32"/>
      <c r="Q355" s="32"/>
      <c r="R355" s="68"/>
    </row>
    <row r="356" spans="13:18">
      <c r="M356" s="68"/>
      <c r="N356" s="68"/>
      <c r="O356" s="32"/>
      <c r="P356" s="32"/>
      <c r="Q356" s="32"/>
      <c r="R356" s="68"/>
    </row>
    <row r="357" spans="13:18">
      <c r="M357" s="68"/>
      <c r="N357" s="68"/>
      <c r="O357" s="32"/>
      <c r="P357" s="32"/>
      <c r="Q357" s="32"/>
      <c r="R357" s="68"/>
    </row>
    <row r="358" spans="13:18">
      <c r="M358" s="68"/>
      <c r="N358" s="68"/>
      <c r="O358" s="32"/>
      <c r="P358" s="32"/>
      <c r="Q358" s="32"/>
      <c r="R358" s="68"/>
    </row>
    <row r="359" spans="13:18">
      <c r="M359" s="68"/>
      <c r="N359" s="68"/>
      <c r="O359" s="32"/>
      <c r="P359" s="32"/>
      <c r="Q359" s="32"/>
      <c r="R359" s="68"/>
    </row>
    <row r="360" spans="13:18">
      <c r="M360" s="68"/>
      <c r="N360" s="68"/>
      <c r="O360" s="32"/>
      <c r="P360" s="32"/>
      <c r="Q360" s="32"/>
      <c r="R360" s="68"/>
    </row>
    <row r="361" spans="13:18">
      <c r="M361" s="68"/>
      <c r="N361" s="68"/>
      <c r="O361" s="32"/>
      <c r="P361" s="32"/>
      <c r="Q361" s="32"/>
      <c r="R361" s="68"/>
    </row>
    <row r="362" spans="13:18">
      <c r="M362" s="68"/>
      <c r="N362" s="68"/>
      <c r="O362" s="32"/>
      <c r="P362" s="32"/>
      <c r="Q362" s="32"/>
      <c r="R362" s="68"/>
    </row>
    <row r="363" spans="13:18">
      <c r="M363" s="68"/>
      <c r="N363" s="68"/>
      <c r="O363" s="32"/>
      <c r="P363" s="32"/>
      <c r="Q363" s="32"/>
      <c r="R363" s="68"/>
    </row>
    <row r="364" spans="13:18">
      <c r="M364" s="68"/>
      <c r="N364" s="68"/>
      <c r="O364" s="32"/>
      <c r="P364" s="32"/>
      <c r="Q364" s="32"/>
      <c r="R364" s="68"/>
    </row>
    <row r="365" spans="13:18">
      <c r="M365" s="68"/>
      <c r="N365" s="68"/>
      <c r="O365" s="32"/>
      <c r="P365" s="32"/>
      <c r="Q365" s="32"/>
      <c r="R365" s="68"/>
    </row>
    <row r="366" spans="13:18">
      <c r="M366" s="68"/>
      <c r="N366" s="68"/>
      <c r="O366" s="32"/>
      <c r="P366" s="32"/>
      <c r="Q366" s="32"/>
      <c r="R366" s="68"/>
    </row>
    <row r="367" spans="13:18">
      <c r="N367" s="68"/>
      <c r="O367" s="32"/>
      <c r="P367" s="32"/>
      <c r="Q367" s="32"/>
      <c r="R367" s="68"/>
    </row>
  </sheetData>
  <mergeCells count="1">
    <mergeCell ref="M5:N5"/>
  </mergeCells>
  <phoneticPr fontId="11" type="noConversion"/>
  <conditionalFormatting sqref="V34:W44 AG123:AH123">
    <cfRule type="cellIs" dxfId="98" priority="17" stopIfTrue="1" operator="lessThan">
      <formula>0</formula>
    </cfRule>
  </conditionalFormatting>
  <conditionalFormatting sqref="AG100:AH100">
    <cfRule type="cellIs" dxfId="97" priority="18" stopIfTrue="1" operator="greaterThan">
      <formula>0</formula>
    </cfRule>
  </conditionalFormatting>
  <conditionalFormatting sqref="AG77:AH77">
    <cfRule type="cellIs" dxfId="96" priority="19" stopIfTrue="1" operator="greaterThan">
      <formula>0</formula>
    </cfRule>
    <cfRule type="cellIs" dxfId="95" priority="20" stopIfTrue="1" operator="lessThan">
      <formula>0</formula>
    </cfRule>
  </conditionalFormatting>
  <conditionalFormatting sqref="AG100:AH100">
    <cfRule type="cellIs" dxfId="94" priority="11" operator="lessThan">
      <formula>0</formula>
    </cfRule>
  </conditionalFormatting>
  <conditionalFormatting sqref="G19:G45 G47:G74">
    <cfRule type="cellIs" dxfId="93" priority="9" operator="lessThan">
      <formula>0</formula>
    </cfRule>
    <cfRule type="cellIs" dxfId="92" priority="10" operator="greaterThan">
      <formula>0</formula>
    </cfRule>
  </conditionalFormatting>
  <conditionalFormatting sqref="G11:G12">
    <cfRule type="cellIs" dxfId="91" priority="3" operator="lessThan">
      <formula>0</formula>
    </cfRule>
    <cfRule type="cellIs" dxfId="90" priority="4" operator="greaterThan">
      <formula>0</formula>
    </cfRule>
  </conditionalFormatting>
  <conditionalFormatting sqref="J11:J12">
    <cfRule type="cellIs" dxfId="89" priority="1" operator="lessThan">
      <formula>0</formula>
    </cfRule>
    <cfRule type="cellIs" dxfId="8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E8B4B-D340-4971-89CC-4E395E9EEBE4}">
  <dimension ref="A1:AP417"/>
  <sheetViews>
    <sheetView topLeftCell="A101" zoomScale="92" zoomScaleNormal="92" workbookViewId="0">
      <selection activeCell="A101" sqref="A101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5.453125" customWidth="1"/>
    <col min="8" max="8" width="7.36328125" customWidth="1"/>
    <col min="9" max="9" width="7" customWidth="1"/>
    <col min="10" max="10" width="6.36328125" customWidth="1"/>
    <col min="11" max="11" width="7.1796875" customWidth="1"/>
    <col min="12" max="12" width="6.36328125" style="9" customWidth="1"/>
    <col min="13" max="13" width="6.08984375" style="9" customWidth="1"/>
    <col min="14" max="14" width="5.90625" customWidth="1"/>
    <col min="15" max="15" width="10.453125" customWidth="1"/>
    <col min="16" max="16" width="6.6328125" customWidth="1"/>
    <col min="17" max="17" width="6.453125" style="9" customWidth="1"/>
    <col min="18" max="18" width="7.08984375" customWidth="1"/>
    <col min="19" max="19" width="6.90625" style="9" customWidth="1"/>
    <col min="20" max="21" width="6.1796875" style="96" customWidth="1"/>
    <col min="22" max="22" width="7.453125" customWidth="1"/>
    <col min="23" max="23" width="7.36328125" style="96" customWidth="1"/>
    <col min="24" max="24" width="7" style="96" customWidth="1"/>
    <col min="25" max="25" width="6.81640625" style="96" customWidth="1"/>
    <col min="26" max="26" width="6.90625" customWidth="1"/>
    <col min="27" max="27" width="10.90625" style="9"/>
    <col min="28" max="28" width="7.453125" style="96" customWidth="1"/>
    <col min="29" max="29" width="7.453125" customWidth="1"/>
    <col min="30" max="34" width="15.90625" customWidth="1"/>
  </cols>
  <sheetData>
    <row r="1" spans="1:42" ht="15.6">
      <c r="T1" s="4"/>
      <c r="U1" s="52"/>
      <c r="V1" s="52"/>
      <c r="W1" s="1"/>
      <c r="X1" s="5"/>
      <c r="Y1"/>
      <c r="AA1" s="2"/>
      <c r="AB1" s="5"/>
      <c r="AC1" s="5"/>
    </row>
    <row r="2" spans="1:42" s="123" customFormat="1" ht="19.2" customHeight="1">
      <c r="A2"/>
      <c r="B2"/>
      <c r="C2"/>
      <c r="D2"/>
      <c r="E2"/>
      <c r="F2"/>
      <c r="G2"/>
      <c r="H2"/>
      <c r="I2"/>
      <c r="J2"/>
      <c r="K2"/>
      <c r="L2" s="9"/>
      <c r="M2" s="9"/>
      <c r="N2"/>
      <c r="O2"/>
      <c r="P2"/>
      <c r="Q2" s="9"/>
      <c r="R2"/>
      <c r="S2" s="9"/>
      <c r="T2" s="4"/>
      <c r="U2" s="52"/>
      <c r="V2" s="4"/>
      <c r="W2" s="52"/>
      <c r="X2" s="52"/>
      <c r="Y2" s="1"/>
      <c r="Z2" s="5"/>
      <c r="AA2"/>
      <c r="AB2"/>
      <c r="AC2" s="2"/>
      <c r="AD2" s="5"/>
      <c r="AE2" s="5"/>
      <c r="AF2"/>
      <c r="AG2"/>
    </row>
    <row r="3" spans="1:42" ht="15.6">
      <c r="T3" s="4"/>
      <c r="U3" s="52"/>
      <c r="V3" s="52"/>
      <c r="W3" s="1"/>
      <c r="X3" s="5"/>
      <c r="Y3"/>
      <c r="AA3" s="2"/>
      <c r="AB3" s="5"/>
      <c r="AC3" s="5"/>
    </row>
    <row r="4" spans="1:42" ht="15.6">
      <c r="T4" s="4"/>
      <c r="U4" s="52"/>
      <c r="V4" s="52"/>
      <c r="W4" s="1"/>
      <c r="X4" s="5"/>
      <c r="Y4"/>
      <c r="AA4" s="2"/>
      <c r="AB4" s="5"/>
      <c r="AC4" s="5"/>
    </row>
    <row r="5" spans="1:42" s="134" customFormat="1" ht="19.8">
      <c r="B5"/>
      <c r="C5"/>
      <c r="D5"/>
      <c r="E5"/>
      <c r="F5"/>
      <c r="G5"/>
      <c r="H5"/>
      <c r="I5"/>
      <c r="J5"/>
      <c r="K5"/>
      <c r="L5" s="9"/>
      <c r="M5" s="9"/>
      <c r="N5"/>
      <c r="O5"/>
      <c r="P5"/>
      <c r="Q5" s="9"/>
      <c r="R5"/>
      <c r="S5" s="9"/>
      <c r="T5" s="4"/>
      <c r="U5" s="52"/>
      <c r="V5" s="52"/>
      <c r="W5" s="1"/>
      <c r="X5" s="5"/>
      <c r="Y5"/>
      <c r="Z5"/>
      <c r="AA5" s="2"/>
      <c r="AB5"/>
      <c r="AC5"/>
      <c r="AD5" s="133"/>
      <c r="AE5" s="157"/>
      <c r="AF5" s="157"/>
      <c r="AG5" s="158"/>
      <c r="AH5" s="159"/>
      <c r="AK5" s="133"/>
      <c r="AL5" s="159"/>
      <c r="AM5" s="159"/>
    </row>
    <row r="6" spans="1:42" s="134" customFormat="1" ht="19.8">
      <c r="A6"/>
      <c r="B6"/>
      <c r="C6"/>
      <c r="D6"/>
      <c r="E6"/>
      <c r="F6"/>
      <c r="G6"/>
      <c r="H6"/>
      <c r="I6"/>
      <c r="J6"/>
      <c r="K6"/>
      <c r="L6" s="9"/>
      <c r="M6" s="9"/>
      <c r="N6"/>
      <c r="O6"/>
      <c r="P6"/>
      <c r="Q6" s="9"/>
      <c r="R6"/>
      <c r="S6" s="9"/>
      <c r="T6" s="4"/>
      <c r="U6" s="52"/>
      <c r="V6" s="52"/>
      <c r="W6" s="1"/>
      <c r="X6" s="5"/>
      <c r="Y6"/>
      <c r="Z6"/>
      <c r="AA6" s="2"/>
      <c r="AB6" s="2"/>
      <c r="AC6" s="5"/>
      <c r="AD6" s="5"/>
      <c r="AE6"/>
      <c r="AF6"/>
      <c r="AG6" s="133"/>
      <c r="AH6" s="157"/>
      <c r="AI6" s="157"/>
      <c r="AJ6" s="158"/>
      <c r="AK6" s="159"/>
      <c r="AN6" s="133"/>
      <c r="AO6" s="159"/>
      <c r="AP6" s="159"/>
    </row>
    <row r="7" spans="1:42" ht="15.6">
      <c r="T7" s="4"/>
      <c r="U7" s="52"/>
      <c r="V7" s="52"/>
      <c r="W7" s="1"/>
      <c r="X7" s="5"/>
      <c r="Y7"/>
      <c r="AA7" s="2"/>
      <c r="AB7"/>
    </row>
    <row r="8" spans="1:42" ht="15.6">
      <c r="T8" s="4"/>
      <c r="U8" s="52"/>
      <c r="V8" s="52"/>
      <c r="W8" s="1"/>
      <c r="X8" s="5"/>
      <c r="Y8"/>
      <c r="AA8" s="2"/>
      <c r="AB8"/>
    </row>
    <row r="9" spans="1:42" ht="15.6">
      <c r="T9" s="4"/>
      <c r="U9" s="52"/>
      <c r="V9" s="52"/>
      <c r="W9" s="1"/>
      <c r="X9" s="5"/>
      <c r="Y9"/>
      <c r="AA9" s="2"/>
      <c r="AB9"/>
    </row>
    <row r="10" spans="1:42" ht="15.6">
      <c r="T10" s="4"/>
      <c r="U10" s="52"/>
      <c r="V10" s="52"/>
      <c r="W10" s="1"/>
      <c r="X10" s="5"/>
      <c r="Y10"/>
      <c r="AA10" s="2"/>
      <c r="AB10"/>
    </row>
    <row r="11" spans="1:42" ht="16.5" customHeight="1">
      <c r="T11" s="4"/>
      <c r="U11" s="52"/>
      <c r="V11" s="52"/>
      <c r="W11" s="1"/>
      <c r="X11" s="5"/>
      <c r="Y11"/>
      <c r="AA11" s="2"/>
      <c r="AB11" s="5"/>
      <c r="AC11" s="5"/>
    </row>
    <row r="12" spans="1:42" ht="16.5" customHeight="1">
      <c r="T12" s="4"/>
      <c r="U12" s="52"/>
      <c r="V12" s="52"/>
      <c r="W12" s="1"/>
      <c r="X12" s="5"/>
      <c r="Y12"/>
      <c r="AA12" s="2"/>
      <c r="AB12" s="5"/>
      <c r="AC12" s="5"/>
    </row>
    <row r="13" spans="1:42" ht="15.6">
      <c r="T13" s="4"/>
      <c r="U13" s="52"/>
      <c r="V13" s="52"/>
      <c r="W13" s="1"/>
      <c r="X13" s="5"/>
      <c r="Y13"/>
      <c r="AA13" s="2"/>
      <c r="AB13"/>
    </row>
    <row r="14" spans="1:42" ht="15.6">
      <c r="T14" s="4"/>
      <c r="U14" s="52"/>
      <c r="V14" s="52"/>
      <c r="W14" s="1"/>
      <c r="X14" s="5"/>
      <c r="Y14"/>
      <c r="AA14" s="2"/>
      <c r="AB14"/>
    </row>
    <row r="15" spans="1:42">
      <c r="T15" s="4"/>
      <c r="U15" s="4"/>
      <c r="V15" s="4"/>
      <c r="W15" s="4"/>
      <c r="X15" s="4"/>
      <c r="Y15"/>
      <c r="AA15"/>
      <c r="AB15"/>
    </row>
    <row r="16" spans="1:42" ht="15.6">
      <c r="T16" s="4"/>
      <c r="U16" s="52"/>
      <c r="V16" s="52"/>
      <c r="W16" s="1"/>
      <c r="X16" s="5"/>
      <c r="Y16"/>
      <c r="AA16"/>
      <c r="AB16"/>
    </row>
    <row r="17" spans="20:30" ht="15.6">
      <c r="T17" s="4"/>
      <c r="U17" s="52"/>
      <c r="V17" s="52"/>
      <c r="W17" s="1"/>
      <c r="X17" s="5"/>
      <c r="Y17"/>
      <c r="AA17"/>
      <c r="AB17"/>
    </row>
    <row r="18" spans="20:30" ht="15.6">
      <c r="T18" s="4"/>
      <c r="U18" s="52"/>
      <c r="V18" s="52"/>
      <c r="W18" s="1"/>
      <c r="X18" s="5"/>
      <c r="Y18"/>
      <c r="AA18"/>
      <c r="AB18" s="2"/>
    </row>
    <row r="19" spans="20:30" ht="15.6">
      <c r="T19" s="4"/>
      <c r="U19" s="52"/>
      <c r="V19" s="52"/>
      <c r="W19" s="1"/>
      <c r="X19" s="5"/>
      <c r="Y19"/>
      <c r="Z19" s="2"/>
      <c r="AA19" s="2"/>
      <c r="AB19" s="4"/>
      <c r="AC19" s="4"/>
      <c r="AD19" s="4"/>
    </row>
    <row r="20" spans="20:30" ht="15.6">
      <c r="T20" s="4"/>
      <c r="U20" s="52"/>
      <c r="V20" s="52"/>
      <c r="W20" s="11"/>
      <c r="X20" s="5"/>
      <c r="Y20"/>
      <c r="Z20" s="2"/>
      <c r="AA20" s="2"/>
      <c r="AB20" s="9"/>
      <c r="AC20" s="9"/>
      <c r="AD20" s="9"/>
    </row>
    <row r="21" spans="20:30" ht="15.6">
      <c r="T21" s="4"/>
      <c r="U21" s="52"/>
      <c r="V21" s="51"/>
      <c r="W21" s="11"/>
      <c r="X21" s="5"/>
      <c r="Y21"/>
      <c r="Z21" s="1"/>
      <c r="AA21" s="1"/>
      <c r="AB21" s="9"/>
      <c r="AC21" s="9"/>
      <c r="AD21" s="9"/>
    </row>
    <row r="22" spans="20:30" ht="15.6">
      <c r="T22" s="4"/>
      <c r="U22" s="52"/>
      <c r="V22" s="52"/>
      <c r="W22" s="11"/>
      <c r="X22" s="5"/>
      <c r="Y22"/>
      <c r="Z22" s="1"/>
      <c r="AA22" s="1"/>
      <c r="AB22" s="9"/>
      <c r="AC22" s="9"/>
      <c r="AD22" s="9"/>
    </row>
    <row r="23" spans="20:30" ht="15.6">
      <c r="T23" s="4"/>
      <c r="U23" s="52"/>
      <c r="V23" s="52"/>
      <c r="W23" s="11"/>
      <c r="X23" s="5"/>
      <c r="Y23"/>
      <c r="Z23" s="1"/>
      <c r="AA23" s="1"/>
      <c r="AB23" s="9"/>
      <c r="AC23" s="9"/>
      <c r="AD23" s="9"/>
    </row>
    <row r="24" spans="20:30" ht="15.6">
      <c r="T24" s="4"/>
      <c r="U24" s="52"/>
      <c r="V24" s="52"/>
      <c r="W24" s="5"/>
      <c r="X24" s="5"/>
      <c r="Y24"/>
      <c r="Z24" s="1"/>
      <c r="AA24" s="1"/>
      <c r="AB24" s="9"/>
      <c r="AC24" s="9"/>
      <c r="AD24" s="9"/>
    </row>
    <row r="25" spans="20:30" ht="15.6">
      <c r="T25" s="4"/>
      <c r="U25" s="52"/>
      <c r="V25" s="52"/>
      <c r="W25" s="5"/>
      <c r="X25" s="5"/>
      <c r="Y25"/>
      <c r="Z25" s="1"/>
      <c r="AA25" s="1"/>
      <c r="AB25" s="9"/>
      <c r="AC25" s="9"/>
      <c r="AD25" s="9"/>
    </row>
    <row r="26" spans="20:30" ht="15.6">
      <c r="T26" s="4"/>
      <c r="U26" s="52"/>
      <c r="V26" s="52"/>
      <c r="W26" s="5"/>
      <c r="X26" s="5"/>
      <c r="Y26"/>
      <c r="Z26" s="1"/>
      <c r="AA26" s="1"/>
      <c r="AB26" s="9"/>
      <c r="AC26" s="9"/>
      <c r="AD26" s="9"/>
    </row>
    <row r="27" spans="20:30" ht="15.6">
      <c r="T27" s="4"/>
      <c r="U27" s="52"/>
      <c r="V27" s="52"/>
      <c r="W27" s="5"/>
      <c r="X27" s="5"/>
      <c r="Y27"/>
      <c r="Z27" s="1"/>
      <c r="AA27" s="1"/>
      <c r="AB27" s="9"/>
      <c r="AC27" s="9"/>
      <c r="AD27" s="9"/>
    </row>
    <row r="28" spans="20:30" ht="15.6">
      <c r="T28" s="4"/>
      <c r="U28" s="52"/>
      <c r="V28" s="52"/>
      <c r="W28" s="5"/>
      <c r="X28" s="5"/>
      <c r="Y28"/>
      <c r="Z28" s="1"/>
      <c r="AA28" s="1"/>
      <c r="AB28" s="9"/>
      <c r="AC28" s="9"/>
      <c r="AD28" s="9"/>
    </row>
    <row r="29" spans="20:30" ht="15.6">
      <c r="T29" s="4"/>
      <c r="U29" s="52"/>
      <c r="V29" s="52"/>
      <c r="W29" s="5"/>
      <c r="X29" s="5"/>
      <c r="Y29"/>
      <c r="Z29" s="1"/>
      <c r="AA29" s="1"/>
      <c r="AB29" s="9"/>
      <c r="AC29" s="9"/>
      <c r="AD29" s="9"/>
    </row>
    <row r="30" spans="20:30" ht="16.5" customHeight="1">
      <c r="T30" s="4"/>
      <c r="U30" s="52"/>
      <c r="V30" s="52"/>
      <c r="W30" s="5"/>
      <c r="X30" s="5"/>
      <c r="Y30"/>
      <c r="Z30" s="11"/>
      <c r="AA30" s="11"/>
      <c r="AB30" s="9"/>
      <c r="AC30" s="9"/>
      <c r="AD30" s="9"/>
    </row>
    <row r="31" spans="20:30" ht="16.5" customHeight="1">
      <c r="T31" s="4"/>
      <c r="U31" s="52"/>
      <c r="V31" s="52"/>
      <c r="W31" s="5"/>
      <c r="X31" s="5"/>
      <c r="Y31"/>
      <c r="Z31" s="11"/>
      <c r="AA31" s="11"/>
      <c r="AB31" s="9"/>
      <c r="AC31" s="9"/>
      <c r="AD31" s="9"/>
    </row>
    <row r="32" spans="20:30" ht="15.6">
      <c r="T32" s="4"/>
      <c r="U32" s="52"/>
      <c r="V32" s="51"/>
      <c r="W32" s="5"/>
      <c r="X32" s="5"/>
      <c r="Y32"/>
      <c r="Z32" s="11"/>
      <c r="AA32" s="11"/>
      <c r="AB32" s="9"/>
      <c r="AC32" s="9"/>
      <c r="AD32" s="9"/>
    </row>
    <row r="33" spans="20:30" ht="17.25" customHeight="1">
      <c r="T33" s="4"/>
      <c r="U33" s="52"/>
      <c r="W33"/>
      <c r="X33"/>
      <c r="Y33"/>
      <c r="Z33" s="11"/>
      <c r="AA33" s="11"/>
      <c r="AB33" s="9"/>
      <c r="AC33" s="9"/>
      <c r="AD33" s="9"/>
    </row>
    <row r="34" spans="20:30" ht="17.25" customHeight="1">
      <c r="T34" s="4"/>
      <c r="U34" s="52"/>
      <c r="V34" s="51"/>
      <c r="W34"/>
      <c r="X34" s="5"/>
      <c r="Y34"/>
      <c r="Z34" s="11"/>
      <c r="AA34" s="11"/>
      <c r="AB34" s="9"/>
      <c r="AC34" s="9"/>
      <c r="AD34" s="9"/>
    </row>
    <row r="35" spans="20:30" ht="15.6">
      <c r="T35" s="4"/>
      <c r="U35" s="52"/>
      <c r="V35" s="51"/>
      <c r="W35"/>
      <c r="X35" s="5"/>
      <c r="Y35"/>
      <c r="Z35" s="11"/>
      <c r="AA35" s="11"/>
      <c r="AB35" s="9"/>
      <c r="AC35" s="9"/>
      <c r="AD35" s="9"/>
    </row>
    <row r="36" spans="20:30" ht="15.6">
      <c r="T36" s="4"/>
      <c r="U36" s="52"/>
      <c r="V36" s="51"/>
      <c r="W36"/>
      <c r="X36"/>
      <c r="Y36"/>
      <c r="Z36" s="11"/>
      <c r="AA36" s="11"/>
      <c r="AB36" s="9"/>
      <c r="AC36" s="9"/>
      <c r="AD36" s="9"/>
    </row>
    <row r="37" spans="20:30" ht="15.6">
      <c r="T37" s="4"/>
      <c r="U37" s="52"/>
      <c r="V37" s="51"/>
      <c r="W37"/>
      <c r="X37"/>
      <c r="Y37"/>
      <c r="Z37" s="11"/>
      <c r="AA37" s="11"/>
      <c r="AB37" s="9"/>
      <c r="AC37" s="9"/>
      <c r="AD37" s="9"/>
    </row>
    <row r="38" spans="20:30" ht="15.6">
      <c r="T38" s="4"/>
      <c r="U38" s="52"/>
      <c r="V38" s="51"/>
      <c r="W38"/>
      <c r="X38"/>
      <c r="Y38"/>
      <c r="Z38" s="11"/>
      <c r="AA38" s="11"/>
      <c r="AB38" s="9"/>
      <c r="AC38" s="9"/>
      <c r="AD38" s="9"/>
    </row>
    <row r="39" spans="20:30" ht="15.6">
      <c r="T39" s="4"/>
      <c r="U39" s="52"/>
      <c r="V39" s="51"/>
      <c r="W39"/>
      <c r="X39"/>
      <c r="Y39"/>
      <c r="Z39" s="11"/>
      <c r="AA39" s="11"/>
      <c r="AB39" s="9"/>
      <c r="AC39" s="9"/>
      <c r="AD39" s="9"/>
    </row>
    <row r="40" spans="20:30" ht="15.6">
      <c r="T40" s="4"/>
      <c r="U40" s="52"/>
      <c r="V40" s="51"/>
      <c r="W40"/>
      <c r="X40"/>
      <c r="Y40"/>
      <c r="Z40" s="11"/>
      <c r="AA40" s="11"/>
      <c r="AB40" s="9"/>
      <c r="AC40" s="9"/>
      <c r="AD40" s="9"/>
    </row>
    <row r="41" spans="20:30" ht="21">
      <c r="T41" s="4"/>
      <c r="U41" s="52"/>
      <c r="V41" s="5"/>
      <c r="W41"/>
      <c r="X41"/>
      <c r="Y41"/>
      <c r="Z41" s="50"/>
      <c r="AA41" s="50"/>
      <c r="AB41"/>
    </row>
    <row r="42" spans="20:30">
      <c r="T42" s="4"/>
      <c r="U42" s="52"/>
      <c r="V42" s="4"/>
      <c r="W42" s="4"/>
      <c r="X42" s="4"/>
      <c r="Y42"/>
      <c r="AA42"/>
      <c r="AB42"/>
    </row>
    <row r="43" spans="20:30" ht="15.6">
      <c r="T43" s="4"/>
      <c r="U43" s="52"/>
      <c r="V43" s="14"/>
      <c r="W43" s="1"/>
      <c r="X43" s="18"/>
      <c r="Y43"/>
      <c r="Z43" s="1"/>
      <c r="AA43" s="5"/>
      <c r="AB43"/>
    </row>
    <row r="44" spans="20:30" ht="15.6">
      <c r="T44" s="4"/>
      <c r="U44" s="52"/>
      <c r="V44" s="14"/>
      <c r="W44" s="1"/>
      <c r="X44" s="18"/>
      <c r="Y44"/>
      <c r="AA44"/>
      <c r="AB44"/>
    </row>
    <row r="45" spans="20:30" ht="15.6">
      <c r="T45" s="4"/>
      <c r="U45" s="52"/>
      <c r="V45" s="14"/>
      <c r="W45" s="1"/>
      <c r="X45" s="18"/>
      <c r="Y45"/>
      <c r="AA45"/>
      <c r="AB45"/>
    </row>
    <row r="46" spans="20:30" ht="15.6">
      <c r="T46" s="4"/>
      <c r="U46" s="52"/>
      <c r="V46" s="14"/>
      <c r="W46" s="1"/>
      <c r="X46" s="18"/>
      <c r="Y46"/>
      <c r="AA46"/>
      <c r="AB46"/>
    </row>
    <row r="47" spans="20:30" ht="15.6">
      <c r="T47" s="4"/>
      <c r="U47" s="52"/>
      <c r="V47" s="14"/>
      <c r="W47" s="11"/>
      <c r="X47" s="18"/>
      <c r="Y47"/>
      <c r="AA47"/>
      <c r="AB47"/>
    </row>
    <row r="48" spans="20:30" ht="15.6">
      <c r="T48" s="4"/>
      <c r="U48" s="52"/>
      <c r="V48" s="14"/>
      <c r="W48" s="11"/>
      <c r="X48" s="18"/>
      <c r="Y48"/>
      <c r="AA48"/>
      <c r="AB48"/>
    </row>
    <row r="49" spans="20:28" ht="15.6">
      <c r="T49" s="4"/>
      <c r="U49" s="52"/>
      <c r="V49" s="14"/>
      <c r="W49" s="11"/>
      <c r="X49" s="18"/>
      <c r="Y49"/>
      <c r="AA49"/>
      <c r="AB49"/>
    </row>
    <row r="50" spans="20:28" ht="15.6">
      <c r="T50" s="4"/>
      <c r="U50" s="52"/>
      <c r="V50" s="14"/>
      <c r="W50" s="11"/>
      <c r="X50" s="18"/>
      <c r="Y50"/>
      <c r="AA50"/>
      <c r="AB50"/>
    </row>
    <row r="51" spans="20:28" ht="15.6">
      <c r="T51" s="4"/>
      <c r="U51" s="52"/>
      <c r="V51" s="14"/>
      <c r="W51" s="5"/>
      <c r="X51" s="18"/>
      <c r="Y51"/>
      <c r="AA51"/>
      <c r="AB51"/>
    </row>
    <row r="52" spans="20:28" ht="15.6">
      <c r="T52" s="4"/>
      <c r="U52" s="52"/>
      <c r="V52" s="14"/>
      <c r="W52" s="5"/>
      <c r="X52" s="18"/>
      <c r="Y52"/>
      <c r="AA52"/>
      <c r="AB52"/>
    </row>
    <row r="53" spans="20:28" ht="15.6">
      <c r="T53" s="4"/>
      <c r="U53" s="52"/>
      <c r="V53" s="14"/>
      <c r="W53" s="5"/>
      <c r="X53" s="18"/>
      <c r="Y53"/>
      <c r="AA53"/>
      <c r="AB53"/>
    </row>
    <row r="54" spans="20:28" ht="15.6">
      <c r="T54" s="4"/>
      <c r="U54" s="52"/>
      <c r="V54" s="14"/>
      <c r="W54" s="5"/>
      <c r="X54" s="18"/>
      <c r="Y54"/>
      <c r="AA54"/>
      <c r="AB54"/>
    </row>
    <row r="55" spans="20:28" ht="15.6">
      <c r="T55" s="4"/>
      <c r="U55" s="52"/>
      <c r="V55" s="14"/>
      <c r="W55" s="5"/>
      <c r="X55" s="18"/>
      <c r="Y55"/>
      <c r="AA55"/>
      <c r="AB55"/>
    </row>
    <row r="56" spans="20:28" ht="15.6">
      <c r="T56" s="4"/>
      <c r="U56" s="52"/>
      <c r="V56" s="14"/>
      <c r="W56" s="5"/>
      <c r="X56" s="18"/>
      <c r="Y56"/>
      <c r="AA56"/>
      <c r="AB56"/>
    </row>
    <row r="57" spans="20:28" ht="15.6">
      <c r="T57" s="4"/>
      <c r="U57" s="52"/>
      <c r="V57" s="14"/>
      <c r="W57" s="5"/>
      <c r="X57" s="18"/>
      <c r="Y57"/>
      <c r="AA57"/>
      <c r="AB57"/>
    </row>
    <row r="58" spans="20:28" ht="15.6">
      <c r="T58" s="4"/>
      <c r="U58" s="52"/>
      <c r="V58" s="14"/>
      <c r="W58" s="5"/>
      <c r="X58" s="18"/>
      <c r="Y58"/>
      <c r="AA58"/>
      <c r="AB58"/>
    </row>
    <row r="59" spans="20:28" ht="15.6">
      <c r="T59" s="4"/>
      <c r="U59" s="52"/>
      <c r="V59" s="14"/>
      <c r="W59" s="5"/>
      <c r="X59" s="18"/>
      <c r="Y59"/>
      <c r="AA59"/>
      <c r="AB59"/>
    </row>
    <row r="60" spans="20:28" ht="15.6">
      <c r="U60" s="52"/>
      <c r="V60" s="14"/>
      <c r="W60" s="5"/>
      <c r="X60" s="18"/>
      <c r="Y60"/>
      <c r="AA60"/>
      <c r="AB60"/>
    </row>
    <row r="61" spans="20:28" ht="15.6">
      <c r="U61" s="52"/>
      <c r="V61" s="14"/>
      <c r="W61" s="5"/>
      <c r="X61" s="18"/>
      <c r="Y61"/>
      <c r="AA61"/>
      <c r="AB61"/>
    </row>
    <row r="62" spans="20:28" ht="15.6">
      <c r="U62" s="52"/>
      <c r="V62" s="14"/>
      <c r="W62" s="5"/>
      <c r="X62" s="18"/>
      <c r="Y62"/>
      <c r="AA62"/>
      <c r="AB62"/>
    </row>
    <row r="63" spans="20:28" ht="15.6">
      <c r="U63" s="51"/>
      <c r="V63" s="14"/>
      <c r="W63" s="5"/>
      <c r="X63" s="18"/>
      <c r="Y63"/>
      <c r="AA63"/>
      <c r="AB63"/>
    </row>
    <row r="64" spans="20:28" ht="15.6">
      <c r="U64"/>
      <c r="V64" s="14"/>
      <c r="W64" s="5"/>
      <c r="X64" s="18"/>
      <c r="Y64"/>
      <c r="AA64"/>
      <c r="AB64"/>
    </row>
    <row r="65" spans="21:35" ht="15.6">
      <c r="U65" s="51"/>
      <c r="V65" s="14"/>
      <c r="W65" s="5"/>
      <c r="X65" s="18"/>
      <c r="Y65"/>
      <c r="AA65"/>
      <c r="AB65"/>
    </row>
    <row r="66" spans="21:35" ht="15.6">
      <c r="U66" s="51"/>
      <c r="V66" s="18"/>
      <c r="W66" s="5"/>
      <c r="X66" s="18"/>
      <c r="Y66"/>
      <c r="AA66"/>
      <c r="AE66" s="11"/>
      <c r="AF66" s="11"/>
    </row>
    <row r="67" spans="21:35" ht="15.6">
      <c r="U67" s="51"/>
      <c r="AE67" s="5"/>
      <c r="AF67" s="18"/>
      <c r="AG67" s="18"/>
      <c r="AI67" s="18"/>
    </row>
    <row r="68" spans="21:35" ht="15.6">
      <c r="U68" s="51"/>
      <c r="AE68" s="11"/>
      <c r="AF68" s="11"/>
    </row>
    <row r="69" spans="21:35" ht="15.6">
      <c r="U69" s="51"/>
      <c r="AE69" s="11"/>
      <c r="AF69" s="11"/>
    </row>
    <row r="70" spans="21:35" ht="15.6">
      <c r="U70" s="51"/>
      <c r="AE70" s="2"/>
      <c r="AF70" s="5"/>
      <c r="AG70" s="5"/>
    </row>
    <row r="71" spans="21:35" ht="15.6">
      <c r="U71" s="51"/>
      <c r="AE71" s="4"/>
      <c r="AF71" s="4"/>
      <c r="AG71" s="4"/>
      <c r="AH71" s="4"/>
      <c r="AI71" s="4"/>
    </row>
    <row r="72" spans="21:35" ht="15.6">
      <c r="U72" s="5"/>
      <c r="AE72" s="4"/>
      <c r="AF72" s="11"/>
      <c r="AG72" s="11"/>
      <c r="AH72" s="1"/>
      <c r="AI72" s="5"/>
    </row>
    <row r="73" spans="21:35" ht="15.6">
      <c r="U73" s="4"/>
      <c r="AE73" s="4"/>
      <c r="AF73" s="11"/>
      <c r="AG73" s="11"/>
      <c r="AH73" s="1"/>
      <c r="AI73" s="5"/>
    </row>
    <row r="74" spans="21:35" ht="15.6">
      <c r="U74" s="14"/>
      <c r="AE74" s="4"/>
      <c r="AF74" s="11"/>
      <c r="AG74" s="11"/>
      <c r="AH74" s="1"/>
      <c r="AI74" s="5"/>
    </row>
    <row r="75" spans="21:35" ht="15.6">
      <c r="U75" s="14"/>
      <c r="AE75" s="4"/>
      <c r="AF75" s="11"/>
      <c r="AG75" s="11"/>
      <c r="AH75" s="1"/>
      <c r="AI75" s="5"/>
    </row>
    <row r="76" spans="21:35" ht="15.6">
      <c r="U76" s="14"/>
      <c r="AE76" s="4"/>
      <c r="AF76" s="11"/>
      <c r="AG76" s="11"/>
      <c r="AH76" s="11"/>
      <c r="AI76" s="5"/>
    </row>
    <row r="77" spans="21:35" ht="15.6">
      <c r="U77" s="14"/>
      <c r="AE77" s="4"/>
      <c r="AF77" s="11"/>
      <c r="AG77" s="11"/>
      <c r="AH77" s="11"/>
      <c r="AI77" s="5"/>
    </row>
    <row r="78" spans="21:35" ht="15.6">
      <c r="U78" s="14"/>
      <c r="AE78" s="4"/>
      <c r="AF78" s="11"/>
      <c r="AG78" s="11"/>
      <c r="AH78" s="11"/>
      <c r="AI78" s="5"/>
    </row>
    <row r="79" spans="21:35" ht="15.6">
      <c r="U79" s="14"/>
      <c r="AE79" s="4"/>
      <c r="AF79" s="11"/>
      <c r="AG79" s="11"/>
      <c r="AH79" s="11"/>
      <c r="AI79" s="5"/>
    </row>
    <row r="80" spans="21:35" ht="15.6">
      <c r="U80" s="14"/>
      <c r="AE80" s="4"/>
      <c r="AF80" s="11"/>
      <c r="AG80" s="11"/>
      <c r="AH80" s="5"/>
      <c r="AI80" s="5"/>
    </row>
    <row r="81" spans="21:35" ht="15.6">
      <c r="U81" s="14"/>
      <c r="AE81" s="4"/>
      <c r="AF81" s="11"/>
      <c r="AG81" s="11"/>
      <c r="AH81" s="5"/>
      <c r="AI81" s="5"/>
    </row>
    <row r="82" spans="21:35" ht="15.6">
      <c r="U82" s="14"/>
      <c r="AE82" s="4"/>
      <c r="AF82" s="11"/>
      <c r="AG82" s="11"/>
      <c r="AH82" s="5"/>
      <c r="AI82" s="5"/>
    </row>
    <row r="83" spans="21:35" ht="15.6">
      <c r="U83" s="14"/>
      <c r="AE83" s="4"/>
      <c r="AF83" s="11"/>
      <c r="AG83" s="11"/>
      <c r="AH83" s="5"/>
      <c r="AI83" s="5"/>
    </row>
    <row r="84" spans="21:35" ht="15.6">
      <c r="U84" s="14"/>
      <c r="AE84" s="4"/>
      <c r="AF84" s="11"/>
      <c r="AG84" s="11"/>
      <c r="AH84" s="5"/>
      <c r="AI84" s="5"/>
    </row>
    <row r="85" spans="21:35" ht="15.6">
      <c r="U85" s="14"/>
      <c r="AE85" s="4"/>
      <c r="AF85" s="11"/>
      <c r="AG85" s="11"/>
      <c r="AH85" s="5"/>
      <c r="AI85" s="5"/>
    </row>
    <row r="86" spans="21:35" ht="15.6">
      <c r="U86" s="14"/>
      <c r="AE86" s="4"/>
      <c r="AF86" s="11"/>
      <c r="AG86" s="11"/>
      <c r="AH86" s="5"/>
      <c r="AI86" s="5"/>
    </row>
    <row r="87" spans="21:35" ht="15.6">
      <c r="U87" s="14"/>
      <c r="AE87" s="4"/>
      <c r="AF87" s="11"/>
      <c r="AG87" s="11"/>
      <c r="AH87" s="5"/>
      <c r="AI87" s="5"/>
    </row>
    <row r="88" spans="21:35" ht="15.6">
      <c r="U88" s="14"/>
      <c r="AE88" s="4"/>
      <c r="AF88" s="5"/>
      <c r="AG88" s="5"/>
      <c r="AH88" s="5"/>
      <c r="AI88" s="5"/>
    </row>
    <row r="89" spans="21:35">
      <c r="U89" s="14"/>
      <c r="AE89" s="11"/>
      <c r="AF89" s="11"/>
    </row>
    <row r="90" spans="21:35" ht="15.6">
      <c r="U90" s="14"/>
      <c r="AE90" s="5"/>
      <c r="AF90" s="5"/>
      <c r="AG90" s="5"/>
      <c r="AI90" s="5"/>
    </row>
    <row r="91" spans="21:35">
      <c r="U91" s="14"/>
      <c r="AE91" s="11"/>
      <c r="AF91" s="11"/>
    </row>
    <row r="92" spans="21:35">
      <c r="U92" s="14"/>
      <c r="AE92" s="11"/>
      <c r="AF92" s="11"/>
    </row>
    <row r="93" spans="21:35" ht="15.6">
      <c r="U93" s="14"/>
      <c r="AE93" s="2"/>
      <c r="AF93" s="5"/>
      <c r="AG93" s="5"/>
      <c r="AI93" s="2"/>
    </row>
    <row r="94" spans="21:35">
      <c r="U94" s="14"/>
      <c r="AE94" s="4"/>
      <c r="AF94" s="4"/>
      <c r="AG94" s="4"/>
      <c r="AH94" s="4"/>
      <c r="AI94" s="4"/>
    </row>
    <row r="95" spans="21:35" ht="15.6">
      <c r="U95" s="14"/>
      <c r="AE95" s="4"/>
      <c r="AF95" s="11"/>
      <c r="AG95" s="11"/>
      <c r="AH95" s="1"/>
      <c r="AI95" s="5"/>
    </row>
    <row r="96" spans="21:35" ht="15.6">
      <c r="U96" s="14"/>
      <c r="AE96" s="4"/>
      <c r="AF96" s="11"/>
      <c r="AG96" s="11"/>
      <c r="AH96" s="1"/>
      <c r="AI96" s="5"/>
    </row>
    <row r="97" spans="21:35" ht="15.6">
      <c r="U97" s="18"/>
      <c r="AE97" s="4"/>
      <c r="AF97" s="11"/>
      <c r="AG97" s="11"/>
      <c r="AH97" s="1"/>
      <c r="AI97" s="5"/>
    </row>
    <row r="98" spans="21:35" ht="15.6">
      <c r="AE98" s="4"/>
      <c r="AF98" s="11"/>
      <c r="AG98" s="11"/>
      <c r="AH98" s="1"/>
      <c r="AI98" s="5"/>
    </row>
    <row r="99" spans="21:35" ht="15.6">
      <c r="AE99" s="4"/>
      <c r="AF99" s="11"/>
      <c r="AG99" s="11"/>
      <c r="AH99" s="11"/>
      <c r="AI99" s="5"/>
    </row>
    <row r="100" spans="21:35" ht="15.6">
      <c r="AE100" s="4"/>
      <c r="AF100" s="11"/>
      <c r="AG100" s="11"/>
      <c r="AH100" s="11"/>
      <c r="AI100" s="5"/>
    </row>
    <row r="101" spans="21:35" ht="15.6">
      <c r="AE101" s="4"/>
      <c r="AF101" s="11"/>
      <c r="AG101" s="11"/>
      <c r="AH101" s="11"/>
      <c r="AI101" s="5"/>
    </row>
    <row r="102" spans="21:35" ht="15.6">
      <c r="AE102" s="4"/>
      <c r="AF102" s="11"/>
      <c r="AG102" s="11"/>
      <c r="AH102" s="11"/>
      <c r="AI102" s="5"/>
    </row>
    <row r="103" spans="21:35" ht="15.6">
      <c r="AE103" s="4"/>
      <c r="AF103" s="11"/>
      <c r="AG103" s="11"/>
      <c r="AH103" s="5"/>
      <c r="AI103" s="5"/>
    </row>
    <row r="104" spans="21:35" ht="15.6">
      <c r="AE104" s="4"/>
      <c r="AF104" s="11"/>
      <c r="AG104" s="11"/>
      <c r="AH104" s="5"/>
      <c r="AI104" s="5"/>
    </row>
    <row r="105" spans="21:35" ht="15.6">
      <c r="AE105" s="4"/>
      <c r="AF105" s="11"/>
      <c r="AG105" s="11"/>
      <c r="AH105" s="5"/>
      <c r="AI105" s="5"/>
    </row>
    <row r="106" spans="21:35" ht="15.6">
      <c r="AE106" s="4"/>
      <c r="AF106" s="11"/>
      <c r="AG106" s="11"/>
      <c r="AH106" s="5"/>
      <c r="AI106" s="5"/>
    </row>
    <row r="107" spans="21:35" ht="15.6">
      <c r="AE107" s="4"/>
      <c r="AF107" s="11"/>
      <c r="AG107" s="11"/>
      <c r="AH107" s="5"/>
      <c r="AI107" s="5"/>
    </row>
    <row r="108" spans="21:35" ht="15.6">
      <c r="AE108" s="4"/>
      <c r="AF108" s="11"/>
      <c r="AG108" s="11"/>
      <c r="AH108" s="5"/>
      <c r="AI108" s="5"/>
    </row>
    <row r="109" spans="21:35" ht="15.6">
      <c r="AE109" s="4"/>
      <c r="AF109" s="11"/>
      <c r="AG109" s="11"/>
      <c r="AH109" s="5"/>
      <c r="AI109" s="5"/>
    </row>
    <row r="110" spans="21:35" ht="15.6">
      <c r="AE110" s="4"/>
      <c r="AF110" s="11"/>
      <c r="AG110" s="11"/>
      <c r="AH110" s="5"/>
      <c r="AI110" s="5"/>
    </row>
    <row r="111" spans="21:35" ht="15.6">
      <c r="AE111" s="4"/>
      <c r="AF111" s="5"/>
      <c r="AG111" s="5"/>
      <c r="AH111" s="5"/>
      <c r="AI111" s="5"/>
    </row>
    <row r="112" spans="21:35">
      <c r="AE112" s="11"/>
      <c r="AF112" s="11"/>
    </row>
    <row r="113" spans="31:35" ht="15.6">
      <c r="AE113" s="5"/>
      <c r="AF113" s="5"/>
      <c r="AG113" s="5"/>
      <c r="AI113" s="5"/>
    </row>
    <row r="114" spans="31:35">
      <c r="AE114" s="11"/>
      <c r="AF114" s="11"/>
    </row>
    <row r="115" spans="31:35">
      <c r="AE115" s="11"/>
      <c r="AF115" s="11"/>
    </row>
    <row r="116" spans="31:35">
      <c r="AE116" s="11"/>
      <c r="AF116" s="11"/>
    </row>
    <row r="117" spans="31:35">
      <c r="AE117" s="11"/>
      <c r="AF117" s="11"/>
    </row>
    <row r="118" spans="31:35">
      <c r="AE118" s="11"/>
      <c r="AF118" s="11"/>
    </row>
    <row r="119" spans="31:35">
      <c r="AE119" s="11"/>
      <c r="AF119" s="11"/>
    </row>
    <row r="120" spans="31:35">
      <c r="AE120" s="11"/>
      <c r="AF120" s="11"/>
    </row>
    <row r="121" spans="31:35">
      <c r="AE121" s="11"/>
      <c r="AF121" s="11"/>
    </row>
    <row r="122" spans="31:35">
      <c r="AE122" s="11"/>
      <c r="AF122" s="11"/>
    </row>
    <row r="123" spans="31:35">
      <c r="AE123" s="11"/>
      <c r="AF123" s="11"/>
    </row>
    <row r="124" spans="31:35">
      <c r="AE124" s="11"/>
      <c r="AF124" s="11"/>
    </row>
    <row r="125" spans="31:35">
      <c r="AE125" s="11"/>
      <c r="AF125" s="11"/>
    </row>
    <row r="126" spans="31:35">
      <c r="AE126" s="11"/>
      <c r="AF126" s="11"/>
    </row>
    <row r="127" spans="31:35">
      <c r="AE127" s="11"/>
      <c r="AF127" s="11"/>
    </row>
    <row r="128" spans="31:35">
      <c r="AE128" s="11"/>
      <c r="AF128" s="11"/>
    </row>
    <row r="129" spans="31:32">
      <c r="AE129" s="11"/>
      <c r="AF129" s="11"/>
    </row>
    <row r="130" spans="31:32">
      <c r="AE130" s="11"/>
      <c r="AF130" s="11"/>
    </row>
    <row r="131" spans="31:32">
      <c r="AE131" s="11"/>
      <c r="AF131" s="11"/>
    </row>
    <row r="132" spans="31:32">
      <c r="AE132" s="11"/>
      <c r="AF132" s="11"/>
    </row>
    <row r="133" spans="31:32">
      <c r="AE133" s="11"/>
      <c r="AF133" s="11"/>
    </row>
    <row r="134" spans="31:32">
      <c r="AE134" s="11"/>
      <c r="AF134" s="11"/>
    </row>
    <row r="135" spans="31:32">
      <c r="AE135" s="11"/>
      <c r="AF135" s="11"/>
    </row>
    <row r="136" spans="31:32">
      <c r="AE136" s="11"/>
      <c r="AF136" s="11"/>
    </row>
    <row r="137" spans="31:32">
      <c r="AE137" s="11"/>
      <c r="AF137" s="11"/>
    </row>
    <row r="138" spans="31:32">
      <c r="AE138" s="11"/>
      <c r="AF138" s="11"/>
    </row>
    <row r="139" spans="31:32">
      <c r="AE139" s="11"/>
      <c r="AF139" s="11"/>
    </row>
    <row r="140" spans="31:32">
      <c r="AE140" s="11"/>
      <c r="AF140" s="11"/>
    </row>
    <row r="141" spans="31:32">
      <c r="AE141" s="11"/>
      <c r="AF141" s="11"/>
    </row>
    <row r="142" spans="31:32">
      <c r="AE142" s="11"/>
      <c r="AF142" s="11"/>
    </row>
    <row r="143" spans="31:32">
      <c r="AE143" s="11"/>
      <c r="AF143" s="11"/>
    </row>
    <row r="144" spans="31:32">
      <c r="AE144" s="11"/>
      <c r="AF144" s="11"/>
    </row>
    <row r="145" spans="2:32">
      <c r="B145" s="3" t="s">
        <v>2</v>
      </c>
      <c r="AE145" s="11"/>
      <c r="AF145" s="11"/>
    </row>
    <row r="146" spans="2:32">
      <c r="AE146" s="11"/>
      <c r="AF146" s="11"/>
    </row>
    <row r="147" spans="2:32">
      <c r="AE147" s="11"/>
      <c r="AF147" s="11"/>
    </row>
    <row r="148" spans="2:32">
      <c r="AE148" s="11"/>
      <c r="AF148" s="11"/>
    </row>
    <row r="149" spans="2:32">
      <c r="AE149" s="11"/>
      <c r="AF149" s="11"/>
    </row>
    <row r="150" spans="2:32">
      <c r="AE150" s="11"/>
      <c r="AF150" s="11"/>
    </row>
    <row r="151" spans="2:32">
      <c r="AE151" s="11"/>
      <c r="AF151" s="11"/>
    </row>
    <row r="152" spans="2:32">
      <c r="AE152" s="11"/>
      <c r="AF152" s="11"/>
    </row>
    <row r="153" spans="2:32">
      <c r="AE153" s="11"/>
      <c r="AF153" s="11"/>
    </row>
    <row r="154" spans="2:32">
      <c r="AE154" s="11"/>
      <c r="AF154" s="11"/>
    </row>
    <row r="155" spans="2:32">
      <c r="AE155" s="11"/>
      <c r="AF155" s="11"/>
    </row>
    <row r="156" spans="2:32">
      <c r="AE156" s="11"/>
      <c r="AF156" s="11"/>
    </row>
    <row r="157" spans="2:32">
      <c r="AE157" s="11"/>
      <c r="AF157" s="11"/>
    </row>
    <row r="158" spans="2:32">
      <c r="AE158" s="11"/>
      <c r="AF158" s="11"/>
    </row>
    <row r="159" spans="2:32">
      <c r="AE159" s="11"/>
      <c r="AF159" s="11"/>
    </row>
    <row r="160" spans="2:32">
      <c r="AE160" s="11"/>
      <c r="AF160" s="11"/>
    </row>
    <row r="161" spans="31:32">
      <c r="AE161" s="11"/>
      <c r="AF161" s="11"/>
    </row>
    <row r="162" spans="31:32">
      <c r="AE162" s="11"/>
      <c r="AF162" s="11"/>
    </row>
    <row r="163" spans="31:32">
      <c r="AE163" s="11"/>
      <c r="AF163" s="11"/>
    </row>
    <row r="164" spans="31:32">
      <c r="AE164" s="11"/>
      <c r="AF164" s="11"/>
    </row>
    <row r="165" spans="31:32">
      <c r="AE165" s="11"/>
      <c r="AF165" s="11"/>
    </row>
    <row r="166" spans="31:32">
      <c r="AE166" s="11"/>
      <c r="AF166" s="11"/>
    </row>
    <row r="167" spans="31:32">
      <c r="AE167" s="11"/>
      <c r="AF167" s="11"/>
    </row>
    <row r="168" spans="31:32">
      <c r="AE168" s="11"/>
      <c r="AF168" s="11"/>
    </row>
    <row r="193" spans="22:30">
      <c r="AB193" s="149"/>
      <c r="AC193" s="12"/>
      <c r="AD193" s="12"/>
    </row>
    <row r="194" spans="22:30">
      <c r="V194" s="12"/>
      <c r="W194" s="149"/>
      <c r="X194" s="149"/>
      <c r="Y194" s="149"/>
      <c r="Z194" s="12"/>
      <c r="AA194" s="66"/>
      <c r="AB194" s="149"/>
      <c r="AC194" s="12"/>
      <c r="AD194" s="12"/>
    </row>
    <row r="195" spans="22:30">
      <c r="V195" s="12"/>
      <c r="W195" s="149"/>
      <c r="X195" s="149"/>
      <c r="Y195" s="149"/>
      <c r="Z195" s="12"/>
      <c r="AA195" s="66"/>
      <c r="AB195" s="149"/>
      <c r="AC195" s="12"/>
      <c r="AD195" s="12"/>
    </row>
    <row r="196" spans="22:30">
      <c r="V196" s="12"/>
      <c r="W196" s="149"/>
      <c r="X196" s="149"/>
      <c r="Y196" s="149"/>
      <c r="Z196" s="12"/>
      <c r="AA196" s="66"/>
      <c r="AB196" s="149"/>
      <c r="AC196" s="12"/>
      <c r="AD196" s="12"/>
    </row>
    <row r="197" spans="22:30">
      <c r="V197" s="12"/>
      <c r="W197" s="149"/>
      <c r="X197" s="149"/>
      <c r="Y197" s="149"/>
      <c r="Z197" s="12"/>
      <c r="AA197" s="66"/>
      <c r="AB197" s="149"/>
      <c r="AC197" s="12"/>
      <c r="AD197" s="12"/>
    </row>
    <row r="198" spans="22:30">
      <c r="V198" s="12"/>
      <c r="W198" s="149"/>
      <c r="X198" s="149"/>
      <c r="Y198" s="149"/>
      <c r="Z198" s="12"/>
      <c r="AA198" s="66"/>
      <c r="AB198" s="149"/>
      <c r="AC198" s="12"/>
      <c r="AD198" s="12"/>
    </row>
    <row r="199" spans="22:30">
      <c r="V199" s="12"/>
      <c r="W199" s="149"/>
      <c r="X199" s="149"/>
      <c r="Y199" s="149"/>
      <c r="Z199" s="12"/>
      <c r="AA199" s="66"/>
      <c r="AB199" s="149"/>
      <c r="AC199" s="12"/>
      <c r="AD199" s="12"/>
    </row>
    <row r="200" spans="22:30">
      <c r="V200" s="12"/>
      <c r="W200" s="149"/>
      <c r="X200" s="149"/>
      <c r="Y200" s="149"/>
      <c r="Z200" s="12"/>
      <c r="AA200" s="66"/>
      <c r="AB200" s="149"/>
      <c r="AC200" s="12"/>
      <c r="AD200" s="12"/>
    </row>
    <row r="201" spans="22:30">
      <c r="V201" s="12"/>
      <c r="W201" s="149"/>
      <c r="X201" s="149"/>
      <c r="Y201" s="149"/>
      <c r="Z201" s="12"/>
      <c r="AA201" s="66"/>
      <c r="AB201" s="149"/>
      <c r="AC201" s="12"/>
      <c r="AD201" s="12"/>
    </row>
    <row r="202" spans="22:30">
      <c r="V202" s="12"/>
      <c r="W202" s="149"/>
      <c r="X202" s="149"/>
      <c r="Y202" s="149"/>
      <c r="Z202" s="12"/>
      <c r="AA202" s="66"/>
      <c r="AB202" s="149"/>
      <c r="AC202" s="12"/>
      <c r="AD202" s="12"/>
    </row>
    <row r="203" spans="22:30">
      <c r="V203" s="12"/>
      <c r="W203" s="149"/>
      <c r="X203" s="149"/>
      <c r="Y203" s="149"/>
      <c r="Z203" s="12"/>
      <c r="AA203" s="66"/>
      <c r="AB203" s="149"/>
      <c r="AC203" s="12"/>
      <c r="AD203" s="12"/>
    </row>
    <row r="204" spans="22:30">
      <c r="V204" s="12"/>
      <c r="W204" s="149"/>
      <c r="X204" s="149"/>
      <c r="Y204" s="149"/>
      <c r="Z204" s="12"/>
      <c r="AA204" s="66"/>
      <c r="AB204" s="149"/>
      <c r="AC204" s="12"/>
      <c r="AD204" s="12"/>
    </row>
    <row r="205" spans="22:30">
      <c r="V205" s="12"/>
      <c r="W205" s="149"/>
      <c r="X205" s="149"/>
      <c r="Y205" s="149"/>
      <c r="Z205" s="12"/>
      <c r="AA205" s="66"/>
      <c r="AB205" s="149"/>
      <c r="AC205" s="12"/>
      <c r="AD205" s="12"/>
    </row>
    <row r="206" spans="22:30">
      <c r="V206" s="12"/>
      <c r="W206" s="149"/>
      <c r="X206" s="149"/>
      <c r="Y206" s="149"/>
      <c r="Z206" s="12"/>
      <c r="AA206" s="66"/>
      <c r="AB206" s="149"/>
      <c r="AC206" s="12"/>
      <c r="AD206" s="12"/>
    </row>
    <row r="207" spans="22:30">
      <c r="V207" s="12"/>
      <c r="W207" s="149"/>
      <c r="X207" s="149"/>
      <c r="Y207" s="149"/>
      <c r="Z207" s="12"/>
      <c r="AA207" s="66"/>
      <c r="AB207" s="149"/>
      <c r="AC207" s="12"/>
      <c r="AD207" s="12"/>
    </row>
    <row r="208" spans="22:30">
      <c r="V208" s="12"/>
      <c r="W208" s="149"/>
      <c r="X208" s="149"/>
      <c r="Y208" s="149"/>
      <c r="Z208" s="12"/>
      <c r="AA208" s="66"/>
      <c r="AB208" s="149"/>
      <c r="AC208" s="12"/>
      <c r="AD208" s="12"/>
    </row>
    <row r="209" spans="22:30">
      <c r="V209" s="12"/>
      <c r="W209" s="149"/>
      <c r="X209" s="149"/>
      <c r="Y209" s="149"/>
      <c r="Z209" s="12"/>
      <c r="AA209" s="66"/>
      <c r="AB209" s="149"/>
      <c r="AC209" s="12"/>
      <c r="AD209" s="12"/>
    </row>
    <row r="210" spans="22:30">
      <c r="V210" s="12"/>
      <c r="W210" s="149"/>
      <c r="X210" s="149"/>
      <c r="Y210" s="149"/>
      <c r="Z210" s="12"/>
      <c r="AA210" s="66"/>
      <c r="AB210" s="149"/>
      <c r="AC210" s="12"/>
      <c r="AD210" s="12"/>
    </row>
    <row r="211" spans="22:30">
      <c r="V211" s="12"/>
      <c r="W211" s="149"/>
      <c r="X211" s="149"/>
      <c r="Y211" s="149"/>
      <c r="Z211" s="12"/>
      <c r="AA211" s="66"/>
      <c r="AB211" s="149"/>
      <c r="AC211" s="12"/>
      <c r="AD211" s="12"/>
    </row>
    <row r="212" spans="22:30">
      <c r="V212" s="12"/>
      <c r="W212" s="149"/>
      <c r="X212" s="149"/>
      <c r="Y212" s="149"/>
      <c r="Z212" s="12"/>
      <c r="AA212" s="66"/>
      <c r="AB212" s="149"/>
      <c r="AC212" s="12"/>
      <c r="AD212" s="12"/>
    </row>
    <row r="213" spans="22:30">
      <c r="V213" s="12"/>
      <c r="W213" s="149"/>
      <c r="X213" s="149"/>
      <c r="Y213" s="149"/>
      <c r="Z213" s="12"/>
      <c r="AA213" s="66"/>
      <c r="AB213" s="149"/>
      <c r="AC213" s="12"/>
      <c r="AD213" s="12"/>
    </row>
    <row r="214" spans="22:30">
      <c r="V214" s="12"/>
      <c r="W214" s="149"/>
      <c r="X214" s="149"/>
      <c r="Y214" s="149"/>
      <c r="Z214" s="12"/>
      <c r="AA214" s="66"/>
      <c r="AB214" s="149"/>
      <c r="AC214" s="12"/>
      <c r="AD214" s="12"/>
    </row>
    <row r="215" spans="22:30">
      <c r="V215" s="12"/>
      <c r="W215" s="149"/>
      <c r="X215" s="149"/>
      <c r="Y215" s="149"/>
      <c r="Z215" s="12"/>
      <c r="AA215" s="66"/>
      <c r="AB215" s="149"/>
      <c r="AC215" s="12"/>
      <c r="AD215" s="12"/>
    </row>
    <row r="216" spans="22:30">
      <c r="V216" s="12"/>
      <c r="W216" s="149"/>
      <c r="X216" s="149"/>
      <c r="Y216" s="149"/>
      <c r="Z216" s="12"/>
      <c r="AA216" s="66"/>
      <c r="AB216" s="149"/>
      <c r="AC216" s="12"/>
      <c r="AD216" s="12"/>
    </row>
    <row r="217" spans="22:30">
      <c r="V217" s="12"/>
      <c r="W217" s="149"/>
      <c r="X217" s="149"/>
      <c r="Y217" s="149"/>
      <c r="Z217" s="12"/>
      <c r="AA217" s="66"/>
      <c r="AB217" s="149"/>
      <c r="AC217" s="12"/>
      <c r="AD217" s="12"/>
    </row>
    <row r="218" spans="22:30">
      <c r="V218" s="12"/>
      <c r="W218" s="149"/>
      <c r="X218" s="149"/>
      <c r="Y218" s="149"/>
      <c r="Z218" s="12"/>
      <c r="AA218" s="66"/>
      <c r="AB218" s="149"/>
      <c r="AC218" s="12"/>
      <c r="AD218" s="12"/>
    </row>
    <row r="219" spans="22:30">
      <c r="V219" s="12"/>
      <c r="W219" s="149"/>
      <c r="X219" s="149"/>
      <c r="Y219" s="149"/>
      <c r="Z219" s="12"/>
      <c r="AA219" s="66"/>
      <c r="AB219" s="149"/>
      <c r="AC219" s="12"/>
      <c r="AD219" s="12"/>
    </row>
    <row r="220" spans="22:30">
      <c r="V220" s="12"/>
      <c r="W220" s="149"/>
      <c r="X220" s="149"/>
      <c r="Y220" s="149"/>
      <c r="Z220" s="12"/>
      <c r="AA220" s="66"/>
      <c r="AB220" s="149"/>
      <c r="AC220" s="12"/>
      <c r="AD220" s="12"/>
    </row>
    <row r="221" spans="22:30">
      <c r="V221" s="12"/>
      <c r="W221" s="149"/>
      <c r="X221" s="149"/>
      <c r="Y221" s="149"/>
      <c r="Z221" s="12"/>
      <c r="AA221" s="66"/>
      <c r="AB221" s="149"/>
      <c r="AC221" s="12"/>
      <c r="AD221" s="12"/>
    </row>
    <row r="222" spans="22:30">
      <c r="V222" s="12"/>
      <c r="W222" s="149"/>
      <c r="X222" s="149"/>
      <c r="Y222" s="149"/>
      <c r="Z222" s="12"/>
      <c r="AA222" s="66"/>
      <c r="AB222" s="149"/>
      <c r="AC222" s="12"/>
      <c r="AD222" s="12"/>
    </row>
    <row r="223" spans="22:30">
      <c r="V223" s="12"/>
      <c r="W223" s="149"/>
      <c r="X223" s="149"/>
      <c r="Y223" s="149"/>
      <c r="Z223" s="12"/>
      <c r="AA223" s="66"/>
      <c r="AB223" s="149"/>
      <c r="AC223" s="12"/>
      <c r="AD223" s="12"/>
    </row>
    <row r="224" spans="22:30">
      <c r="V224" s="12"/>
      <c r="W224" s="149"/>
      <c r="X224" s="149"/>
      <c r="Y224" s="149"/>
      <c r="Z224" s="12"/>
      <c r="AA224" s="66"/>
      <c r="AB224" s="149"/>
      <c r="AC224" s="12"/>
      <c r="AD224" s="12"/>
    </row>
    <row r="225" spans="20:30">
      <c r="T225" s="149"/>
      <c r="U225" s="149"/>
      <c r="V225" s="12"/>
      <c r="W225" s="149"/>
      <c r="X225" s="149"/>
      <c r="Y225" s="149"/>
      <c r="Z225" s="12"/>
      <c r="AA225" s="66"/>
      <c r="AB225" s="149"/>
      <c r="AC225" s="12"/>
      <c r="AD225" s="12"/>
    </row>
    <row r="226" spans="20:30">
      <c r="T226" s="149"/>
      <c r="U226" s="149"/>
      <c r="V226" s="12"/>
      <c r="W226" s="149"/>
      <c r="X226" s="149"/>
      <c r="Y226" s="149"/>
      <c r="Z226" s="12"/>
      <c r="AA226" s="66"/>
      <c r="AB226" s="149"/>
      <c r="AC226" s="12"/>
      <c r="AD226" s="12"/>
    </row>
    <row r="227" spans="20:30">
      <c r="T227" s="149"/>
      <c r="U227" s="149"/>
      <c r="V227" s="12"/>
      <c r="W227" s="149"/>
      <c r="X227" s="149"/>
      <c r="Y227" s="149"/>
      <c r="Z227" s="12"/>
      <c r="AA227" s="66"/>
      <c r="AB227" s="149"/>
      <c r="AC227" s="12"/>
      <c r="AD227" s="12"/>
    </row>
    <row r="228" spans="20:30">
      <c r="T228" s="149"/>
      <c r="U228" s="149"/>
      <c r="V228" s="12"/>
      <c r="W228" s="149"/>
      <c r="X228" s="149"/>
      <c r="Y228" s="149"/>
      <c r="Z228" s="12"/>
      <c r="AA228" s="66"/>
      <c r="AB228" s="149"/>
      <c r="AC228" s="12"/>
      <c r="AD228" s="12"/>
    </row>
    <row r="229" spans="20:30">
      <c r="T229" s="149"/>
      <c r="U229" s="149"/>
      <c r="V229" s="12"/>
      <c r="W229" s="149"/>
      <c r="X229" s="149"/>
      <c r="Y229" s="149"/>
      <c r="Z229" s="12"/>
      <c r="AA229" s="66"/>
      <c r="AB229" s="149"/>
      <c r="AC229" s="12"/>
      <c r="AD229" s="12"/>
    </row>
    <row r="230" spans="20:30">
      <c r="T230" s="149"/>
      <c r="U230" s="149"/>
      <c r="V230" s="12"/>
      <c r="W230" s="149"/>
      <c r="X230" s="149"/>
      <c r="Y230" s="149"/>
      <c r="Z230" s="12"/>
      <c r="AA230" s="66"/>
      <c r="AB230" s="149"/>
      <c r="AC230" s="12"/>
      <c r="AD230" s="12"/>
    </row>
    <row r="231" spans="20:30">
      <c r="T231" s="149"/>
      <c r="U231" s="149"/>
      <c r="V231" s="12"/>
      <c r="W231" s="149"/>
      <c r="X231" s="149"/>
      <c r="Y231" s="149"/>
      <c r="Z231" s="12"/>
      <c r="AA231" s="66"/>
      <c r="AB231" s="149"/>
      <c r="AC231" s="12"/>
      <c r="AD231" s="12"/>
    </row>
    <row r="232" spans="20:30">
      <c r="T232" s="149"/>
      <c r="U232" s="149"/>
      <c r="V232" s="12"/>
      <c r="W232" s="149"/>
      <c r="X232" s="149"/>
      <c r="Y232" s="149"/>
      <c r="Z232" s="12"/>
      <c r="AA232" s="66"/>
      <c r="AB232" s="149"/>
      <c r="AC232" s="12"/>
      <c r="AD232" s="12"/>
    </row>
    <row r="233" spans="20:30">
      <c r="T233" s="149"/>
      <c r="U233" s="149"/>
      <c r="V233" s="12"/>
      <c r="W233" s="149"/>
      <c r="X233" s="149"/>
      <c r="Y233" s="149"/>
      <c r="Z233" s="12"/>
      <c r="AA233" s="66"/>
      <c r="AB233" s="149"/>
      <c r="AC233" s="12"/>
      <c r="AD233" s="12"/>
    </row>
    <row r="234" spans="20:30">
      <c r="T234" s="149"/>
      <c r="U234" s="149"/>
      <c r="V234" s="12"/>
      <c r="W234" s="149"/>
      <c r="X234" s="149"/>
      <c r="Y234" s="149"/>
      <c r="Z234" s="12"/>
      <c r="AA234" s="66"/>
      <c r="AB234" s="149"/>
      <c r="AC234" s="12"/>
      <c r="AD234" s="12"/>
    </row>
    <row r="235" spans="20:30">
      <c r="T235" s="149"/>
      <c r="U235" s="149"/>
      <c r="V235" s="12"/>
      <c r="W235" s="149"/>
      <c r="X235" s="149"/>
      <c r="Y235" s="149"/>
      <c r="Z235" s="12"/>
      <c r="AA235" s="66"/>
      <c r="AB235" s="149"/>
      <c r="AC235" s="12"/>
      <c r="AD235" s="12"/>
    </row>
    <row r="236" spans="20:30">
      <c r="T236" s="149"/>
      <c r="U236" s="149"/>
      <c r="V236" s="12"/>
      <c r="W236" s="149"/>
      <c r="X236" s="149"/>
      <c r="Y236" s="149"/>
      <c r="Z236" s="12"/>
      <c r="AA236" s="66"/>
      <c r="AB236" s="149"/>
      <c r="AC236" s="12"/>
      <c r="AD236" s="12"/>
    </row>
    <row r="237" spans="20:30">
      <c r="T237" s="149"/>
      <c r="U237" s="149"/>
      <c r="V237" s="12"/>
      <c r="W237" s="149"/>
      <c r="X237" s="149"/>
      <c r="Y237" s="149"/>
      <c r="Z237" s="12"/>
      <c r="AA237" s="66"/>
      <c r="AB237" s="149"/>
      <c r="AC237" s="12"/>
      <c r="AD237" s="12"/>
    </row>
    <row r="238" spans="20:30">
      <c r="T238" s="149"/>
      <c r="U238" s="149"/>
      <c r="V238" s="12"/>
      <c r="W238" s="149"/>
      <c r="X238" s="149"/>
      <c r="Y238" s="149"/>
      <c r="Z238" s="12"/>
      <c r="AA238" s="66"/>
      <c r="AB238" s="149"/>
      <c r="AC238" s="12"/>
      <c r="AD238" s="12"/>
    </row>
    <row r="239" spans="20:30">
      <c r="T239" s="149"/>
      <c r="U239" s="149"/>
      <c r="V239" s="12"/>
      <c r="W239" s="149"/>
      <c r="X239" s="149"/>
      <c r="Y239" s="149"/>
      <c r="Z239" s="12"/>
      <c r="AA239" s="66"/>
      <c r="AB239" s="149"/>
      <c r="AC239" s="12"/>
      <c r="AD239" s="12"/>
    </row>
    <row r="240" spans="20:30">
      <c r="T240" s="149"/>
      <c r="U240" s="149"/>
      <c r="V240" s="12"/>
      <c r="W240" s="149"/>
      <c r="X240" s="149"/>
      <c r="Y240" s="149"/>
      <c r="Z240" s="12"/>
      <c r="AA240" s="66"/>
      <c r="AB240" s="149"/>
      <c r="AC240" s="12"/>
      <c r="AD240" s="12"/>
    </row>
    <row r="241" spans="8:30">
      <c r="T241" s="149"/>
      <c r="U241" s="149"/>
      <c r="V241" s="12"/>
      <c r="W241" s="149"/>
      <c r="X241" s="149"/>
      <c r="Y241" s="149"/>
      <c r="Z241" s="12"/>
      <c r="AA241" s="66"/>
      <c r="AB241" s="149"/>
      <c r="AC241" s="12"/>
      <c r="AD241" s="12"/>
    </row>
    <row r="242" spans="8:30">
      <c r="T242" s="149"/>
      <c r="U242" s="149"/>
      <c r="V242" s="12"/>
      <c r="W242" s="149"/>
      <c r="X242" s="149"/>
      <c r="Y242" s="149"/>
      <c r="Z242" s="12"/>
      <c r="AA242" s="66"/>
      <c r="AB242" s="149"/>
      <c r="AC242" s="12"/>
      <c r="AD242" s="12"/>
    </row>
    <row r="243" spans="8:30">
      <c r="T243" s="149"/>
      <c r="U243" s="149"/>
      <c r="V243" s="12"/>
      <c r="W243" s="149"/>
      <c r="X243" s="149"/>
      <c r="Y243" s="149"/>
      <c r="Z243" s="12"/>
      <c r="AA243" s="66"/>
      <c r="AB243" s="149"/>
      <c r="AC243" s="12"/>
      <c r="AD243" s="12"/>
    </row>
    <row r="244" spans="8:30">
      <c r="T244" s="149"/>
      <c r="U244" s="149"/>
      <c r="V244" s="12"/>
      <c r="W244" s="149"/>
      <c r="X244" s="149"/>
      <c r="Y244" s="149"/>
      <c r="Z244" s="12"/>
      <c r="AA244" s="66"/>
      <c r="AB244" s="149"/>
      <c r="AC244" s="12"/>
      <c r="AD244" s="12"/>
    </row>
    <row r="245" spans="8:30">
      <c r="T245" s="149"/>
      <c r="U245" s="149"/>
      <c r="V245" s="12"/>
      <c r="W245" s="149"/>
      <c r="X245" s="149"/>
      <c r="Y245" s="149"/>
      <c r="Z245" s="12"/>
      <c r="AA245" s="66"/>
      <c r="AB245" s="149"/>
      <c r="AC245" s="12"/>
      <c r="AD245" s="12"/>
    </row>
    <row r="246" spans="8:30">
      <c r="T246" s="149"/>
      <c r="U246" s="149"/>
      <c r="V246" s="12"/>
      <c r="W246" s="149"/>
      <c r="X246" s="149"/>
      <c r="Y246" s="149"/>
      <c r="Z246" s="12"/>
      <c r="AA246" s="66"/>
      <c r="AB246" s="149"/>
      <c r="AC246" s="12"/>
      <c r="AD246" s="12"/>
    </row>
    <row r="247" spans="8:30">
      <c r="T247" s="149"/>
      <c r="U247" s="149"/>
      <c r="V247" s="12"/>
      <c r="W247" s="149"/>
      <c r="X247" s="149"/>
      <c r="Y247" s="149"/>
      <c r="Z247" s="12"/>
      <c r="AA247" s="66"/>
      <c r="AB247" s="149"/>
      <c r="AC247" s="12"/>
      <c r="AD247" s="12"/>
    </row>
    <row r="248" spans="8:30">
      <c r="T248" s="149"/>
      <c r="U248" s="149"/>
      <c r="V248" s="12"/>
      <c r="W248" s="149"/>
      <c r="X248" s="149"/>
      <c r="Y248" s="149"/>
      <c r="Z248" s="12"/>
      <c r="AA248" s="66"/>
      <c r="AB248" s="149"/>
      <c r="AC248" s="12"/>
      <c r="AD248" s="12"/>
    </row>
    <row r="249" spans="8:30">
      <c r="T249" s="149"/>
      <c r="U249" s="149"/>
      <c r="V249" s="12"/>
      <c r="W249" s="149"/>
      <c r="X249" s="149"/>
      <c r="Y249" s="149"/>
      <c r="Z249" s="12"/>
      <c r="AA249" s="66"/>
      <c r="AB249" s="149"/>
      <c r="AC249" s="12"/>
      <c r="AD249" s="12"/>
    </row>
    <row r="250" spans="8:30">
      <c r="T250" s="149"/>
      <c r="U250" s="149"/>
      <c r="V250" s="12"/>
      <c r="W250" s="149"/>
      <c r="X250" s="149"/>
      <c r="Y250" s="149"/>
      <c r="Z250" s="12"/>
      <c r="AA250" s="66"/>
      <c r="AB250" s="149"/>
      <c r="AC250" s="12"/>
      <c r="AD250" s="12"/>
    </row>
    <row r="251" spans="8:30">
      <c r="H251" s="12"/>
      <c r="I251" s="12"/>
      <c r="J251" s="12"/>
      <c r="K251" s="12"/>
      <c r="R251" s="12"/>
      <c r="T251" s="149"/>
      <c r="U251" s="149"/>
      <c r="V251" s="12"/>
      <c r="W251" s="149"/>
      <c r="X251" s="149"/>
      <c r="Y251" s="149"/>
      <c r="Z251" s="12"/>
      <c r="AA251" s="66"/>
      <c r="AB251" s="149"/>
      <c r="AC251" s="12"/>
      <c r="AD251" s="12"/>
    </row>
    <row r="252" spans="8:30">
      <c r="H252" s="12"/>
      <c r="I252" s="12"/>
      <c r="J252" s="12"/>
      <c r="K252" s="12"/>
      <c r="R252" s="12"/>
      <c r="T252" s="149"/>
      <c r="U252" s="149"/>
      <c r="V252" s="12"/>
      <c r="W252" s="149"/>
      <c r="X252" s="149"/>
      <c r="Y252" s="149"/>
      <c r="Z252" s="12"/>
      <c r="AA252" s="66"/>
      <c r="AB252" s="149"/>
      <c r="AC252" s="12"/>
      <c r="AD252" s="12"/>
    </row>
    <row r="253" spans="8:30">
      <c r="H253" s="12"/>
      <c r="I253" s="12"/>
      <c r="J253" s="12"/>
      <c r="K253" s="12"/>
      <c r="L253" s="66"/>
      <c r="R253" s="12"/>
      <c r="T253" s="149"/>
      <c r="U253" s="149"/>
      <c r="V253" s="12"/>
      <c r="W253" s="149"/>
      <c r="X253" s="149"/>
      <c r="Y253" s="149"/>
      <c r="Z253" s="12"/>
      <c r="AA253" s="66"/>
      <c r="AB253" s="149"/>
      <c r="AC253" s="12"/>
      <c r="AD253" s="12"/>
    </row>
    <row r="254" spans="8:30">
      <c r="H254" s="12"/>
      <c r="I254" s="12"/>
      <c r="J254" s="12"/>
      <c r="K254" s="12"/>
      <c r="L254" s="66"/>
      <c r="M254" s="66"/>
      <c r="N254" s="12"/>
      <c r="O254" s="12"/>
      <c r="P254" s="12"/>
      <c r="Q254" s="66"/>
      <c r="R254" s="12"/>
      <c r="S254" s="66"/>
      <c r="T254" s="149"/>
      <c r="U254" s="149"/>
      <c r="V254" s="12"/>
      <c r="W254" s="149"/>
      <c r="X254" s="149"/>
      <c r="Y254" s="149"/>
      <c r="Z254" s="12"/>
      <c r="AA254" s="66"/>
      <c r="AB254" s="149"/>
      <c r="AC254" s="12"/>
      <c r="AD254" s="12"/>
    </row>
    <row r="255" spans="8:30">
      <c r="H255" s="12"/>
      <c r="I255" s="12"/>
      <c r="J255" s="12"/>
      <c r="K255" s="12"/>
      <c r="L255" s="66"/>
      <c r="M255" s="66"/>
      <c r="N255" s="12"/>
      <c r="O255" s="12"/>
      <c r="P255" s="12"/>
      <c r="Q255" s="66"/>
      <c r="R255" s="12"/>
      <c r="S255" s="66"/>
      <c r="T255" s="149"/>
      <c r="U255" s="149"/>
      <c r="V255" s="12"/>
      <c r="W255" s="149"/>
      <c r="X255" s="149"/>
      <c r="Y255" s="149"/>
      <c r="Z255" s="12"/>
      <c r="AA255" s="66"/>
      <c r="AB255" s="149"/>
      <c r="AC255" s="12"/>
      <c r="AD255" s="12"/>
    </row>
    <row r="256" spans="8:30">
      <c r="H256" s="12"/>
      <c r="I256" s="12"/>
      <c r="J256" s="12"/>
      <c r="K256" s="12"/>
      <c r="L256" s="66"/>
      <c r="M256" s="66"/>
      <c r="N256" s="12"/>
      <c r="O256" s="12"/>
      <c r="P256" s="12"/>
      <c r="Q256" s="66"/>
      <c r="R256" s="12"/>
      <c r="S256" s="66"/>
      <c r="T256" s="149"/>
      <c r="U256" s="149"/>
      <c r="V256" s="12"/>
      <c r="W256" s="149"/>
      <c r="X256" s="149"/>
      <c r="Y256" s="149"/>
      <c r="Z256" s="12"/>
      <c r="AA256" s="66"/>
      <c r="AB256" s="149"/>
      <c r="AC256" s="12"/>
      <c r="AD256" s="12"/>
    </row>
    <row r="257" spans="8:30">
      <c r="H257" s="12"/>
      <c r="I257" s="12"/>
      <c r="J257" s="12"/>
      <c r="K257" s="12"/>
      <c r="L257" s="66"/>
      <c r="M257" s="66"/>
      <c r="N257" s="12"/>
      <c r="O257" s="12"/>
      <c r="P257" s="12"/>
      <c r="Q257" s="66"/>
      <c r="R257" s="12"/>
      <c r="S257" s="66"/>
      <c r="T257" s="149"/>
      <c r="U257" s="149"/>
      <c r="V257" s="12"/>
      <c r="W257" s="149"/>
      <c r="X257" s="149"/>
      <c r="Y257" s="149"/>
      <c r="Z257" s="12"/>
      <c r="AA257" s="66"/>
      <c r="AB257" s="149"/>
      <c r="AC257" s="12"/>
      <c r="AD257" s="12"/>
    </row>
    <row r="258" spans="8:30">
      <c r="H258" s="12"/>
      <c r="I258" s="12"/>
      <c r="J258" s="12"/>
      <c r="K258" s="12"/>
      <c r="L258" s="66"/>
      <c r="M258" s="66"/>
      <c r="N258" s="12"/>
      <c r="O258" s="12"/>
      <c r="P258" s="12"/>
      <c r="Q258" s="66"/>
      <c r="R258" s="12"/>
      <c r="S258" s="66"/>
      <c r="T258" s="149"/>
      <c r="U258" s="149"/>
      <c r="V258" s="12"/>
      <c r="W258" s="149"/>
      <c r="X258" s="149"/>
      <c r="Y258" s="149"/>
      <c r="Z258" s="12"/>
      <c r="AA258" s="66"/>
      <c r="AB258" s="149"/>
      <c r="AC258" s="12"/>
      <c r="AD258" s="12"/>
    </row>
    <row r="259" spans="8:30">
      <c r="H259" s="12"/>
      <c r="I259" s="12"/>
      <c r="J259" s="12"/>
      <c r="K259" s="12"/>
      <c r="L259" s="66"/>
      <c r="M259" s="66"/>
      <c r="N259" s="12"/>
      <c r="O259" s="12"/>
      <c r="P259" s="12"/>
      <c r="Q259" s="66"/>
      <c r="R259" s="12"/>
      <c r="S259" s="66"/>
      <c r="T259" s="149"/>
      <c r="U259" s="149"/>
      <c r="V259" s="12"/>
      <c r="W259" s="149"/>
      <c r="X259" s="149"/>
      <c r="Y259" s="149"/>
      <c r="Z259" s="12"/>
      <c r="AA259" s="66"/>
      <c r="AB259" s="149"/>
      <c r="AC259" s="12"/>
      <c r="AD259" s="12"/>
    </row>
    <row r="260" spans="8:30">
      <c r="H260" s="12"/>
      <c r="I260" s="12"/>
      <c r="J260" s="12"/>
      <c r="K260" s="12"/>
      <c r="L260" s="66"/>
      <c r="M260" s="66"/>
      <c r="N260" s="12"/>
      <c r="O260" s="12"/>
      <c r="P260" s="12"/>
      <c r="Q260" s="66"/>
      <c r="R260" s="12"/>
      <c r="S260" s="66"/>
      <c r="T260" s="149"/>
      <c r="U260" s="149"/>
      <c r="V260" s="12"/>
      <c r="W260" s="149"/>
      <c r="X260" s="149"/>
      <c r="Y260" s="149"/>
      <c r="Z260" s="12"/>
      <c r="AA260" s="66"/>
      <c r="AB260" s="149"/>
      <c r="AC260" s="12"/>
      <c r="AD260" s="12"/>
    </row>
    <row r="261" spans="8:30">
      <c r="H261" s="12"/>
      <c r="I261" s="12"/>
      <c r="J261" s="12"/>
      <c r="K261" s="12"/>
      <c r="L261" s="66"/>
      <c r="M261" s="66"/>
      <c r="N261" s="12"/>
      <c r="O261" s="12"/>
      <c r="P261" s="12"/>
      <c r="Q261" s="66"/>
      <c r="R261" s="12"/>
      <c r="S261" s="66"/>
      <c r="T261" s="149"/>
      <c r="U261" s="149"/>
      <c r="V261" s="12"/>
      <c r="W261" s="149"/>
      <c r="X261" s="149"/>
      <c r="Y261" s="149"/>
      <c r="Z261" s="12"/>
      <c r="AA261" s="66"/>
      <c r="AB261" s="149"/>
      <c r="AC261" s="12"/>
      <c r="AD261" s="12"/>
    </row>
    <row r="262" spans="8:30">
      <c r="H262" s="12"/>
      <c r="I262" s="12"/>
      <c r="J262" s="12"/>
      <c r="K262" s="12"/>
      <c r="L262" s="66"/>
      <c r="M262" s="66"/>
      <c r="N262" s="12"/>
      <c r="O262" s="12"/>
      <c r="P262" s="12"/>
      <c r="Q262" s="66"/>
      <c r="R262" s="12"/>
      <c r="S262" s="66"/>
      <c r="T262" s="149"/>
      <c r="U262" s="149"/>
      <c r="V262" s="12"/>
      <c r="W262" s="149"/>
      <c r="X262" s="149"/>
      <c r="Y262" s="149"/>
      <c r="Z262" s="12"/>
      <c r="AA262" s="66"/>
      <c r="AB262" s="149"/>
      <c r="AC262" s="12"/>
      <c r="AD262" s="12"/>
    </row>
    <row r="263" spans="8:30">
      <c r="H263" s="12"/>
      <c r="I263" s="12"/>
      <c r="J263" s="12"/>
      <c r="K263" s="12"/>
      <c r="L263" s="66"/>
      <c r="M263" s="66"/>
      <c r="N263" s="12"/>
      <c r="O263" s="12"/>
      <c r="P263" s="12"/>
      <c r="Q263" s="66"/>
      <c r="R263" s="12"/>
      <c r="S263" s="66"/>
      <c r="T263" s="149"/>
      <c r="U263" s="149"/>
      <c r="V263" s="12"/>
      <c r="W263" s="149"/>
      <c r="X263" s="149"/>
      <c r="Y263" s="149"/>
      <c r="Z263" s="12"/>
      <c r="AA263" s="66"/>
      <c r="AB263" s="149"/>
      <c r="AC263" s="12"/>
      <c r="AD263" s="12"/>
    </row>
    <row r="264" spans="8:30">
      <c r="H264" s="12"/>
      <c r="I264" s="12"/>
      <c r="J264" s="12"/>
      <c r="K264" s="12"/>
      <c r="L264" s="66"/>
      <c r="M264" s="66"/>
      <c r="N264" s="12"/>
      <c r="O264" s="12"/>
      <c r="P264" s="12"/>
      <c r="Q264" s="66"/>
      <c r="R264" s="12"/>
      <c r="S264" s="66"/>
      <c r="T264" s="149"/>
      <c r="U264" s="149"/>
      <c r="V264" s="12"/>
      <c r="W264" s="149"/>
      <c r="X264" s="149"/>
      <c r="Y264" s="149"/>
      <c r="Z264" s="12"/>
      <c r="AA264" s="66"/>
      <c r="AB264" s="149"/>
      <c r="AC264" s="12"/>
      <c r="AD264" s="12"/>
    </row>
    <row r="265" spans="8:30">
      <c r="H265" s="12"/>
      <c r="I265" s="12"/>
      <c r="J265" s="12"/>
      <c r="K265" s="12"/>
      <c r="L265" s="66"/>
      <c r="M265" s="66"/>
      <c r="N265" s="12"/>
      <c r="O265" s="12"/>
      <c r="P265" s="12"/>
      <c r="Q265" s="66"/>
      <c r="R265" s="12"/>
      <c r="S265" s="66"/>
      <c r="T265" s="149"/>
      <c r="U265" s="149"/>
      <c r="V265" s="12"/>
      <c r="W265" s="149"/>
      <c r="X265" s="149"/>
      <c r="Y265" s="149"/>
      <c r="Z265" s="12"/>
      <c r="AA265" s="66"/>
      <c r="AB265" s="149"/>
      <c r="AC265" s="12"/>
      <c r="AD265" s="12"/>
    </row>
    <row r="266" spans="8:30">
      <c r="H266" s="12"/>
      <c r="I266" s="12"/>
      <c r="J266" s="12"/>
      <c r="K266" s="12"/>
      <c r="L266" s="66"/>
      <c r="M266" s="66"/>
      <c r="N266" s="12"/>
      <c r="O266" s="12"/>
      <c r="P266" s="12"/>
      <c r="Q266" s="66"/>
      <c r="R266" s="12"/>
      <c r="S266" s="66"/>
      <c r="T266" s="149"/>
      <c r="U266" s="149"/>
      <c r="V266" s="12"/>
      <c r="W266" s="149"/>
      <c r="X266" s="149"/>
      <c r="Y266" s="149"/>
      <c r="Z266" s="12"/>
      <c r="AA266" s="66"/>
      <c r="AB266" s="149"/>
      <c r="AC266" s="12"/>
      <c r="AD266" s="12"/>
    </row>
    <row r="267" spans="8:30">
      <c r="H267" s="12"/>
      <c r="I267" s="12"/>
      <c r="J267" s="12"/>
      <c r="K267" s="12"/>
      <c r="L267" s="66"/>
      <c r="M267" s="66"/>
      <c r="N267" s="12"/>
      <c r="O267" s="12"/>
      <c r="P267" s="12"/>
      <c r="Q267" s="66"/>
      <c r="R267" s="12"/>
      <c r="S267" s="66"/>
      <c r="T267" s="149"/>
      <c r="U267" s="149"/>
      <c r="V267" s="12"/>
      <c r="W267" s="149"/>
      <c r="X267" s="149"/>
      <c r="Y267" s="149"/>
      <c r="Z267" s="12"/>
      <c r="AA267" s="66"/>
      <c r="AB267" s="149"/>
      <c r="AC267" s="12"/>
      <c r="AD267" s="12"/>
    </row>
    <row r="268" spans="8:30">
      <c r="H268" s="12"/>
      <c r="I268" s="12"/>
      <c r="J268" s="12"/>
      <c r="K268" s="12"/>
      <c r="L268" s="66"/>
      <c r="M268" s="66"/>
      <c r="N268" s="12"/>
      <c r="O268" s="12"/>
      <c r="P268" s="12"/>
      <c r="Q268" s="66"/>
      <c r="R268" s="12"/>
      <c r="S268" s="66"/>
      <c r="T268" s="149"/>
      <c r="U268" s="149"/>
      <c r="V268" s="12"/>
      <c r="W268" s="149"/>
      <c r="X268" s="149"/>
      <c r="Y268" s="149"/>
      <c r="Z268" s="12"/>
      <c r="AA268" s="66"/>
      <c r="AB268" s="149"/>
      <c r="AC268" s="12"/>
      <c r="AD268" s="12"/>
    </row>
    <row r="269" spans="8:30">
      <c r="H269" s="12"/>
      <c r="I269" s="12"/>
      <c r="J269" s="12"/>
      <c r="K269" s="12"/>
      <c r="L269" s="66"/>
      <c r="M269" s="66"/>
      <c r="N269" s="12"/>
      <c r="O269" s="12"/>
      <c r="P269" s="12"/>
      <c r="Q269" s="66"/>
      <c r="R269" s="12"/>
      <c r="S269" s="66"/>
      <c r="T269" s="149"/>
      <c r="U269" s="149"/>
      <c r="V269" s="12"/>
      <c r="W269" s="149"/>
      <c r="X269" s="149"/>
      <c r="Y269" s="149"/>
      <c r="Z269" s="12"/>
      <c r="AA269" s="66"/>
      <c r="AB269" s="149"/>
      <c r="AC269" s="12"/>
      <c r="AD269" s="12"/>
    </row>
    <row r="270" spans="8:30">
      <c r="H270" s="12"/>
      <c r="I270" s="12"/>
      <c r="J270" s="12"/>
      <c r="K270" s="12"/>
      <c r="L270" s="66"/>
      <c r="M270" s="66"/>
      <c r="N270" s="12"/>
      <c r="O270" s="12"/>
      <c r="P270" s="12"/>
      <c r="Q270" s="66"/>
      <c r="R270" s="12"/>
      <c r="S270" s="66"/>
      <c r="T270" s="149"/>
      <c r="U270" s="149"/>
      <c r="V270" s="12"/>
      <c r="W270" s="149"/>
      <c r="X270" s="149"/>
      <c r="Y270" s="149"/>
      <c r="Z270" s="12"/>
      <c r="AA270" s="66"/>
      <c r="AB270" s="149"/>
      <c r="AC270" s="12"/>
      <c r="AD270" s="12"/>
    </row>
    <row r="271" spans="8:30">
      <c r="H271" s="12"/>
      <c r="I271" s="12"/>
      <c r="J271" s="12"/>
      <c r="K271" s="12"/>
      <c r="L271" s="66"/>
      <c r="M271" s="66"/>
      <c r="N271" s="12"/>
      <c r="O271" s="12"/>
      <c r="P271" s="12"/>
      <c r="Q271" s="66"/>
      <c r="R271" s="12"/>
      <c r="S271" s="66"/>
      <c r="T271" s="149"/>
      <c r="U271" s="149"/>
      <c r="V271" s="12"/>
      <c r="W271" s="149"/>
      <c r="X271" s="149"/>
      <c r="Y271" s="149"/>
      <c r="Z271" s="12"/>
      <c r="AA271" s="66"/>
      <c r="AB271" s="149"/>
      <c r="AC271" s="12"/>
      <c r="AD271" s="12"/>
    </row>
    <row r="272" spans="8:30">
      <c r="H272" s="12"/>
      <c r="I272" s="12"/>
      <c r="J272" s="12"/>
      <c r="K272" s="12"/>
      <c r="L272" s="66"/>
      <c r="M272" s="66"/>
      <c r="N272" s="12"/>
      <c r="O272" s="12"/>
      <c r="P272" s="12"/>
      <c r="Q272" s="66"/>
      <c r="R272" s="12"/>
      <c r="S272" s="66"/>
      <c r="T272" s="149"/>
      <c r="U272" s="149"/>
      <c r="V272" s="12"/>
      <c r="W272" s="149"/>
      <c r="X272" s="149"/>
      <c r="Y272" s="149"/>
      <c r="Z272" s="12"/>
      <c r="AA272" s="66"/>
      <c r="AB272" s="149"/>
      <c r="AC272" s="12"/>
      <c r="AD272" s="12"/>
    </row>
    <row r="273" spans="8:30">
      <c r="H273" s="12"/>
      <c r="I273" s="12"/>
      <c r="J273" s="12"/>
      <c r="K273" s="12"/>
      <c r="L273" s="66"/>
      <c r="M273" s="66"/>
      <c r="N273" s="12"/>
      <c r="O273" s="12"/>
      <c r="P273" s="12"/>
      <c r="Q273" s="66"/>
      <c r="R273" s="12"/>
      <c r="S273" s="66"/>
      <c r="T273" s="149"/>
      <c r="U273" s="149"/>
      <c r="V273" s="12"/>
      <c r="W273" s="149"/>
      <c r="X273" s="149"/>
      <c r="Y273" s="149"/>
      <c r="Z273" s="12"/>
      <c r="AA273" s="66"/>
      <c r="AB273" s="149"/>
      <c r="AC273" s="12"/>
      <c r="AD273" s="12"/>
    </row>
    <row r="274" spans="8:30">
      <c r="H274" s="12"/>
      <c r="I274" s="12"/>
      <c r="J274" s="12"/>
      <c r="K274" s="12"/>
      <c r="L274" s="66"/>
      <c r="M274" s="66"/>
      <c r="N274" s="12"/>
      <c r="O274" s="12"/>
      <c r="P274" s="12"/>
      <c r="Q274" s="66"/>
      <c r="R274" s="12"/>
      <c r="S274" s="66"/>
      <c r="T274" s="149"/>
      <c r="U274" s="149"/>
      <c r="V274" s="12"/>
      <c r="W274" s="149"/>
      <c r="X274" s="149"/>
      <c r="Y274" s="149"/>
      <c r="Z274" s="12"/>
      <c r="AA274" s="66"/>
      <c r="AB274" s="149"/>
      <c r="AC274" s="12"/>
      <c r="AD274" s="12"/>
    </row>
    <row r="275" spans="8:30">
      <c r="H275" s="12"/>
      <c r="I275" s="12"/>
      <c r="J275" s="12"/>
      <c r="K275" s="12"/>
      <c r="L275" s="66"/>
      <c r="M275" s="66"/>
      <c r="N275" s="12"/>
      <c r="O275" s="12"/>
      <c r="P275" s="12"/>
      <c r="Q275" s="66"/>
      <c r="R275" s="12"/>
      <c r="S275" s="66"/>
      <c r="T275" s="149"/>
      <c r="U275" s="149"/>
      <c r="V275" s="12"/>
      <c r="W275" s="149"/>
      <c r="X275" s="149"/>
      <c r="Y275" s="149"/>
      <c r="Z275" s="12"/>
      <c r="AA275" s="66"/>
      <c r="AB275" s="149"/>
      <c r="AC275" s="12"/>
      <c r="AD275" s="12"/>
    </row>
    <row r="276" spans="8:30">
      <c r="H276" s="12"/>
      <c r="I276" s="12"/>
      <c r="J276" s="12"/>
      <c r="K276" s="12"/>
      <c r="L276" s="66"/>
      <c r="M276" s="66"/>
      <c r="N276" s="12"/>
      <c r="O276" s="12"/>
      <c r="P276" s="12"/>
      <c r="Q276" s="66"/>
      <c r="R276" s="12"/>
      <c r="S276" s="66"/>
      <c r="T276" s="149"/>
      <c r="U276" s="149"/>
      <c r="V276" s="12"/>
      <c r="W276" s="149"/>
      <c r="X276" s="149"/>
      <c r="Y276" s="149"/>
      <c r="Z276" s="12"/>
      <c r="AA276" s="66"/>
      <c r="AB276" s="149"/>
      <c r="AC276" s="12"/>
      <c r="AD276" s="12"/>
    </row>
    <row r="277" spans="8:30">
      <c r="H277" s="12"/>
      <c r="I277" s="12"/>
      <c r="J277" s="12"/>
      <c r="K277" s="12"/>
      <c r="L277" s="66"/>
      <c r="M277" s="66"/>
      <c r="N277" s="12"/>
      <c r="O277" s="12"/>
      <c r="P277" s="12"/>
      <c r="Q277" s="66"/>
      <c r="R277" s="12"/>
      <c r="S277" s="66"/>
      <c r="T277" s="149"/>
      <c r="U277" s="149"/>
      <c r="V277" s="12"/>
      <c r="W277" s="149"/>
      <c r="X277" s="149"/>
      <c r="Y277" s="149"/>
      <c r="Z277" s="12"/>
      <c r="AA277" s="66"/>
      <c r="AB277" s="149"/>
      <c r="AC277" s="12"/>
      <c r="AD277" s="12"/>
    </row>
    <row r="278" spans="8:30">
      <c r="H278" s="12"/>
      <c r="I278" s="12"/>
      <c r="J278" s="12"/>
      <c r="K278" s="12"/>
      <c r="L278" s="66"/>
      <c r="M278" s="66"/>
      <c r="N278" s="12"/>
      <c r="O278" s="12"/>
      <c r="P278" s="12"/>
      <c r="Q278" s="66"/>
      <c r="R278" s="12"/>
      <c r="S278" s="66"/>
      <c r="T278" s="149"/>
      <c r="U278" s="149"/>
      <c r="V278" s="12"/>
      <c r="W278" s="149"/>
      <c r="X278" s="149"/>
      <c r="Y278" s="149"/>
      <c r="Z278" s="12"/>
      <c r="AA278" s="66"/>
      <c r="AB278" s="149"/>
      <c r="AC278" s="12"/>
      <c r="AD278" s="12"/>
    </row>
    <row r="279" spans="8:30">
      <c r="H279" s="12"/>
      <c r="I279" s="12"/>
      <c r="J279" s="12"/>
      <c r="K279" s="12"/>
      <c r="L279" s="66"/>
      <c r="M279" s="66"/>
      <c r="N279" s="12"/>
      <c r="O279" s="12"/>
      <c r="P279" s="12"/>
      <c r="Q279" s="66"/>
      <c r="R279" s="12"/>
      <c r="S279" s="66"/>
      <c r="T279" s="149"/>
      <c r="U279" s="149"/>
      <c r="V279" s="12"/>
      <c r="W279" s="149"/>
      <c r="X279" s="149"/>
      <c r="Y279" s="149"/>
      <c r="Z279" s="12"/>
      <c r="AA279" s="66"/>
      <c r="AB279" s="149"/>
      <c r="AC279" s="12"/>
      <c r="AD279" s="12"/>
    </row>
    <row r="280" spans="8:30">
      <c r="H280" s="12"/>
      <c r="I280" s="12"/>
      <c r="J280" s="12"/>
      <c r="K280" s="12"/>
      <c r="L280" s="66"/>
      <c r="M280" s="66"/>
      <c r="N280" s="12"/>
      <c r="O280" s="12"/>
      <c r="P280" s="12"/>
      <c r="Q280" s="66"/>
      <c r="R280" s="12"/>
      <c r="S280" s="66"/>
      <c r="T280" s="149"/>
      <c r="U280" s="149"/>
      <c r="V280" s="12"/>
      <c r="W280" s="149"/>
      <c r="X280" s="149"/>
      <c r="Y280" s="149"/>
      <c r="Z280" s="12"/>
      <c r="AA280" s="66"/>
      <c r="AB280" s="149"/>
      <c r="AC280" s="12"/>
      <c r="AD280" s="12"/>
    </row>
    <row r="281" spans="8:30">
      <c r="H281" s="12"/>
      <c r="I281" s="12"/>
      <c r="J281" s="12"/>
      <c r="K281" s="12"/>
      <c r="L281" s="66"/>
      <c r="M281" s="66"/>
      <c r="N281" s="12"/>
      <c r="O281" s="12"/>
      <c r="P281" s="12"/>
      <c r="Q281" s="66"/>
      <c r="R281" s="12"/>
      <c r="S281" s="66"/>
      <c r="T281" s="149"/>
      <c r="U281" s="149"/>
      <c r="V281" s="12"/>
      <c r="W281" s="149"/>
      <c r="X281" s="149"/>
      <c r="Y281" s="149"/>
      <c r="Z281" s="12"/>
      <c r="AA281" s="66"/>
      <c r="AB281" s="149"/>
      <c r="AC281" s="12"/>
      <c r="AD281" s="12"/>
    </row>
    <row r="282" spans="8:30">
      <c r="H282" s="12"/>
      <c r="I282" s="12"/>
      <c r="J282" s="12"/>
      <c r="K282" s="12"/>
      <c r="L282" s="66"/>
      <c r="M282" s="66"/>
      <c r="N282" s="12"/>
      <c r="O282" s="12"/>
      <c r="P282" s="12"/>
      <c r="Q282" s="66"/>
      <c r="R282" s="12"/>
      <c r="S282" s="66"/>
      <c r="T282" s="149"/>
      <c r="U282" s="149"/>
      <c r="V282" s="12"/>
      <c r="W282" s="149"/>
      <c r="X282" s="149"/>
      <c r="Y282" s="149"/>
      <c r="Z282" s="12"/>
      <c r="AA282" s="66"/>
      <c r="AB282" s="149"/>
      <c r="AC282" s="12"/>
      <c r="AD282" s="12"/>
    </row>
    <row r="283" spans="8:30">
      <c r="H283" s="12"/>
      <c r="I283" s="12"/>
      <c r="J283" s="12"/>
      <c r="K283" s="12"/>
      <c r="L283" s="66"/>
      <c r="M283" s="66"/>
      <c r="N283" s="12"/>
      <c r="O283" s="12"/>
      <c r="P283" s="12"/>
      <c r="Q283" s="66"/>
      <c r="R283" s="12"/>
      <c r="S283" s="66"/>
      <c r="T283" s="149"/>
      <c r="U283" s="149"/>
      <c r="V283" s="12"/>
      <c r="W283" s="149"/>
      <c r="X283" s="149"/>
      <c r="Y283" s="149"/>
      <c r="Z283" s="12"/>
      <c r="AA283" s="66"/>
      <c r="AB283" s="149"/>
      <c r="AC283" s="12"/>
      <c r="AD283" s="12"/>
    </row>
    <row r="284" spans="8:30">
      <c r="H284" s="12"/>
      <c r="I284" s="12"/>
      <c r="J284" s="12"/>
      <c r="K284" s="12"/>
      <c r="L284" s="66"/>
      <c r="M284" s="66"/>
      <c r="N284" s="12"/>
      <c r="O284" s="12"/>
      <c r="P284" s="12"/>
      <c r="Q284" s="66"/>
      <c r="R284" s="12"/>
      <c r="S284" s="66"/>
      <c r="T284" s="149"/>
      <c r="U284" s="149"/>
      <c r="V284" s="12"/>
      <c r="W284" s="149"/>
      <c r="X284" s="149"/>
      <c r="Y284" s="149"/>
      <c r="Z284" s="12"/>
      <c r="AA284" s="66"/>
      <c r="AB284" s="149"/>
      <c r="AC284" s="12"/>
      <c r="AD284" s="12"/>
    </row>
    <row r="285" spans="8:30">
      <c r="H285" s="12"/>
      <c r="I285" s="12"/>
      <c r="J285" s="12"/>
      <c r="K285" s="12"/>
      <c r="L285" s="66"/>
      <c r="M285" s="66"/>
      <c r="N285" s="12"/>
      <c r="O285" s="12"/>
      <c r="P285" s="12"/>
      <c r="Q285" s="66"/>
      <c r="R285" s="12"/>
      <c r="S285" s="66"/>
      <c r="T285" s="149"/>
      <c r="U285" s="149"/>
      <c r="V285" s="12"/>
      <c r="W285" s="149"/>
      <c r="X285" s="149"/>
      <c r="Y285" s="149"/>
      <c r="Z285" s="12"/>
      <c r="AA285" s="66"/>
      <c r="AB285" s="149"/>
      <c r="AC285" s="12"/>
      <c r="AD285" s="12"/>
    </row>
    <row r="286" spans="8:30">
      <c r="H286" s="12"/>
      <c r="I286" s="12"/>
      <c r="J286" s="12"/>
      <c r="K286" s="12"/>
      <c r="L286" s="66"/>
      <c r="M286" s="66"/>
      <c r="N286" s="12"/>
      <c r="O286" s="12"/>
      <c r="P286" s="12"/>
      <c r="Q286" s="66"/>
      <c r="R286" s="12"/>
      <c r="S286" s="66"/>
      <c r="T286" s="149"/>
      <c r="U286" s="149"/>
      <c r="V286" s="12"/>
      <c r="W286" s="149"/>
      <c r="X286" s="149"/>
      <c r="Y286" s="149"/>
      <c r="Z286" s="12"/>
      <c r="AA286" s="66"/>
      <c r="AB286" s="149"/>
      <c r="AC286" s="12"/>
      <c r="AD286" s="12"/>
    </row>
    <row r="287" spans="8:30">
      <c r="H287" s="12"/>
      <c r="I287" s="12"/>
      <c r="J287" s="12"/>
      <c r="K287" s="12"/>
      <c r="L287" s="66"/>
      <c r="M287" s="66"/>
      <c r="N287" s="12"/>
      <c r="O287" s="12"/>
      <c r="P287" s="12"/>
      <c r="Q287" s="66"/>
      <c r="R287" s="12"/>
      <c r="S287" s="66"/>
      <c r="T287" s="149"/>
      <c r="U287" s="149"/>
      <c r="V287" s="12"/>
      <c r="W287" s="149"/>
      <c r="X287" s="149"/>
      <c r="Y287" s="149"/>
      <c r="Z287" s="12"/>
      <c r="AA287" s="66"/>
      <c r="AB287" s="149"/>
      <c r="AC287" s="12"/>
      <c r="AD287" s="12"/>
    </row>
    <row r="288" spans="8:30">
      <c r="H288" s="12"/>
      <c r="I288" s="12"/>
      <c r="J288" s="12"/>
      <c r="K288" s="12"/>
      <c r="L288" s="66"/>
      <c r="M288" s="66"/>
      <c r="N288" s="12"/>
      <c r="O288" s="12"/>
      <c r="P288" s="12"/>
      <c r="Q288" s="66"/>
      <c r="R288" s="12"/>
      <c r="S288" s="66"/>
      <c r="T288" s="149"/>
      <c r="U288" s="149"/>
      <c r="V288" s="12"/>
      <c r="W288" s="149"/>
      <c r="X288" s="149"/>
      <c r="Y288" s="149"/>
      <c r="Z288" s="12"/>
      <c r="AA288" s="66"/>
      <c r="AB288" s="149"/>
      <c r="AC288" s="12"/>
      <c r="AD288" s="12"/>
    </row>
    <row r="289" spans="8:30">
      <c r="H289" s="12"/>
      <c r="I289" s="12"/>
      <c r="J289" s="12"/>
      <c r="K289" s="12"/>
      <c r="L289" s="66"/>
      <c r="M289" s="66"/>
      <c r="N289" s="12"/>
      <c r="O289" s="12"/>
      <c r="P289" s="12"/>
      <c r="Q289" s="66"/>
      <c r="R289" s="12"/>
      <c r="S289" s="66"/>
      <c r="T289" s="149"/>
      <c r="U289" s="149"/>
      <c r="V289" s="12"/>
      <c r="W289" s="149"/>
      <c r="X289" s="149"/>
      <c r="Y289" s="149"/>
      <c r="Z289" s="12"/>
      <c r="AA289" s="66"/>
      <c r="AB289" s="149"/>
      <c r="AC289" s="12"/>
      <c r="AD289" s="12"/>
    </row>
    <row r="290" spans="8:30">
      <c r="H290" s="12"/>
      <c r="I290" s="12"/>
      <c r="J290" s="12"/>
      <c r="K290" s="12"/>
      <c r="L290" s="66"/>
      <c r="M290" s="66"/>
      <c r="N290" s="12"/>
      <c r="O290" s="12"/>
      <c r="P290" s="12"/>
      <c r="Q290" s="66"/>
      <c r="R290" s="12"/>
      <c r="S290" s="66"/>
      <c r="T290" s="149"/>
      <c r="U290" s="149"/>
      <c r="V290" s="12"/>
      <c r="W290" s="149"/>
      <c r="X290" s="149"/>
      <c r="Y290" s="149"/>
      <c r="Z290" s="12"/>
      <c r="AA290" s="66"/>
      <c r="AB290" s="149"/>
      <c r="AC290" s="12"/>
      <c r="AD290" s="12"/>
    </row>
    <row r="291" spans="8:30">
      <c r="H291" s="12"/>
      <c r="I291" s="12"/>
      <c r="J291" s="12"/>
      <c r="K291" s="12"/>
      <c r="L291" s="66"/>
      <c r="M291" s="66"/>
      <c r="N291" s="12"/>
      <c r="O291" s="12"/>
      <c r="P291" s="12"/>
      <c r="Q291" s="66"/>
      <c r="R291" s="12"/>
      <c r="S291" s="66"/>
      <c r="T291" s="149"/>
      <c r="U291" s="149"/>
      <c r="V291" s="12"/>
      <c r="W291" s="149"/>
      <c r="X291" s="149"/>
      <c r="Y291" s="149"/>
      <c r="Z291" s="12"/>
      <c r="AA291" s="66"/>
      <c r="AB291" s="149"/>
      <c r="AC291" s="12"/>
      <c r="AD291" s="12"/>
    </row>
    <row r="292" spans="8:30">
      <c r="H292" s="12"/>
      <c r="I292" s="12"/>
      <c r="J292" s="12"/>
      <c r="K292" s="12"/>
      <c r="L292" s="66"/>
      <c r="M292" s="66"/>
      <c r="N292" s="12"/>
      <c r="O292" s="12"/>
      <c r="P292" s="12"/>
      <c r="Q292" s="66"/>
      <c r="R292" s="12"/>
      <c r="S292" s="66"/>
      <c r="T292" s="149"/>
      <c r="U292" s="149"/>
      <c r="V292" s="12"/>
      <c r="W292" s="149"/>
      <c r="X292" s="149"/>
      <c r="Y292" s="149"/>
      <c r="Z292" s="12"/>
      <c r="AA292" s="66"/>
      <c r="AB292" s="149"/>
      <c r="AC292" s="12"/>
      <c r="AD292" s="12"/>
    </row>
    <row r="293" spans="8:30">
      <c r="H293" s="12"/>
      <c r="I293" s="12"/>
      <c r="J293" s="12"/>
      <c r="K293" s="12"/>
      <c r="L293" s="66"/>
      <c r="M293" s="66"/>
      <c r="N293" s="12"/>
      <c r="O293" s="12"/>
      <c r="P293" s="12"/>
      <c r="Q293" s="66"/>
      <c r="R293" s="12"/>
      <c r="S293" s="66"/>
      <c r="T293" s="149"/>
      <c r="U293" s="149"/>
      <c r="V293" s="12"/>
      <c r="W293" s="149"/>
      <c r="X293" s="149"/>
      <c r="Y293" s="149"/>
      <c r="Z293" s="12"/>
      <c r="AA293" s="66"/>
      <c r="AB293" s="149"/>
      <c r="AC293" s="12"/>
      <c r="AD293" s="12"/>
    </row>
    <row r="294" spans="8:30">
      <c r="H294" s="12"/>
      <c r="I294" s="12"/>
      <c r="J294" s="12"/>
      <c r="K294" s="12"/>
      <c r="L294" s="66"/>
      <c r="M294" s="66"/>
      <c r="N294" s="12"/>
      <c r="O294" s="12"/>
      <c r="P294" s="12"/>
      <c r="Q294" s="66"/>
      <c r="R294" s="12"/>
      <c r="S294" s="66"/>
      <c r="T294" s="149"/>
      <c r="U294" s="149"/>
      <c r="V294" s="12"/>
      <c r="W294" s="149"/>
      <c r="X294" s="149"/>
      <c r="Y294" s="149"/>
      <c r="Z294" s="12"/>
      <c r="AA294" s="66"/>
      <c r="AB294" s="149"/>
      <c r="AC294" s="12"/>
      <c r="AD294" s="12"/>
    </row>
    <row r="295" spans="8:30">
      <c r="H295" s="12"/>
      <c r="I295" s="12"/>
      <c r="J295" s="12"/>
      <c r="K295" s="12"/>
      <c r="L295" s="66"/>
      <c r="M295" s="66"/>
      <c r="N295" s="12"/>
      <c r="O295" s="12"/>
      <c r="P295" s="12"/>
      <c r="Q295" s="66"/>
      <c r="R295" s="12"/>
      <c r="S295" s="66"/>
      <c r="T295" s="149"/>
      <c r="U295" s="149"/>
      <c r="V295" s="12"/>
      <c r="W295" s="149"/>
      <c r="X295" s="149"/>
      <c r="Y295" s="149"/>
      <c r="Z295" s="12"/>
      <c r="AA295" s="66"/>
      <c r="AB295" s="149"/>
      <c r="AC295" s="12"/>
      <c r="AD295" s="12"/>
    </row>
    <row r="296" spans="8:30">
      <c r="H296" s="12"/>
      <c r="I296" s="12"/>
      <c r="J296" s="12"/>
      <c r="K296" s="12"/>
      <c r="L296" s="66"/>
      <c r="M296" s="66"/>
      <c r="N296" s="12"/>
      <c r="O296" s="12"/>
      <c r="P296" s="12"/>
      <c r="Q296" s="66"/>
      <c r="R296" s="12"/>
      <c r="S296" s="66"/>
      <c r="T296" s="149"/>
      <c r="U296" s="149"/>
      <c r="V296" s="12"/>
      <c r="W296" s="149"/>
      <c r="X296" s="149"/>
      <c r="Y296" s="149"/>
      <c r="Z296" s="12"/>
      <c r="AA296" s="66"/>
      <c r="AB296" s="149"/>
      <c r="AC296" s="12"/>
      <c r="AD296" s="12"/>
    </row>
    <row r="297" spans="8:30">
      <c r="H297" s="12"/>
      <c r="I297" s="12"/>
      <c r="J297" s="12"/>
      <c r="K297" s="12"/>
      <c r="L297" s="66"/>
      <c r="M297" s="66"/>
      <c r="N297" s="12"/>
      <c r="O297" s="12"/>
      <c r="P297" s="12"/>
      <c r="Q297" s="66"/>
      <c r="R297" s="12"/>
      <c r="S297" s="66"/>
      <c r="T297" s="149"/>
      <c r="U297" s="149"/>
      <c r="V297" s="12"/>
      <c r="W297" s="149"/>
      <c r="X297" s="149"/>
      <c r="Y297" s="149"/>
      <c r="Z297" s="12"/>
      <c r="AA297" s="66"/>
      <c r="AB297" s="149"/>
      <c r="AC297" s="12"/>
      <c r="AD297" s="12"/>
    </row>
    <row r="298" spans="8:30">
      <c r="H298" s="12"/>
      <c r="I298" s="12"/>
      <c r="J298" s="12"/>
      <c r="K298" s="12"/>
      <c r="L298" s="66"/>
      <c r="M298" s="66"/>
      <c r="N298" s="12"/>
      <c r="O298" s="12"/>
      <c r="P298" s="12"/>
      <c r="Q298" s="66"/>
      <c r="R298" s="12"/>
      <c r="S298" s="66"/>
      <c r="T298" s="149"/>
      <c r="U298" s="149"/>
      <c r="V298" s="12"/>
      <c r="W298" s="149"/>
      <c r="X298" s="149"/>
      <c r="Y298" s="149"/>
      <c r="Z298" s="12"/>
      <c r="AA298" s="66"/>
      <c r="AB298" s="149"/>
      <c r="AC298" s="12"/>
      <c r="AD298" s="12"/>
    </row>
    <row r="299" spans="8:30">
      <c r="H299" s="12"/>
      <c r="I299" s="12"/>
      <c r="J299" s="12"/>
      <c r="K299" s="12"/>
      <c r="L299" s="66"/>
      <c r="M299" s="66"/>
      <c r="N299" s="12"/>
      <c r="O299" s="12"/>
      <c r="P299" s="12"/>
      <c r="Q299" s="66"/>
      <c r="R299" s="12"/>
      <c r="S299" s="66"/>
      <c r="T299" s="149"/>
      <c r="U299" s="149"/>
      <c r="V299" s="12"/>
      <c r="W299" s="149"/>
      <c r="X299" s="149"/>
      <c r="Y299" s="149"/>
      <c r="Z299" s="12"/>
      <c r="AA299" s="66"/>
      <c r="AC299" s="30"/>
    </row>
    <row r="300" spans="8:30">
      <c r="H300" s="12"/>
      <c r="I300" s="12"/>
      <c r="J300" s="12"/>
      <c r="K300" s="12"/>
      <c r="L300" s="66"/>
      <c r="M300" s="66"/>
      <c r="N300" s="12"/>
      <c r="O300" s="12"/>
      <c r="P300" s="12"/>
      <c r="Q300" s="66"/>
      <c r="R300" s="12"/>
      <c r="S300" s="66"/>
      <c r="T300" s="149"/>
      <c r="U300" s="149"/>
      <c r="V300" s="30"/>
      <c r="W300" s="150"/>
      <c r="AC300" s="32"/>
    </row>
    <row r="301" spans="8:30">
      <c r="H301" s="12"/>
      <c r="I301" s="12"/>
      <c r="J301" s="12"/>
      <c r="K301" s="12"/>
      <c r="L301" s="66"/>
      <c r="M301" s="66"/>
      <c r="N301" s="12"/>
      <c r="O301" s="12"/>
      <c r="P301" s="12"/>
      <c r="Q301" s="66"/>
      <c r="R301" s="12"/>
      <c r="S301" s="66"/>
      <c r="T301" s="149"/>
      <c r="U301" s="149"/>
      <c r="V301" s="32"/>
      <c r="W301" s="151"/>
      <c r="AC301" s="32"/>
    </row>
    <row r="302" spans="8:30">
      <c r="H302" s="12"/>
      <c r="I302" s="12"/>
      <c r="J302" s="12"/>
      <c r="K302" s="12"/>
      <c r="L302" s="66"/>
      <c r="M302" s="66"/>
      <c r="N302" s="12"/>
      <c r="O302" s="12"/>
      <c r="P302" s="12"/>
      <c r="Q302" s="66"/>
      <c r="R302" s="12"/>
      <c r="S302" s="66"/>
      <c r="T302" s="149"/>
      <c r="U302" s="149"/>
      <c r="V302" s="32"/>
      <c r="W302" s="151"/>
      <c r="AC302" s="32"/>
    </row>
    <row r="303" spans="8:30">
      <c r="H303" s="12"/>
      <c r="I303" s="12"/>
      <c r="J303" s="12"/>
      <c r="K303" s="12"/>
      <c r="L303" s="66"/>
      <c r="M303" s="66"/>
      <c r="N303" s="12"/>
      <c r="O303" s="12"/>
      <c r="P303" s="12"/>
      <c r="Q303" s="66"/>
      <c r="R303" s="12"/>
      <c r="S303" s="66"/>
      <c r="T303" s="149"/>
      <c r="U303" s="149"/>
      <c r="V303" s="32"/>
      <c r="W303" s="151"/>
      <c r="AC303" s="32"/>
    </row>
    <row r="304" spans="8:30">
      <c r="H304" s="12"/>
      <c r="I304" s="12"/>
      <c r="J304" s="12"/>
      <c r="K304" s="12"/>
      <c r="L304" s="66"/>
      <c r="M304" s="66"/>
      <c r="N304" s="12"/>
      <c r="O304" s="12"/>
      <c r="P304" s="12"/>
      <c r="Q304" s="66"/>
      <c r="R304" s="12"/>
      <c r="S304" s="66"/>
      <c r="T304" s="149"/>
      <c r="U304" s="149"/>
      <c r="V304" s="32"/>
      <c r="W304" s="151"/>
      <c r="AC304" s="32"/>
    </row>
    <row r="305" spans="8:29">
      <c r="H305" s="12"/>
      <c r="I305" s="12"/>
      <c r="J305" s="12"/>
      <c r="K305" s="12"/>
      <c r="L305" s="66"/>
      <c r="M305" s="66"/>
      <c r="N305" s="12"/>
      <c r="O305" s="12"/>
      <c r="P305" s="12"/>
      <c r="Q305" s="66"/>
      <c r="R305" s="12"/>
      <c r="S305" s="66"/>
      <c r="T305" s="149"/>
      <c r="U305" s="149"/>
      <c r="V305" s="32"/>
      <c r="W305" s="151"/>
      <c r="AC305" s="32"/>
    </row>
    <row r="306" spans="8:29">
      <c r="H306" s="12"/>
      <c r="I306" s="12"/>
      <c r="J306" s="12"/>
      <c r="K306" s="12"/>
      <c r="L306" s="66"/>
      <c r="M306" s="66"/>
      <c r="N306" s="12"/>
      <c r="O306" s="12"/>
      <c r="P306" s="12"/>
      <c r="Q306" s="66"/>
      <c r="R306" s="12"/>
      <c r="S306" s="66"/>
      <c r="T306" s="149"/>
      <c r="U306" s="149"/>
      <c r="V306" s="32"/>
      <c r="W306" s="151"/>
      <c r="AC306" s="32"/>
    </row>
    <row r="307" spans="8:29">
      <c r="H307" s="12"/>
      <c r="I307" s="12"/>
      <c r="J307" s="12"/>
      <c r="K307" s="12"/>
      <c r="L307" s="66"/>
      <c r="M307" s="66"/>
      <c r="N307" s="12"/>
      <c r="O307" s="12"/>
      <c r="P307" s="12"/>
      <c r="Q307" s="66"/>
      <c r="R307" s="12"/>
      <c r="S307" s="66"/>
      <c r="T307" s="149"/>
      <c r="U307" s="149"/>
      <c r="V307" s="32"/>
      <c r="W307" s="151"/>
      <c r="AC307" s="32"/>
    </row>
    <row r="308" spans="8:29">
      <c r="H308" s="12"/>
      <c r="I308" s="12"/>
      <c r="J308" s="12"/>
      <c r="K308" s="12"/>
      <c r="L308" s="66"/>
      <c r="M308" s="66"/>
      <c r="N308" s="12"/>
      <c r="O308" s="12"/>
      <c r="P308" s="12"/>
      <c r="Q308" s="66"/>
      <c r="R308" s="12"/>
      <c r="S308" s="66"/>
      <c r="T308" s="149"/>
      <c r="U308" s="149"/>
      <c r="V308" s="32"/>
      <c r="W308" s="151"/>
      <c r="AC308" s="32"/>
    </row>
    <row r="309" spans="8:29">
      <c r="H309" s="12"/>
      <c r="I309" s="12"/>
      <c r="J309" s="12"/>
      <c r="K309" s="12"/>
      <c r="L309" s="66"/>
      <c r="M309" s="66"/>
      <c r="N309" s="12"/>
      <c r="O309" s="12"/>
      <c r="P309" s="12"/>
      <c r="Q309" s="66"/>
      <c r="R309" s="12"/>
      <c r="S309" s="66"/>
      <c r="T309" s="149"/>
      <c r="U309" s="149"/>
      <c r="V309" s="32"/>
      <c r="W309" s="151"/>
      <c r="AC309" s="32"/>
    </row>
    <row r="310" spans="8:29">
      <c r="H310" s="12"/>
      <c r="I310" s="12"/>
      <c r="J310" s="12"/>
      <c r="K310" s="12"/>
      <c r="L310" s="66"/>
      <c r="M310" s="66"/>
      <c r="N310" s="12"/>
      <c r="O310" s="12"/>
      <c r="P310" s="12"/>
      <c r="Q310" s="66"/>
      <c r="R310" s="12"/>
      <c r="S310" s="66"/>
      <c r="T310" s="149"/>
      <c r="U310" s="149"/>
      <c r="V310" s="32"/>
      <c r="W310" s="151"/>
      <c r="AC310" s="32"/>
    </row>
    <row r="311" spans="8:29">
      <c r="H311" s="12"/>
      <c r="I311" s="12"/>
      <c r="J311" s="12"/>
      <c r="K311" s="12"/>
      <c r="L311" s="66"/>
      <c r="M311" s="66"/>
      <c r="N311" s="12"/>
      <c r="O311" s="12"/>
      <c r="P311" s="12"/>
      <c r="Q311" s="66"/>
      <c r="R311" s="12"/>
      <c r="S311" s="66"/>
      <c r="T311" s="149"/>
      <c r="U311" s="149"/>
      <c r="V311" s="32"/>
      <c r="W311" s="151"/>
      <c r="AC311" s="32"/>
    </row>
    <row r="312" spans="8:29">
      <c r="H312" s="12"/>
      <c r="I312" s="12"/>
      <c r="J312" s="12"/>
      <c r="K312" s="12"/>
      <c r="L312" s="66"/>
      <c r="M312" s="66"/>
      <c r="N312" s="12"/>
      <c r="O312" s="12"/>
      <c r="P312" s="12"/>
      <c r="Q312" s="66"/>
      <c r="R312" s="12"/>
      <c r="S312" s="66"/>
      <c r="T312" s="149"/>
      <c r="U312" s="149"/>
      <c r="V312" s="32"/>
      <c r="W312" s="151"/>
      <c r="AC312" s="32"/>
    </row>
    <row r="313" spans="8:29">
      <c r="H313" s="12"/>
      <c r="I313" s="12"/>
      <c r="J313" s="12"/>
      <c r="K313" s="12"/>
      <c r="L313" s="66"/>
      <c r="M313" s="66"/>
      <c r="N313" s="12"/>
      <c r="O313" s="12"/>
      <c r="P313" s="12"/>
      <c r="Q313" s="66"/>
      <c r="R313" s="12"/>
      <c r="S313" s="66"/>
      <c r="T313" s="149"/>
      <c r="U313" s="149"/>
      <c r="V313" s="32"/>
      <c r="W313" s="151"/>
      <c r="AC313" s="32"/>
    </row>
    <row r="314" spans="8:29">
      <c r="H314" s="12"/>
      <c r="I314" s="12"/>
      <c r="J314" s="12"/>
      <c r="K314" s="12"/>
      <c r="L314" s="66"/>
      <c r="M314" s="66"/>
      <c r="N314" s="12"/>
      <c r="O314" s="12"/>
      <c r="P314" s="12"/>
      <c r="Q314" s="66"/>
      <c r="R314" s="12"/>
      <c r="S314" s="66"/>
      <c r="T314" s="149"/>
      <c r="U314" s="149"/>
      <c r="V314" s="32"/>
      <c r="W314" s="151"/>
      <c r="AC314" s="32"/>
    </row>
    <row r="315" spans="8:29">
      <c r="H315" s="12"/>
      <c r="I315" s="12"/>
      <c r="J315" s="12"/>
      <c r="K315" s="12"/>
      <c r="L315" s="66"/>
      <c r="M315" s="66"/>
      <c r="N315" s="12"/>
      <c r="O315" s="12"/>
      <c r="P315" s="12"/>
      <c r="Q315" s="66"/>
      <c r="R315" s="12"/>
      <c r="S315" s="66"/>
      <c r="T315" s="149"/>
      <c r="U315" s="149"/>
      <c r="V315" s="32"/>
      <c r="W315" s="151"/>
      <c r="AC315" s="32"/>
    </row>
    <row r="316" spans="8:29">
      <c r="H316" s="12"/>
      <c r="I316" s="12"/>
      <c r="J316" s="12"/>
      <c r="K316" s="12"/>
      <c r="L316" s="66"/>
      <c r="M316" s="66"/>
      <c r="N316" s="12"/>
      <c r="O316" s="12"/>
      <c r="P316" s="12"/>
      <c r="Q316" s="66"/>
      <c r="R316" s="12"/>
      <c r="S316" s="66"/>
      <c r="T316" s="149"/>
      <c r="U316" s="149"/>
      <c r="V316" s="32"/>
      <c r="W316" s="151"/>
      <c r="AC316" s="32"/>
    </row>
    <row r="317" spans="8:29">
      <c r="H317" s="12"/>
      <c r="I317" s="12"/>
      <c r="J317" s="12"/>
      <c r="K317" s="12"/>
      <c r="L317" s="66"/>
      <c r="M317" s="66"/>
      <c r="N317" s="12"/>
      <c r="O317" s="12"/>
      <c r="P317" s="12"/>
      <c r="Q317" s="66"/>
      <c r="R317" s="12"/>
      <c r="S317" s="66"/>
      <c r="T317" s="149"/>
      <c r="U317" s="149"/>
      <c r="V317" s="32"/>
      <c r="W317" s="151"/>
      <c r="AC317" s="32"/>
    </row>
    <row r="318" spans="8:29">
      <c r="H318" s="12"/>
      <c r="I318" s="12"/>
      <c r="J318" s="12"/>
      <c r="K318" s="12"/>
      <c r="L318" s="66"/>
      <c r="M318" s="66"/>
      <c r="N318" s="12"/>
      <c r="O318" s="12"/>
      <c r="P318" s="12"/>
      <c r="Q318" s="66"/>
      <c r="R318" s="12"/>
      <c r="S318" s="66"/>
      <c r="T318" s="149"/>
      <c r="U318" s="149"/>
      <c r="V318" s="32"/>
      <c r="W318" s="151"/>
      <c r="AC318" s="32"/>
    </row>
    <row r="319" spans="8:29">
      <c r="H319" s="12"/>
      <c r="I319" s="12"/>
      <c r="J319" s="12"/>
      <c r="K319" s="12"/>
      <c r="L319" s="66"/>
      <c r="M319" s="66"/>
      <c r="N319" s="12"/>
      <c r="O319" s="12"/>
      <c r="P319" s="12"/>
      <c r="Q319" s="66"/>
      <c r="R319" s="12"/>
      <c r="S319" s="66"/>
      <c r="T319" s="149"/>
      <c r="U319" s="149"/>
      <c r="V319" s="32"/>
      <c r="W319" s="151"/>
      <c r="AC319" s="32"/>
    </row>
    <row r="320" spans="8:29">
      <c r="H320" s="12"/>
      <c r="I320" s="12"/>
      <c r="J320" s="12"/>
      <c r="K320" s="12"/>
      <c r="L320" s="66"/>
      <c r="M320" s="66"/>
      <c r="N320" s="12"/>
      <c r="O320" s="12"/>
      <c r="P320" s="12"/>
      <c r="Q320" s="66"/>
      <c r="R320" s="12"/>
      <c r="S320" s="66"/>
      <c r="T320" s="149"/>
      <c r="U320" s="149"/>
      <c r="V320" s="32"/>
      <c r="W320" s="151"/>
      <c r="AC320" s="32"/>
    </row>
    <row r="321" spans="8:29">
      <c r="H321" s="12"/>
      <c r="I321" s="12"/>
      <c r="J321" s="12"/>
      <c r="K321" s="12"/>
      <c r="L321" s="66"/>
      <c r="M321" s="66"/>
      <c r="N321" s="12"/>
      <c r="O321" s="12"/>
      <c r="P321" s="12"/>
      <c r="Q321" s="66"/>
      <c r="R321" s="12"/>
      <c r="S321" s="66"/>
      <c r="T321" s="149"/>
      <c r="U321" s="149"/>
      <c r="V321" s="32"/>
      <c r="W321" s="151"/>
      <c r="AC321" s="32"/>
    </row>
    <row r="322" spans="8:29">
      <c r="H322" s="12"/>
      <c r="I322" s="12"/>
      <c r="J322" s="12"/>
      <c r="K322" s="12"/>
      <c r="L322" s="66"/>
      <c r="M322" s="66"/>
      <c r="N322" s="12"/>
      <c r="O322" s="12"/>
      <c r="P322" s="12"/>
      <c r="Q322" s="66"/>
      <c r="R322" s="12"/>
      <c r="S322" s="66"/>
      <c r="T322" s="149"/>
      <c r="U322" s="149"/>
      <c r="V322" s="32"/>
      <c r="W322" s="151"/>
      <c r="AC322" s="32"/>
    </row>
    <row r="323" spans="8:29">
      <c r="H323" s="12"/>
      <c r="I323" s="12"/>
      <c r="J323" s="12"/>
      <c r="K323" s="12"/>
      <c r="L323" s="66"/>
      <c r="M323" s="66"/>
      <c r="N323" s="12"/>
      <c r="O323" s="12"/>
      <c r="P323" s="12"/>
      <c r="Q323" s="66"/>
      <c r="R323" s="12"/>
      <c r="S323" s="66"/>
      <c r="T323" s="149"/>
      <c r="U323" s="149"/>
      <c r="V323" s="32"/>
      <c r="W323" s="151"/>
      <c r="AC323" s="32"/>
    </row>
    <row r="324" spans="8:29">
      <c r="H324" s="12"/>
      <c r="I324" s="12"/>
      <c r="J324" s="12"/>
      <c r="K324" s="12"/>
      <c r="L324" s="66"/>
      <c r="M324" s="66"/>
      <c r="N324" s="12"/>
      <c r="O324" s="12"/>
      <c r="P324" s="12"/>
      <c r="Q324" s="66"/>
      <c r="R324" s="12"/>
      <c r="S324" s="66"/>
      <c r="T324" s="149"/>
      <c r="U324" s="149"/>
      <c r="V324" s="32"/>
      <c r="W324" s="151"/>
      <c r="AC324" s="32"/>
    </row>
    <row r="325" spans="8:29">
      <c r="H325" s="12"/>
      <c r="I325" s="12"/>
      <c r="J325" s="12"/>
      <c r="K325" s="12"/>
      <c r="L325" s="66"/>
      <c r="M325" s="66"/>
      <c r="N325" s="12"/>
      <c r="O325" s="12"/>
      <c r="P325" s="12"/>
      <c r="Q325" s="66"/>
      <c r="R325" s="12"/>
      <c r="S325" s="66"/>
      <c r="T325" s="149"/>
      <c r="U325" s="149"/>
      <c r="V325" s="32"/>
      <c r="W325" s="151"/>
      <c r="AC325" s="32"/>
    </row>
    <row r="326" spans="8:29">
      <c r="H326" s="12"/>
      <c r="I326" s="12"/>
      <c r="J326" s="12"/>
      <c r="K326" s="12"/>
      <c r="L326" s="66"/>
      <c r="M326" s="66"/>
      <c r="N326" s="12"/>
      <c r="O326" s="12"/>
      <c r="P326" s="12"/>
      <c r="Q326" s="66"/>
      <c r="R326" s="12"/>
      <c r="S326" s="66"/>
      <c r="T326" s="149"/>
      <c r="U326" s="149"/>
      <c r="V326" s="32"/>
      <c r="W326" s="151"/>
      <c r="AC326" s="32"/>
    </row>
    <row r="327" spans="8:29">
      <c r="H327" s="12"/>
      <c r="I327" s="12"/>
      <c r="J327" s="12"/>
      <c r="K327" s="12"/>
      <c r="L327" s="66"/>
      <c r="M327" s="66"/>
      <c r="N327" s="12"/>
      <c r="O327" s="12"/>
      <c r="P327" s="12"/>
      <c r="Q327" s="66"/>
      <c r="R327" s="12"/>
      <c r="S327" s="66"/>
      <c r="T327" s="149"/>
      <c r="U327" s="149"/>
      <c r="V327" s="32"/>
      <c r="W327" s="151"/>
      <c r="AC327" s="32"/>
    </row>
    <row r="328" spans="8:29">
      <c r="H328" s="12"/>
      <c r="I328" s="12"/>
      <c r="J328" s="12"/>
      <c r="K328" s="12"/>
      <c r="L328" s="66"/>
      <c r="M328" s="66"/>
      <c r="N328" s="12"/>
      <c r="O328" s="12"/>
      <c r="P328" s="12"/>
      <c r="Q328" s="66"/>
      <c r="R328" s="12"/>
      <c r="S328" s="66"/>
      <c r="T328" s="149"/>
      <c r="U328" s="149"/>
      <c r="V328" s="32"/>
      <c r="W328" s="151"/>
      <c r="AC328" s="32"/>
    </row>
    <row r="329" spans="8:29">
      <c r="H329" s="12"/>
      <c r="I329" s="12"/>
      <c r="J329" s="12"/>
      <c r="K329" s="12"/>
      <c r="L329" s="66"/>
      <c r="M329" s="66"/>
      <c r="N329" s="12"/>
      <c r="O329" s="12"/>
      <c r="P329" s="12"/>
      <c r="Q329" s="66"/>
      <c r="R329" s="12"/>
      <c r="S329" s="66"/>
      <c r="T329" s="149"/>
      <c r="U329" s="149"/>
      <c r="V329" s="32"/>
      <c r="W329" s="151"/>
      <c r="AC329" s="32"/>
    </row>
    <row r="330" spans="8:29">
      <c r="H330" s="12"/>
      <c r="I330" s="12"/>
      <c r="J330" s="12"/>
      <c r="K330" s="12"/>
      <c r="L330" s="66"/>
      <c r="M330" s="66"/>
      <c r="N330" s="12"/>
      <c r="O330" s="12"/>
      <c r="P330" s="12"/>
      <c r="Q330" s="66"/>
      <c r="R330" s="12"/>
      <c r="S330" s="66"/>
      <c r="T330" s="149"/>
      <c r="U330" s="149"/>
      <c r="V330" s="32"/>
      <c r="W330" s="151"/>
      <c r="AC330" s="32"/>
    </row>
    <row r="331" spans="8:29">
      <c r="H331" s="12"/>
      <c r="I331" s="12"/>
      <c r="J331" s="12"/>
      <c r="K331" s="12"/>
      <c r="L331" s="66"/>
      <c r="M331" s="66"/>
      <c r="N331" s="12"/>
      <c r="O331" s="12"/>
      <c r="P331" s="12"/>
      <c r="Q331" s="66"/>
      <c r="R331" s="12"/>
      <c r="S331" s="66"/>
      <c r="V331" s="32"/>
      <c r="W331" s="151"/>
      <c r="AC331" s="32"/>
    </row>
    <row r="332" spans="8:29">
      <c r="H332" s="12"/>
      <c r="I332" s="12"/>
      <c r="J332" s="12"/>
      <c r="K332" s="12"/>
      <c r="L332" s="66"/>
      <c r="M332" s="66"/>
      <c r="N332" s="12"/>
      <c r="O332" s="12"/>
      <c r="P332" s="12"/>
      <c r="Q332" s="66"/>
      <c r="R332" s="12"/>
      <c r="S332" s="66"/>
      <c r="V332" s="32"/>
      <c r="W332" s="151"/>
      <c r="AC332" s="32"/>
    </row>
    <row r="333" spans="8:29">
      <c r="H333" s="12"/>
      <c r="I333" s="12"/>
      <c r="J333" s="12"/>
      <c r="K333" s="12"/>
      <c r="L333" s="66"/>
      <c r="M333" s="66"/>
      <c r="N333" s="12"/>
      <c r="O333" s="12"/>
      <c r="P333" s="12"/>
      <c r="Q333" s="66"/>
      <c r="R333" s="12"/>
      <c r="S333" s="66"/>
      <c r="V333" s="32"/>
      <c r="W333" s="151"/>
      <c r="AC333" s="32"/>
    </row>
    <row r="334" spans="8:29">
      <c r="H334" s="12"/>
      <c r="I334" s="12"/>
      <c r="J334" s="12"/>
      <c r="K334" s="12"/>
      <c r="L334" s="66"/>
      <c r="M334" s="66"/>
      <c r="N334" s="12"/>
      <c r="O334" s="12"/>
      <c r="P334" s="12"/>
      <c r="Q334" s="66"/>
      <c r="R334" s="12"/>
      <c r="S334" s="66"/>
      <c r="V334" s="32"/>
      <c r="W334" s="151"/>
    </row>
    <row r="335" spans="8:29">
      <c r="H335" s="12"/>
      <c r="I335" s="12"/>
      <c r="J335" s="12"/>
      <c r="K335" s="12"/>
      <c r="L335" s="66"/>
      <c r="M335" s="66"/>
      <c r="N335" s="12"/>
      <c r="O335" s="12"/>
      <c r="P335" s="12"/>
      <c r="Q335" s="66"/>
      <c r="R335" s="12"/>
      <c r="S335" s="66"/>
    </row>
    <row r="336" spans="8:29">
      <c r="H336" s="12"/>
      <c r="I336" s="12"/>
      <c r="J336" s="12"/>
      <c r="K336" s="12"/>
      <c r="L336" s="66"/>
      <c r="M336" s="66"/>
      <c r="N336" s="12"/>
      <c r="O336" s="12"/>
      <c r="P336" s="12"/>
      <c r="Q336" s="66"/>
      <c r="R336" s="12"/>
      <c r="S336" s="66"/>
    </row>
    <row r="337" spans="8:19">
      <c r="H337" s="12"/>
      <c r="I337" s="12"/>
      <c r="J337" s="12"/>
      <c r="K337" s="12"/>
      <c r="L337" s="66"/>
      <c r="M337" s="66"/>
      <c r="N337" s="12"/>
      <c r="O337" s="12"/>
      <c r="P337" s="12"/>
      <c r="Q337" s="66"/>
      <c r="R337" s="12"/>
      <c r="S337" s="66"/>
    </row>
    <row r="338" spans="8:19">
      <c r="H338" s="12"/>
      <c r="I338" s="12"/>
      <c r="J338" s="12"/>
      <c r="K338" s="12"/>
      <c r="L338" s="66"/>
      <c r="M338" s="66"/>
      <c r="N338" s="12"/>
      <c r="O338" s="12"/>
      <c r="P338" s="12"/>
      <c r="Q338" s="66"/>
      <c r="R338" s="12"/>
      <c r="S338" s="66"/>
    </row>
    <row r="339" spans="8:19">
      <c r="H339" s="12"/>
      <c r="I339" s="12"/>
      <c r="J339" s="12"/>
      <c r="K339" s="12"/>
      <c r="L339" s="66"/>
      <c r="M339" s="66"/>
      <c r="N339" s="12"/>
      <c r="O339" s="12"/>
      <c r="P339" s="12"/>
      <c r="Q339" s="66"/>
      <c r="R339" s="12"/>
      <c r="S339" s="66"/>
    </row>
    <row r="340" spans="8:19">
      <c r="H340" s="12"/>
      <c r="I340" s="12"/>
      <c r="J340" s="12"/>
      <c r="K340" s="12"/>
      <c r="L340" s="66"/>
      <c r="M340" s="66"/>
      <c r="N340" s="12"/>
      <c r="O340" s="12"/>
      <c r="P340" s="12"/>
      <c r="Q340" s="66"/>
      <c r="R340" s="12"/>
      <c r="S340" s="66"/>
    </row>
    <row r="341" spans="8:19">
      <c r="H341" s="12"/>
      <c r="I341" s="12"/>
      <c r="J341" s="12"/>
      <c r="K341" s="12"/>
      <c r="L341" s="66"/>
      <c r="M341" s="66"/>
      <c r="N341" s="12"/>
      <c r="O341" s="12"/>
      <c r="P341" s="12"/>
      <c r="Q341" s="66"/>
      <c r="R341" s="12"/>
      <c r="S341" s="66"/>
    </row>
    <row r="342" spans="8:19">
      <c r="H342" s="12"/>
      <c r="I342" s="12"/>
      <c r="J342" s="12"/>
      <c r="K342" s="12"/>
      <c r="L342" s="66"/>
      <c r="M342" s="66"/>
      <c r="N342" s="12"/>
      <c r="O342" s="12"/>
      <c r="P342" s="12"/>
      <c r="Q342" s="66"/>
      <c r="R342" s="12"/>
      <c r="S342" s="66"/>
    </row>
    <row r="343" spans="8:19">
      <c r="H343" s="12"/>
      <c r="I343" s="12"/>
      <c r="J343" s="12"/>
      <c r="K343" s="12"/>
      <c r="L343" s="66"/>
      <c r="M343" s="66"/>
      <c r="N343" s="12"/>
      <c r="O343" s="12"/>
      <c r="P343" s="12"/>
      <c r="Q343" s="66"/>
      <c r="R343" s="12"/>
      <c r="S343" s="66"/>
    </row>
    <row r="344" spans="8:19">
      <c r="H344" s="12"/>
      <c r="I344" s="12"/>
      <c r="J344" s="12"/>
      <c r="K344" s="12"/>
      <c r="L344" s="66"/>
      <c r="M344" s="66"/>
      <c r="N344" s="12"/>
      <c r="O344" s="12"/>
      <c r="P344" s="12"/>
      <c r="Q344" s="66"/>
      <c r="R344" s="12"/>
      <c r="S344" s="66"/>
    </row>
    <row r="345" spans="8:19">
      <c r="H345" s="12"/>
      <c r="I345" s="12"/>
      <c r="J345" s="12"/>
      <c r="K345" s="12"/>
      <c r="L345" s="66"/>
      <c r="M345" s="66"/>
      <c r="N345" s="12"/>
      <c r="O345" s="12"/>
      <c r="P345" s="12"/>
      <c r="Q345" s="66"/>
      <c r="R345" s="12"/>
      <c r="S345" s="66"/>
    </row>
    <row r="346" spans="8:19">
      <c r="H346" s="12"/>
      <c r="I346" s="12"/>
      <c r="J346" s="12"/>
      <c r="K346" s="12"/>
      <c r="L346" s="66"/>
      <c r="M346" s="66"/>
      <c r="N346" s="12"/>
      <c r="O346" s="12"/>
      <c r="P346" s="12"/>
      <c r="Q346" s="66"/>
      <c r="R346" s="12"/>
      <c r="S346" s="66"/>
    </row>
    <row r="347" spans="8:19">
      <c r="H347" s="12"/>
      <c r="I347" s="12"/>
      <c r="J347" s="12"/>
      <c r="K347" s="12"/>
      <c r="L347" s="66"/>
      <c r="M347" s="66"/>
      <c r="N347" s="12"/>
      <c r="O347" s="12"/>
      <c r="P347" s="12"/>
      <c r="Q347" s="66"/>
      <c r="R347" s="12"/>
      <c r="S347" s="66"/>
    </row>
    <row r="348" spans="8:19">
      <c r="H348" s="12"/>
      <c r="I348" s="12"/>
      <c r="J348" s="12"/>
      <c r="K348" s="12"/>
      <c r="L348" s="66"/>
      <c r="M348" s="66"/>
      <c r="N348" s="12"/>
      <c r="O348" s="12"/>
      <c r="P348" s="12"/>
      <c r="Q348" s="66"/>
      <c r="R348" s="12"/>
      <c r="S348" s="66"/>
    </row>
    <row r="349" spans="8:19">
      <c r="H349" s="12"/>
      <c r="I349" s="12"/>
      <c r="J349" s="12"/>
      <c r="K349" s="12"/>
      <c r="L349" s="66"/>
      <c r="M349" s="66"/>
      <c r="N349" s="12"/>
      <c r="O349" s="12"/>
      <c r="P349" s="12"/>
      <c r="Q349" s="66"/>
      <c r="R349" s="12"/>
      <c r="S349" s="66"/>
    </row>
    <row r="350" spans="8:19">
      <c r="H350" s="12"/>
      <c r="I350" s="12"/>
      <c r="J350" s="12"/>
      <c r="K350" s="12"/>
      <c r="L350" s="66"/>
      <c r="M350" s="66"/>
      <c r="N350" s="12"/>
      <c r="O350" s="12"/>
      <c r="P350" s="12"/>
      <c r="Q350" s="66"/>
      <c r="R350" s="12"/>
      <c r="S350" s="66"/>
    </row>
    <row r="351" spans="8:19">
      <c r="H351" s="12"/>
      <c r="I351" s="12"/>
      <c r="J351" s="12"/>
      <c r="K351" s="12"/>
      <c r="L351" s="66"/>
      <c r="M351" s="66"/>
      <c r="N351" s="12"/>
      <c r="O351" s="12"/>
      <c r="P351" s="12"/>
      <c r="Q351" s="66"/>
      <c r="R351" s="12"/>
      <c r="S351" s="66"/>
    </row>
    <row r="352" spans="8:19">
      <c r="H352" s="12"/>
      <c r="I352" s="12"/>
      <c r="J352" s="12"/>
      <c r="K352" s="12"/>
      <c r="L352" s="66"/>
      <c r="M352" s="66"/>
      <c r="N352" s="12"/>
      <c r="O352" s="12"/>
      <c r="P352" s="12"/>
      <c r="Q352" s="66"/>
      <c r="R352" s="12"/>
      <c r="S352" s="66"/>
    </row>
    <row r="353" spans="1:19">
      <c r="H353" s="12"/>
      <c r="I353" s="12"/>
      <c r="J353" s="12"/>
      <c r="K353" s="12"/>
      <c r="L353" s="66"/>
      <c r="M353" s="66"/>
      <c r="N353" s="12"/>
      <c r="O353" s="12"/>
      <c r="P353" s="12"/>
      <c r="Q353" s="66"/>
      <c r="R353" s="12"/>
      <c r="S353" s="66"/>
    </row>
    <row r="354" spans="1:19">
      <c r="H354" s="12"/>
      <c r="I354" s="12"/>
      <c r="J354" s="12"/>
      <c r="K354" s="12"/>
      <c r="L354" s="66"/>
      <c r="M354" s="66"/>
      <c r="N354" s="12"/>
      <c r="O354" s="12"/>
      <c r="P354" s="12"/>
      <c r="Q354" s="66"/>
      <c r="R354" s="12"/>
      <c r="S354" s="66"/>
    </row>
    <row r="355" spans="1:19">
      <c r="H355" s="12"/>
      <c r="I355" s="12"/>
      <c r="J355" s="12"/>
      <c r="K355" s="12"/>
      <c r="L355" s="66"/>
      <c r="M355" s="66"/>
      <c r="N355" s="12"/>
      <c r="O355" s="12"/>
      <c r="P355" s="12"/>
      <c r="Q355" s="66"/>
      <c r="R355" s="12"/>
      <c r="S355" s="66"/>
    </row>
    <row r="356" spans="1:19">
      <c r="H356" s="12"/>
      <c r="I356" s="12"/>
      <c r="J356" s="12"/>
      <c r="K356" s="12"/>
      <c r="L356" s="66"/>
      <c r="M356" s="66"/>
      <c r="N356" s="12"/>
      <c r="O356" s="12"/>
      <c r="P356" s="12"/>
      <c r="Q356" s="66"/>
      <c r="R356" s="12"/>
      <c r="S356" s="66"/>
    </row>
    <row r="357" spans="1:19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66"/>
      <c r="M357" s="66"/>
      <c r="N357" s="12"/>
      <c r="O357" s="12"/>
      <c r="P357" s="12"/>
      <c r="Q357" s="66"/>
      <c r="R357" s="30"/>
      <c r="S357" s="66"/>
    </row>
    <row r="358" spans="1:19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66"/>
      <c r="M358" s="66"/>
      <c r="N358" s="12"/>
      <c r="O358" s="12"/>
      <c r="P358" s="12"/>
      <c r="Q358" s="66"/>
      <c r="R358" s="32"/>
      <c r="S358" s="66"/>
    </row>
    <row r="359" spans="1:1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67"/>
      <c r="M359" s="66"/>
      <c r="N359" s="12"/>
      <c r="O359" s="12"/>
      <c r="P359" s="12"/>
      <c r="Q359" s="66"/>
      <c r="R359" s="32"/>
      <c r="S359" s="66"/>
    </row>
    <row r="360" spans="1:19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68"/>
      <c r="M360" s="67"/>
      <c r="N360" s="30"/>
      <c r="O360" s="30"/>
      <c r="P360" s="30"/>
      <c r="Q360" s="67"/>
      <c r="R360" s="32"/>
      <c r="S360" s="67"/>
    </row>
    <row r="361" spans="1:19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68"/>
      <c r="M361" s="68"/>
      <c r="N361" s="32"/>
      <c r="O361" s="32"/>
      <c r="P361" s="32"/>
      <c r="Q361" s="68"/>
      <c r="R361" s="32"/>
      <c r="S361" s="68"/>
    </row>
    <row r="362" spans="1:19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68"/>
      <c r="M362" s="68"/>
      <c r="N362" s="32"/>
      <c r="O362" s="32"/>
      <c r="P362" s="32"/>
      <c r="Q362" s="68"/>
      <c r="R362" s="32"/>
      <c r="S362" s="68"/>
    </row>
    <row r="363" spans="1:19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68"/>
      <c r="M363" s="68"/>
      <c r="N363" s="32"/>
      <c r="O363" s="32"/>
      <c r="P363" s="32"/>
      <c r="Q363" s="68"/>
      <c r="R363" s="32"/>
      <c r="S363" s="68"/>
    </row>
    <row r="364" spans="1:19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68"/>
      <c r="M364" s="68"/>
      <c r="N364" s="32"/>
      <c r="O364" s="32"/>
      <c r="P364" s="32"/>
      <c r="Q364" s="68"/>
      <c r="R364" s="32"/>
      <c r="S364" s="68"/>
    </row>
    <row r="365" spans="1:19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68"/>
      <c r="M365" s="68"/>
      <c r="N365" s="32"/>
      <c r="O365" s="32"/>
      <c r="P365" s="32"/>
      <c r="Q365" s="68"/>
      <c r="R365" s="32"/>
      <c r="S365" s="68"/>
    </row>
    <row r="366" spans="1:19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68"/>
      <c r="M366" s="68"/>
      <c r="N366" s="32"/>
      <c r="O366" s="32"/>
      <c r="P366" s="32"/>
      <c r="Q366" s="68"/>
      <c r="R366" s="32"/>
      <c r="S366" s="68"/>
    </row>
    <row r="367" spans="1:19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68"/>
      <c r="M367" s="68"/>
      <c r="N367" s="32"/>
      <c r="O367" s="32"/>
      <c r="P367" s="32"/>
      <c r="Q367" s="68"/>
      <c r="R367" s="32"/>
      <c r="S367" s="68"/>
    </row>
    <row r="368" spans="1:19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68"/>
      <c r="M368" s="68"/>
      <c r="N368" s="32"/>
      <c r="O368" s="32"/>
      <c r="P368" s="32"/>
      <c r="Q368" s="68"/>
      <c r="R368" s="32"/>
      <c r="S368" s="68"/>
    </row>
    <row r="369" spans="1:1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68"/>
      <c r="M369" s="68"/>
      <c r="N369" s="32"/>
      <c r="O369" s="32"/>
      <c r="P369" s="32"/>
      <c r="Q369" s="68"/>
      <c r="R369" s="32"/>
      <c r="S369" s="68"/>
    </row>
    <row r="370" spans="1:19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68"/>
      <c r="M370" s="68"/>
      <c r="N370" s="32"/>
      <c r="O370" s="32"/>
      <c r="P370" s="32"/>
      <c r="Q370" s="68"/>
      <c r="R370" s="32"/>
      <c r="S370" s="68"/>
    </row>
    <row r="371" spans="1:19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68"/>
      <c r="M371" s="68"/>
      <c r="N371" s="32"/>
      <c r="O371" s="32"/>
      <c r="P371" s="32"/>
      <c r="Q371" s="68"/>
      <c r="R371" s="32"/>
      <c r="S371" s="68"/>
    </row>
    <row r="372" spans="1:19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68"/>
      <c r="M372" s="68"/>
      <c r="N372" s="32"/>
      <c r="O372" s="32"/>
      <c r="P372" s="32"/>
      <c r="Q372" s="68"/>
      <c r="R372" s="32"/>
      <c r="S372" s="68"/>
    </row>
    <row r="373" spans="1:19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68"/>
      <c r="M373" s="68"/>
      <c r="N373" s="32"/>
      <c r="O373" s="32"/>
      <c r="P373" s="32"/>
      <c r="Q373" s="68"/>
      <c r="R373" s="32"/>
      <c r="S373" s="68"/>
    </row>
    <row r="374" spans="1:19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68"/>
      <c r="M374" s="68"/>
      <c r="N374" s="32"/>
      <c r="O374" s="32"/>
      <c r="P374" s="32"/>
      <c r="Q374" s="68"/>
      <c r="R374" s="32"/>
      <c r="S374" s="68"/>
    </row>
    <row r="375" spans="1:19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68"/>
      <c r="M375" s="68"/>
      <c r="N375" s="32"/>
      <c r="O375" s="32"/>
      <c r="P375" s="32"/>
      <c r="Q375" s="68"/>
      <c r="R375" s="32"/>
      <c r="S375" s="68"/>
    </row>
    <row r="376" spans="1:19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68"/>
      <c r="M376" s="68"/>
      <c r="N376" s="32"/>
      <c r="O376" s="32"/>
      <c r="P376" s="32"/>
      <c r="Q376" s="68"/>
      <c r="R376" s="32"/>
      <c r="S376" s="68"/>
    </row>
    <row r="377" spans="1:19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68"/>
      <c r="M377" s="68"/>
      <c r="N377" s="32"/>
      <c r="O377" s="32"/>
      <c r="P377" s="32"/>
      <c r="Q377" s="68"/>
      <c r="R377" s="32"/>
      <c r="S377" s="68"/>
    </row>
    <row r="378" spans="1:19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68"/>
      <c r="M378" s="68"/>
      <c r="N378" s="32"/>
      <c r="O378" s="32"/>
      <c r="P378" s="32"/>
      <c r="Q378" s="68"/>
      <c r="R378" s="32"/>
      <c r="S378" s="68"/>
    </row>
    <row r="379" spans="1:1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68"/>
      <c r="M379" s="68"/>
      <c r="N379" s="32"/>
      <c r="O379" s="32"/>
      <c r="P379" s="32"/>
      <c r="Q379" s="68"/>
      <c r="R379" s="32"/>
      <c r="S379" s="68"/>
    </row>
    <row r="380" spans="1:19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68"/>
      <c r="M380" s="68"/>
      <c r="N380" s="32"/>
      <c r="O380" s="32"/>
      <c r="P380" s="32"/>
      <c r="Q380" s="68"/>
      <c r="R380" s="32"/>
      <c r="S380" s="68"/>
    </row>
    <row r="381" spans="1:19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68"/>
      <c r="M381" s="68"/>
      <c r="N381" s="32"/>
      <c r="O381" s="32"/>
      <c r="P381" s="32"/>
      <c r="Q381" s="68"/>
      <c r="R381" s="32"/>
      <c r="S381" s="68"/>
    </row>
    <row r="382" spans="1:19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68"/>
      <c r="M382" s="68"/>
      <c r="N382" s="32"/>
      <c r="O382" s="32"/>
      <c r="P382" s="32"/>
      <c r="Q382" s="68"/>
      <c r="R382" s="32"/>
      <c r="S382" s="68"/>
    </row>
    <row r="383" spans="1:19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68"/>
      <c r="M383" s="68"/>
      <c r="N383" s="32"/>
      <c r="O383" s="32"/>
      <c r="P383" s="32"/>
      <c r="Q383" s="68"/>
      <c r="R383" s="32"/>
      <c r="S383" s="68"/>
    </row>
    <row r="384" spans="1:19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68"/>
      <c r="M384" s="68"/>
      <c r="N384" s="32"/>
      <c r="O384" s="32"/>
      <c r="P384" s="32"/>
      <c r="Q384" s="68"/>
      <c r="R384" s="32"/>
      <c r="S384" s="68"/>
    </row>
    <row r="385" spans="1:19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68"/>
      <c r="M385" s="68"/>
      <c r="N385" s="32"/>
      <c r="O385" s="32"/>
      <c r="P385" s="32"/>
      <c r="Q385" s="68"/>
      <c r="R385" s="32"/>
      <c r="S385" s="68"/>
    </row>
    <row r="386" spans="1:19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68"/>
      <c r="M386" s="68"/>
      <c r="N386" s="32"/>
      <c r="O386" s="32"/>
      <c r="P386" s="32"/>
      <c r="Q386" s="68"/>
      <c r="R386" s="32"/>
      <c r="S386" s="68"/>
    </row>
    <row r="387" spans="1:19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68"/>
      <c r="M387" s="68"/>
      <c r="N387" s="32"/>
      <c r="O387" s="32"/>
      <c r="P387" s="32"/>
      <c r="Q387" s="68"/>
      <c r="R387" s="32"/>
      <c r="S387" s="68"/>
    </row>
    <row r="388" spans="1:19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68"/>
      <c r="M388" s="68"/>
      <c r="N388" s="32"/>
      <c r="O388" s="32"/>
      <c r="P388" s="32"/>
      <c r="Q388" s="68"/>
      <c r="R388" s="32"/>
      <c r="S388" s="68"/>
    </row>
    <row r="389" spans="1:1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68"/>
      <c r="M389" s="68"/>
      <c r="N389" s="32"/>
      <c r="O389" s="32"/>
      <c r="P389" s="32"/>
      <c r="Q389" s="68"/>
      <c r="R389" s="32"/>
      <c r="S389" s="68"/>
    </row>
    <row r="390" spans="1:19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68"/>
      <c r="M390" s="68"/>
      <c r="N390" s="32"/>
      <c r="O390" s="32"/>
      <c r="P390" s="32"/>
      <c r="Q390" s="68"/>
      <c r="R390" s="32"/>
      <c r="S390" s="68"/>
    </row>
    <row r="391" spans="1:19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68"/>
      <c r="M391" s="68"/>
      <c r="N391" s="32"/>
      <c r="O391" s="32"/>
      <c r="P391" s="32"/>
      <c r="Q391" s="68"/>
      <c r="R391" s="32"/>
      <c r="S391" s="68"/>
    </row>
    <row r="392" spans="1:19">
      <c r="L392" s="68"/>
      <c r="M392" s="68"/>
      <c r="N392" s="32"/>
      <c r="O392" s="32"/>
      <c r="P392" s="32"/>
      <c r="Q392" s="68"/>
      <c r="S392" s="68"/>
    </row>
    <row r="393" spans="1:19">
      <c r="L393" s="68"/>
      <c r="M393" s="68"/>
      <c r="N393" s="32"/>
      <c r="O393" s="32"/>
      <c r="P393" s="32"/>
      <c r="Q393" s="68"/>
      <c r="S393" s="68"/>
    </row>
    <row r="394" spans="1:19">
      <c r="L394" s="68"/>
      <c r="M394" s="68"/>
      <c r="N394" s="32"/>
      <c r="O394" s="32"/>
      <c r="P394" s="32"/>
      <c r="Q394" s="68"/>
      <c r="S394" s="68"/>
    </row>
    <row r="395" spans="1:19">
      <c r="L395" s="68"/>
      <c r="M395" s="68"/>
      <c r="N395" s="32"/>
      <c r="O395" s="32"/>
      <c r="P395" s="32"/>
      <c r="Q395" s="68"/>
    </row>
    <row r="396" spans="1:19">
      <c r="L396" s="68"/>
      <c r="M396" s="68"/>
      <c r="N396" s="32"/>
      <c r="O396" s="32"/>
      <c r="P396" s="32"/>
      <c r="Q396" s="68"/>
    </row>
    <row r="397" spans="1:19">
      <c r="L397" s="68"/>
      <c r="M397" s="68"/>
      <c r="N397" s="32"/>
      <c r="O397" s="32"/>
      <c r="P397" s="32"/>
      <c r="Q397" s="68"/>
    </row>
    <row r="398" spans="1:19">
      <c r="L398" s="68"/>
      <c r="M398" s="68"/>
      <c r="N398" s="32"/>
      <c r="O398" s="32"/>
      <c r="P398" s="32"/>
      <c r="Q398" s="68"/>
    </row>
    <row r="399" spans="1:19">
      <c r="L399" s="68"/>
      <c r="M399" s="68"/>
      <c r="N399" s="32"/>
      <c r="O399" s="32"/>
      <c r="P399" s="32"/>
      <c r="Q399" s="68"/>
    </row>
    <row r="400" spans="1:19">
      <c r="L400" s="68"/>
      <c r="M400" s="68"/>
      <c r="N400" s="32"/>
      <c r="O400" s="32"/>
      <c r="P400" s="32"/>
      <c r="Q400" s="68"/>
    </row>
    <row r="401" spans="12:17">
      <c r="L401" s="68"/>
      <c r="M401" s="68"/>
      <c r="N401" s="32"/>
      <c r="O401" s="32"/>
      <c r="P401" s="32"/>
      <c r="Q401" s="68"/>
    </row>
    <row r="402" spans="12:17">
      <c r="L402" s="68"/>
      <c r="M402" s="68"/>
      <c r="N402" s="32"/>
      <c r="O402" s="32"/>
      <c r="P402" s="32"/>
      <c r="Q402" s="68"/>
    </row>
    <row r="403" spans="12:17">
      <c r="L403" s="68"/>
      <c r="M403" s="68"/>
      <c r="N403" s="32"/>
      <c r="O403" s="32"/>
      <c r="P403" s="32"/>
      <c r="Q403" s="68"/>
    </row>
    <row r="404" spans="12:17">
      <c r="L404" s="68"/>
      <c r="M404" s="68"/>
      <c r="N404" s="32"/>
      <c r="O404" s="32"/>
      <c r="P404" s="32"/>
      <c r="Q404" s="68"/>
    </row>
    <row r="405" spans="12:17">
      <c r="L405" s="68"/>
      <c r="M405" s="68"/>
      <c r="N405" s="32"/>
      <c r="O405" s="32"/>
      <c r="P405" s="32"/>
      <c r="Q405" s="68"/>
    </row>
    <row r="406" spans="12:17">
      <c r="L406" s="68"/>
      <c r="M406" s="68"/>
      <c r="N406" s="32"/>
      <c r="O406" s="32"/>
      <c r="P406" s="32"/>
      <c r="Q406" s="68"/>
    </row>
    <row r="407" spans="12:17">
      <c r="L407" s="68"/>
      <c r="M407" s="68"/>
      <c r="N407" s="32"/>
      <c r="O407" s="32"/>
      <c r="P407" s="32"/>
      <c r="Q407" s="68"/>
    </row>
    <row r="408" spans="12:17">
      <c r="L408" s="68"/>
      <c r="M408" s="68"/>
      <c r="N408" s="32"/>
      <c r="O408" s="32"/>
      <c r="P408" s="32"/>
      <c r="Q408" s="68"/>
    </row>
    <row r="409" spans="12:17">
      <c r="L409" s="68"/>
      <c r="M409" s="68"/>
      <c r="N409" s="32"/>
      <c r="O409" s="32"/>
      <c r="P409" s="32"/>
      <c r="Q409" s="68"/>
    </row>
    <row r="410" spans="12:17">
      <c r="L410" s="68"/>
      <c r="M410" s="68"/>
      <c r="N410" s="32"/>
      <c r="O410" s="32"/>
      <c r="P410" s="32"/>
      <c r="Q410" s="68"/>
    </row>
    <row r="411" spans="12:17">
      <c r="L411" s="68"/>
      <c r="M411" s="68"/>
      <c r="N411" s="32"/>
      <c r="O411" s="32"/>
      <c r="P411" s="32"/>
      <c r="Q411" s="68"/>
    </row>
    <row r="412" spans="12:17">
      <c r="L412" s="68"/>
      <c r="M412" s="68"/>
      <c r="N412" s="32"/>
      <c r="O412" s="32"/>
      <c r="P412" s="32"/>
      <c r="Q412" s="68"/>
    </row>
    <row r="413" spans="12:17">
      <c r="L413" s="68"/>
      <c r="M413" s="68"/>
      <c r="N413" s="32"/>
      <c r="O413" s="32"/>
      <c r="P413" s="32"/>
      <c r="Q413" s="68"/>
    </row>
    <row r="414" spans="12:17">
      <c r="L414" s="68"/>
      <c r="M414" s="68"/>
      <c r="N414" s="32"/>
      <c r="O414" s="32"/>
      <c r="P414" s="32"/>
      <c r="Q414" s="68"/>
    </row>
    <row r="415" spans="12:17">
      <c r="L415" s="68"/>
      <c r="M415" s="68"/>
      <c r="N415" s="32"/>
      <c r="O415" s="32"/>
      <c r="P415" s="32"/>
      <c r="Q415" s="68"/>
    </row>
    <row r="416" spans="12:17">
      <c r="L416" s="68"/>
      <c r="M416" s="68"/>
      <c r="N416" s="32"/>
      <c r="O416" s="32"/>
      <c r="P416" s="32"/>
      <c r="Q416" s="68"/>
    </row>
    <row r="417" spans="13:17">
      <c r="M417" s="68"/>
      <c r="N417" s="32"/>
      <c r="O417" s="32"/>
      <c r="P417" s="32"/>
      <c r="Q417" s="68"/>
    </row>
  </sheetData>
  <conditionalFormatting sqref="AF113:AG113 V34:V40 U65:U71">
    <cfRule type="cellIs" dxfId="87" priority="6" stopIfTrue="1" operator="lessThan">
      <formula>0</formula>
    </cfRule>
  </conditionalFormatting>
  <conditionalFormatting sqref="AF90:AG90">
    <cfRule type="cellIs" dxfId="86" priority="7" stopIfTrue="1" operator="greaterThan">
      <formula>0</formula>
    </cfRule>
  </conditionalFormatting>
  <conditionalFormatting sqref="AF67:AG67">
    <cfRule type="cellIs" dxfId="85" priority="8" stopIfTrue="1" operator="greaterThan">
      <formula>0</formula>
    </cfRule>
    <cfRule type="cellIs" dxfId="84" priority="9" stopIfTrue="1" operator="lessThan">
      <formula>0</formula>
    </cfRule>
  </conditionalFormatting>
  <conditionalFormatting sqref="AF90:AG90">
    <cfRule type="cellIs" dxfId="83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O346"/>
  <sheetViews>
    <sheetView zoomScale="89" zoomScaleNormal="89" workbookViewId="0">
      <pane xSplit="10" ySplit="10" topLeftCell="K11" activePane="bottomRight" state="frozen"/>
      <selection pane="topRight" activeCell="K1" sqref="K1"/>
      <selection pane="bottomLeft" activeCell="A11" sqref="A11"/>
      <selection pane="bottomRight" activeCell="Z13" sqref="Z13"/>
    </sheetView>
  </sheetViews>
  <sheetFormatPr baseColWidth="10" defaultRowHeight="15"/>
  <cols>
    <col min="1" max="1" width="2.54296875" customWidth="1"/>
    <col min="2" max="2" width="6.6328125" customWidth="1"/>
    <col min="3" max="3" width="2.90625" customWidth="1"/>
    <col min="4" max="4" width="6.1796875" customWidth="1"/>
    <col min="5" max="5" width="3.36328125" customWidth="1"/>
    <col min="6" max="6" width="9.81640625" customWidth="1"/>
    <col min="7" max="7" width="8.1796875" customWidth="1"/>
    <col min="8" max="8" width="5.81640625" customWidth="1"/>
    <col min="9" max="9" width="8.36328125" customWidth="1"/>
    <col min="10" max="10" width="5.6328125" customWidth="1"/>
    <col min="11" max="11" width="8.81640625" customWidth="1"/>
    <col min="12" max="12" width="6.6328125" customWidth="1"/>
    <col min="13" max="13" width="6.90625" customWidth="1"/>
    <col min="14" max="14" width="7.453125" customWidth="1"/>
    <col min="15" max="15" width="6" customWidth="1"/>
    <col min="16" max="16" width="7.36328125" style="9" customWidth="1"/>
    <col min="17" max="17" width="4.08984375" style="9" customWidth="1"/>
    <col min="18" max="18" width="6.90625" style="9" customWidth="1"/>
    <col min="19" max="19" width="6.81640625" customWidth="1"/>
    <col min="20" max="20" width="10.6328125" style="9" customWidth="1"/>
    <col min="21" max="21" width="6.1796875" customWidth="1"/>
    <col min="22" max="22" width="6.453125" customWidth="1"/>
    <col min="23" max="23" width="8.36328125" customWidth="1"/>
    <col min="24" max="24" width="6.90625" style="9" customWidth="1"/>
    <col min="25" max="25" width="6.54296875" style="9" customWidth="1"/>
    <col min="26" max="26" width="6" style="96" customWidth="1"/>
    <col min="27" max="27" width="7.90625" style="96" customWidth="1"/>
    <col min="28" max="28" width="8.453125" style="96" customWidth="1"/>
    <col min="29" max="29" width="6.6328125" customWidth="1"/>
    <col min="30" max="30" width="10.36328125" customWidth="1"/>
    <col min="31" max="31" width="7" style="9" customWidth="1"/>
    <col min="32" max="32" width="9.08984375" customWidth="1"/>
    <col min="33" max="33" width="8.90625" customWidth="1"/>
    <col min="34" max="38" width="20.1796875" customWidth="1"/>
  </cols>
  <sheetData>
    <row r="1" spans="1:41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64"/>
      <c r="Q1" s="64"/>
      <c r="R1" s="64"/>
      <c r="S1" s="39"/>
      <c r="T1" s="64"/>
      <c r="U1" s="39"/>
      <c r="V1" s="39"/>
      <c r="W1" s="39"/>
      <c r="X1" s="39"/>
      <c r="Y1" s="5"/>
      <c r="Z1"/>
      <c r="AA1"/>
      <c r="AB1"/>
      <c r="AE1"/>
    </row>
    <row r="2" spans="1:41" s="123" customFormat="1" ht="31.8">
      <c r="A2" s="141"/>
      <c r="B2" s="141"/>
      <c r="C2" s="142" t="s">
        <v>452</v>
      </c>
      <c r="D2" s="142"/>
      <c r="E2" s="142"/>
      <c r="F2" s="142"/>
      <c r="G2" s="142" t="s">
        <v>455</v>
      </c>
      <c r="H2" s="141"/>
      <c r="I2" s="141"/>
      <c r="J2" s="141"/>
      <c r="K2" s="141"/>
      <c r="L2" s="142" t="s">
        <v>502</v>
      </c>
      <c r="M2" s="142"/>
      <c r="N2" s="142"/>
      <c r="O2" s="142" t="str">
        <f>+År!B2</f>
        <v>Skålda purke</v>
      </c>
      <c r="P2" s="141"/>
      <c r="Q2" s="148"/>
      <c r="R2" s="148"/>
      <c r="S2" s="141"/>
      <c r="T2" s="148"/>
      <c r="U2" s="141"/>
      <c r="V2" s="148"/>
      <c r="W2" s="141"/>
      <c r="X2" s="141"/>
      <c r="Y2" s="5"/>
      <c r="Z2" s="5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1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4"/>
      <c r="Q3" s="64"/>
      <c r="R3" s="64"/>
      <c r="S3" s="39"/>
      <c r="T3" s="64"/>
      <c r="U3" s="39"/>
      <c r="V3" s="39"/>
      <c r="W3" s="39"/>
      <c r="X3" s="39"/>
      <c r="Y3" s="5"/>
      <c r="Z3"/>
      <c r="AA3"/>
      <c r="AB3"/>
      <c r="AE3"/>
    </row>
    <row r="4" spans="1:41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64"/>
      <c r="Q4" s="64"/>
      <c r="R4" s="64"/>
      <c r="S4" s="39"/>
      <c r="T4" s="64"/>
      <c r="U4" s="39"/>
      <c r="V4" s="39"/>
      <c r="W4" s="39"/>
      <c r="X4" s="39"/>
      <c r="Y4" s="5"/>
      <c r="Z4"/>
      <c r="AA4"/>
      <c r="AB4"/>
      <c r="AE4"/>
    </row>
    <row r="5" spans="1:41" s="134" customFormat="1" ht="19.8">
      <c r="A5" s="154"/>
      <c r="B5" s="154"/>
      <c r="C5" s="154"/>
      <c r="D5" s="139" t="s">
        <v>8</v>
      </c>
      <c r="E5" s="139"/>
      <c r="F5" s="133">
        <v>32</v>
      </c>
      <c r="G5" s="154"/>
      <c r="H5" s="139"/>
      <c r="I5" s="139"/>
      <c r="J5" s="154"/>
      <c r="K5" s="154"/>
      <c r="L5" s="139" t="s">
        <v>453</v>
      </c>
      <c r="M5" s="139"/>
      <c r="N5" s="154"/>
      <c r="O5" s="154"/>
      <c r="P5" s="154"/>
      <c r="Q5" s="325">
        <f>SUM(I11:I18)</f>
        <v>29699</v>
      </c>
      <c r="R5" s="324"/>
      <c r="S5" s="64"/>
      <c r="T5" s="156"/>
      <c r="U5" s="154"/>
      <c r="V5" s="156"/>
      <c r="W5" s="154"/>
      <c r="X5" s="155"/>
      <c r="Y5" s="5"/>
      <c r="Z5"/>
      <c r="AA5"/>
      <c r="AB5" s="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1:41" ht="17.25" customHeight="1">
      <c r="A6" s="45"/>
      <c r="B6" s="45"/>
      <c r="C6" s="39"/>
      <c r="D6" s="57"/>
      <c r="E6" s="57"/>
      <c r="F6" s="42"/>
      <c r="G6" s="42"/>
      <c r="H6" s="57"/>
      <c r="I6" s="69"/>
      <c r="J6" s="39"/>
      <c r="K6" s="39"/>
      <c r="L6" s="39"/>
      <c r="M6" s="39"/>
      <c r="N6" s="39"/>
      <c r="O6" s="39"/>
      <c r="P6" s="82"/>
      <c r="Q6" s="64"/>
      <c r="R6" s="64"/>
      <c r="S6" s="39"/>
      <c r="T6" s="64"/>
      <c r="U6" s="39"/>
      <c r="V6" s="39"/>
      <c r="W6" s="45"/>
      <c r="X6" s="39"/>
      <c r="Y6" s="5"/>
      <c r="Z6"/>
      <c r="AA6"/>
      <c r="AB6"/>
      <c r="AE6"/>
    </row>
    <row r="7" spans="1:41" ht="17.25" customHeight="1">
      <c r="A7" s="39"/>
      <c r="B7" s="39"/>
      <c r="C7" s="39"/>
      <c r="D7" s="45"/>
      <c r="E7" s="45"/>
      <c r="F7" s="39"/>
      <c r="G7" s="39"/>
      <c r="H7" s="39"/>
      <c r="I7" s="39"/>
      <c r="J7" s="39"/>
      <c r="K7" s="39"/>
      <c r="L7" s="39"/>
      <c r="M7" s="39"/>
      <c r="N7" s="39"/>
      <c r="O7" s="39"/>
      <c r="P7" s="64"/>
      <c r="Q7" s="64"/>
      <c r="R7" s="64"/>
      <c r="S7" s="39"/>
      <c r="T7" s="64"/>
      <c r="U7" s="82" t="s">
        <v>3</v>
      </c>
      <c r="V7" s="39"/>
      <c r="W7" s="100"/>
      <c r="X7" s="39"/>
      <c r="Y7" s="5"/>
      <c r="Z7"/>
      <c r="AA7"/>
      <c r="AB7"/>
      <c r="AE7"/>
    </row>
    <row r="8" spans="1:41" ht="15.6">
      <c r="A8" s="39"/>
      <c r="B8" s="39"/>
      <c r="C8" s="39"/>
      <c r="D8" s="39"/>
      <c r="E8" s="39"/>
      <c r="F8" s="39"/>
      <c r="G8" s="34" t="s">
        <v>3</v>
      </c>
      <c r="H8" s="39"/>
      <c r="I8" s="39"/>
      <c r="J8" s="39"/>
      <c r="K8" s="72" t="s">
        <v>3</v>
      </c>
      <c r="L8" s="39"/>
      <c r="M8" s="39"/>
      <c r="N8" s="39"/>
      <c r="O8" s="39"/>
      <c r="P8" s="72" t="s">
        <v>18</v>
      </c>
      <c r="Q8" s="64"/>
      <c r="R8" s="72" t="s">
        <v>476</v>
      </c>
      <c r="S8" s="34" t="s">
        <v>2</v>
      </c>
      <c r="T8" s="72" t="s">
        <v>52</v>
      </c>
      <c r="U8" s="72" t="s">
        <v>11</v>
      </c>
      <c r="V8" s="39"/>
      <c r="W8" s="95" t="s">
        <v>18</v>
      </c>
      <c r="X8" s="39"/>
      <c r="Y8" s="5"/>
      <c r="Z8"/>
      <c r="AA8"/>
      <c r="AB8"/>
      <c r="AE8"/>
    </row>
    <row r="9" spans="1:41" ht="15.6">
      <c r="A9" s="39"/>
      <c r="B9" s="39"/>
      <c r="C9" s="39"/>
      <c r="D9" s="39"/>
      <c r="E9" s="39"/>
      <c r="F9" s="39"/>
      <c r="G9" s="34" t="s">
        <v>526</v>
      </c>
      <c r="H9" s="34"/>
      <c r="I9" s="72" t="s">
        <v>3</v>
      </c>
      <c r="J9" s="34"/>
      <c r="K9" s="72" t="s">
        <v>482</v>
      </c>
      <c r="L9" s="95" t="s">
        <v>3</v>
      </c>
      <c r="M9" s="95" t="s">
        <v>1</v>
      </c>
      <c r="N9" s="34" t="s">
        <v>18</v>
      </c>
      <c r="O9" s="34"/>
      <c r="P9" s="72" t="s">
        <v>480</v>
      </c>
      <c r="Q9" s="72"/>
      <c r="R9" s="72" t="s">
        <v>480</v>
      </c>
      <c r="S9" s="34" t="s">
        <v>476</v>
      </c>
      <c r="T9" s="72" t="s">
        <v>85</v>
      </c>
      <c r="U9" s="72" t="s">
        <v>533</v>
      </c>
      <c r="V9" s="34" t="s">
        <v>18</v>
      </c>
      <c r="W9" s="95" t="s">
        <v>480</v>
      </c>
      <c r="X9" s="39"/>
      <c r="Y9" s="4"/>
      <c r="Z9" s="4"/>
      <c r="AA9" s="4"/>
      <c r="AB9"/>
      <c r="AE9"/>
    </row>
    <row r="10" spans="1:41" ht="15.6">
      <c r="A10" s="39"/>
      <c r="B10" s="45" t="s">
        <v>63</v>
      </c>
      <c r="C10" s="45" t="s">
        <v>452</v>
      </c>
      <c r="D10" s="42"/>
      <c r="E10" s="45" t="s">
        <v>456</v>
      </c>
      <c r="F10" s="45"/>
      <c r="G10" s="34" t="s">
        <v>505</v>
      </c>
      <c r="H10" s="115" t="s">
        <v>532</v>
      </c>
      <c r="I10" s="72" t="s">
        <v>11</v>
      </c>
      <c r="J10" s="115" t="s">
        <v>532</v>
      </c>
      <c r="K10" s="72" t="s">
        <v>475</v>
      </c>
      <c r="L10" s="95" t="s">
        <v>444</v>
      </c>
      <c r="M10" s="95" t="s">
        <v>444</v>
      </c>
      <c r="N10" s="34" t="s">
        <v>475</v>
      </c>
      <c r="O10" s="115" t="s">
        <v>532</v>
      </c>
      <c r="P10" s="72" t="s">
        <v>477</v>
      </c>
      <c r="Q10" s="112" t="s">
        <v>532</v>
      </c>
      <c r="R10" s="72" t="s">
        <v>477</v>
      </c>
      <c r="S10" s="34" t="s">
        <v>478</v>
      </c>
      <c r="T10" s="72" t="s">
        <v>484</v>
      </c>
      <c r="U10" s="72" t="s">
        <v>540</v>
      </c>
      <c r="V10" s="34" t="s">
        <v>30</v>
      </c>
      <c r="W10" s="95" t="s">
        <v>483</v>
      </c>
      <c r="X10" s="39"/>
      <c r="Y10" s="52"/>
      <c r="Z10" s="1"/>
      <c r="AA10" s="5"/>
      <c r="AB10"/>
      <c r="AE10"/>
    </row>
    <row r="11" spans="1:41" ht="15.6">
      <c r="A11" s="39"/>
      <c r="B11" s="2">
        <f>+'Ark1'!C481</f>
        <v>2024</v>
      </c>
      <c r="C11" s="2">
        <f>+'Ark1'!G481</f>
        <v>1</v>
      </c>
      <c r="D11" s="2" t="s">
        <v>459</v>
      </c>
      <c r="E11" s="2">
        <v>1</v>
      </c>
      <c r="F11" s="2" t="s">
        <v>53</v>
      </c>
      <c r="G11" s="2">
        <f>+'Ark1'!Q481</f>
        <v>239</v>
      </c>
      <c r="H11" s="2">
        <f>+G11-G20</f>
        <v>-11</v>
      </c>
      <c r="I11" s="18">
        <f>+'Ark1'!R481</f>
        <v>11547</v>
      </c>
      <c r="J11" s="18">
        <f>+I11-I20</f>
        <v>-285</v>
      </c>
      <c r="K11" s="18">
        <f>+'Ark1'!S481</f>
        <v>11537</v>
      </c>
      <c r="L11" s="51">
        <f>+'Ark1'!T481</f>
        <v>94.007978506879439</v>
      </c>
      <c r="M11" s="51">
        <f>+'Ark1'!U481</f>
        <v>94.494676478236102</v>
      </c>
      <c r="N11" s="5">
        <f>+'Ark1'!W481</f>
        <v>58.461125075842958</v>
      </c>
      <c r="O11" s="5">
        <f>+N11-N20</f>
        <v>-0.13007999815281579</v>
      </c>
      <c r="P11" s="18">
        <f>+'Ark1'!Y481</f>
        <v>158.17646141854988</v>
      </c>
      <c r="Q11" s="18">
        <f>+P11-P20</f>
        <v>-1.3872809749590829</v>
      </c>
      <c r="R11" s="18">
        <f>+'Ark1'!AA481</f>
        <v>31.733897031000609</v>
      </c>
      <c r="S11" s="5">
        <f>+'Ark1'!AB481</f>
        <v>5.0850000832813755</v>
      </c>
      <c r="T11" s="18">
        <f>+'Ark1'!AC481</f>
        <v>-38.289152942485345</v>
      </c>
      <c r="U11" s="18">
        <f>+I11/G11</f>
        <v>48.313807531380753</v>
      </c>
      <c r="V11" s="5">
        <f>+'Ark1'!V481</f>
        <v>6.4598597038191761</v>
      </c>
      <c r="W11" s="51">
        <f>+'Ark1'!X481</f>
        <v>171.50073265032597</v>
      </c>
      <c r="X11" s="39"/>
      <c r="Y11" s="52"/>
      <c r="Z11" s="1"/>
      <c r="AA11" s="5"/>
      <c r="AB11"/>
      <c r="AE11"/>
    </row>
    <row r="12" spans="1:41" ht="15.6">
      <c r="A12" s="39"/>
      <c r="B12" s="2">
        <f>+'Ark1'!C482</f>
        <v>2024</v>
      </c>
      <c r="C12" s="2">
        <f>+'Ark1'!G482</f>
        <v>1</v>
      </c>
      <c r="D12" s="2" t="s">
        <v>459</v>
      </c>
      <c r="E12" s="2">
        <v>2</v>
      </c>
      <c r="F12" s="2" t="s">
        <v>10</v>
      </c>
      <c r="G12" s="2">
        <f>+'Ark1'!Q482</f>
        <v>99</v>
      </c>
      <c r="H12" s="2">
        <f t="shared" ref="H12:H18" si="0">+G12-G21</f>
        <v>-6</v>
      </c>
      <c r="I12" s="18">
        <f>+'Ark1'!R482</f>
        <v>736</v>
      </c>
      <c r="J12" s="18">
        <f t="shared" ref="J12:J18" si="1">+I12-I21</f>
        <v>34</v>
      </c>
      <c r="K12" s="18">
        <f>+'Ark1'!S482</f>
        <v>735</v>
      </c>
      <c r="L12" s="51">
        <f>+'Ark1'!T482</f>
        <v>5.992021493120574</v>
      </c>
      <c r="M12" s="51">
        <f>+'Ark1'!U482</f>
        <v>5.5053235217639243</v>
      </c>
      <c r="N12" s="5">
        <f>+'Ark1'!W482</f>
        <v>55.956462585033997</v>
      </c>
      <c r="O12" s="5">
        <f t="shared" ref="O12:O18" si="2">+N12-N21</f>
        <v>-0.20593057735919018</v>
      </c>
      <c r="P12" s="18">
        <f>+'Ark1'!Y482</f>
        <v>144.58016304347845</v>
      </c>
      <c r="Q12" s="18">
        <f t="shared" ref="Q12:Q18" si="3">+P12-P21</f>
        <v>-2.4272443639289634</v>
      </c>
      <c r="R12" s="18">
        <f>+'Ark1'!AA482</f>
        <v>23.402559508913985</v>
      </c>
      <c r="S12" s="5">
        <f>+'Ark1'!AB482</f>
        <v>4.7122083161281276</v>
      </c>
      <c r="T12" s="18">
        <f>+'Ark1'!AC482</f>
        <v>-18.09709032607082</v>
      </c>
      <c r="U12" s="18">
        <f t="shared" ref="U12:U18" si="4">+I12/G12</f>
        <v>7.4343434343434343</v>
      </c>
      <c r="V12" s="5">
        <f>+'Ark1'!V482</f>
        <v>9.0557065217391326</v>
      </c>
      <c r="W12" s="51">
        <f>+'Ark1'!X482</f>
        <v>156.81290922794278</v>
      </c>
      <c r="X12" s="39"/>
      <c r="Y12" s="52"/>
      <c r="Z12" s="1"/>
      <c r="AA12" s="5"/>
      <c r="AB12"/>
      <c r="AC12" s="2"/>
      <c r="AE12"/>
    </row>
    <row r="13" spans="1:41" ht="15.6">
      <c r="A13" s="39"/>
      <c r="B13" s="2">
        <f>+'Ark1'!C483</f>
        <v>2024</v>
      </c>
      <c r="C13" s="2">
        <f>+'Ark1'!G483</f>
        <v>2</v>
      </c>
      <c r="D13" s="2" t="s">
        <v>68</v>
      </c>
      <c r="E13" s="2">
        <v>1</v>
      </c>
      <c r="F13" s="2" t="s">
        <v>53</v>
      </c>
      <c r="G13" s="2">
        <f>+'Ark1'!Q483</f>
        <v>181</v>
      </c>
      <c r="H13" s="2">
        <f t="shared" si="0"/>
        <v>-9</v>
      </c>
      <c r="I13" s="18">
        <f>+'Ark1'!R483</f>
        <v>9285</v>
      </c>
      <c r="J13" s="18">
        <f t="shared" si="1"/>
        <v>-680</v>
      </c>
      <c r="K13" s="18">
        <f>+'Ark1'!S483</f>
        <v>9278</v>
      </c>
      <c r="L13" s="51">
        <f>+'Ark1'!T483</f>
        <v>65.874423554451937</v>
      </c>
      <c r="M13" s="51">
        <f>+'Ark1'!U483</f>
        <v>66.277721253029611</v>
      </c>
      <c r="N13" s="5">
        <f>+'Ark1'!W483</f>
        <v>59.806639361931438</v>
      </c>
      <c r="O13" s="5">
        <f t="shared" si="2"/>
        <v>-2.7409735109529265E-3</v>
      </c>
      <c r="P13" s="18">
        <f>+'Ark1'!Y483</f>
        <v>151.01416262789462</v>
      </c>
      <c r="Q13" s="18">
        <f t="shared" si="3"/>
        <v>-1.2828970810867872</v>
      </c>
      <c r="R13" s="18">
        <f>+'Ark1'!AA483</f>
        <v>29.792871448058278</v>
      </c>
      <c r="S13" s="5">
        <f>+'Ark1'!AB483</f>
        <v>3.9008114716626241</v>
      </c>
      <c r="T13" s="18">
        <f>+'Ark1'!AC483</f>
        <v>-39.244861835922649</v>
      </c>
      <c r="U13" s="18">
        <f t="shared" si="4"/>
        <v>51.298342541436462</v>
      </c>
      <c r="V13" s="5">
        <f>+'Ark1'!V483</f>
        <v>4.9316101238556804</v>
      </c>
      <c r="W13" s="51">
        <f>+'Ark1'!X483</f>
        <v>163.71877660061691</v>
      </c>
      <c r="X13" s="39"/>
      <c r="Y13" s="52"/>
      <c r="Z13" s="1"/>
      <c r="AA13" s="5"/>
      <c r="AB13"/>
      <c r="AC13" s="4"/>
      <c r="AD13" s="4"/>
      <c r="AE13" s="4"/>
    </row>
    <row r="14" spans="1:41" ht="15.6">
      <c r="A14" s="39"/>
      <c r="B14" s="2">
        <f>+'Ark1'!C484</f>
        <v>2024</v>
      </c>
      <c r="C14" s="2">
        <f>+'Ark1'!G484</f>
        <v>2</v>
      </c>
      <c r="D14" s="2" t="s">
        <v>68</v>
      </c>
      <c r="E14" s="2">
        <v>2</v>
      </c>
      <c r="F14" s="2" t="s">
        <v>10</v>
      </c>
      <c r="G14" s="2">
        <f>+'Ark1'!Q484</f>
        <v>88</v>
      </c>
      <c r="H14" s="2">
        <f t="shared" si="0"/>
        <v>-5</v>
      </c>
      <c r="I14" s="18">
        <f>+'Ark1'!R484</f>
        <v>4810</v>
      </c>
      <c r="J14" s="18">
        <f t="shared" si="1"/>
        <v>539</v>
      </c>
      <c r="K14" s="18">
        <f>+'Ark1'!S484</f>
        <v>4789</v>
      </c>
      <c r="L14" s="51">
        <f>+'Ark1'!T484</f>
        <v>34.12557644554807</v>
      </c>
      <c r="M14" s="51">
        <f>+'Ark1'!U484</f>
        <v>33.722278746970389</v>
      </c>
      <c r="N14" s="5">
        <f>+'Ark1'!W484</f>
        <v>58.790770515765274</v>
      </c>
      <c r="O14" s="5">
        <f t="shared" si="2"/>
        <v>-0.35970118234792636</v>
      </c>
      <c r="P14" s="18">
        <f>+'Ark1'!Y484</f>
        <v>148.32141372141373</v>
      </c>
      <c r="Q14" s="18">
        <f t="shared" si="3"/>
        <v>-4.8889351430205465</v>
      </c>
      <c r="R14" s="18">
        <f>+'Ark1'!AA484</f>
        <v>29.772389548937653</v>
      </c>
      <c r="S14" s="5">
        <f>+'Ark1'!AB484</f>
        <v>4.4793289192325592</v>
      </c>
      <c r="T14" s="18">
        <f>+'Ark1'!AC484</f>
        <v>-43.185611070331149</v>
      </c>
      <c r="U14" s="18">
        <f t="shared" si="4"/>
        <v>54.659090909090907</v>
      </c>
      <c r="V14" s="5">
        <f>+'Ark1'!V484</f>
        <v>6.3989604989605011</v>
      </c>
      <c r="W14" s="51">
        <f>+'Ark1'!X484</f>
        <v>161.43261938494848</v>
      </c>
      <c r="X14" s="39"/>
      <c r="Y14" s="52"/>
      <c r="Z14" s="11"/>
      <c r="AA14" s="5"/>
      <c r="AB14"/>
      <c r="AC14" s="9"/>
      <c r="AD14" s="9"/>
    </row>
    <row r="15" spans="1:41" ht="15.6">
      <c r="A15" s="39"/>
      <c r="B15" s="2">
        <f>+'Ark1'!C485</f>
        <v>2024</v>
      </c>
      <c r="C15" s="2">
        <f>+'Ark1'!G485</f>
        <v>3</v>
      </c>
      <c r="D15" s="2" t="s">
        <v>587</v>
      </c>
      <c r="E15" s="2">
        <v>1</v>
      </c>
      <c r="F15" s="2" t="s">
        <v>53</v>
      </c>
      <c r="G15" s="2">
        <f>+'Ark1'!Q485</f>
        <v>85</v>
      </c>
      <c r="H15" s="2">
        <f t="shared" si="0"/>
        <v>-21</v>
      </c>
      <c r="I15" s="18">
        <f>+'Ark1'!R485</f>
        <v>599</v>
      </c>
      <c r="J15" s="18">
        <f t="shared" si="1"/>
        <v>-88</v>
      </c>
      <c r="K15" s="18">
        <f>+'Ark1'!S485</f>
        <v>597</v>
      </c>
      <c r="L15" s="51">
        <f>+'Ark1'!T485</f>
        <v>82.734806629834239</v>
      </c>
      <c r="M15" s="51">
        <f>+'Ark1'!U485</f>
        <v>83.129548880876399</v>
      </c>
      <c r="N15" s="5">
        <f>+'Ark1'!W485</f>
        <v>57.530988274706864</v>
      </c>
      <c r="O15" s="5">
        <f t="shared" si="2"/>
        <v>1.4906403361841569E-2</v>
      </c>
      <c r="P15" s="18">
        <f>+'Ark1'!Y485</f>
        <v>136.79348914858105</v>
      </c>
      <c r="Q15" s="18">
        <f t="shared" si="3"/>
        <v>-2.7210668921757417</v>
      </c>
      <c r="R15" s="18">
        <f>+'Ark1'!AA485</f>
        <v>23.581862499603179</v>
      </c>
      <c r="S15" s="5">
        <f>+'Ark1'!AB485</f>
        <v>4.2447478073422173</v>
      </c>
      <c r="T15" s="18">
        <f>+'Ark1'!AC485</f>
        <v>-39.650684748068286</v>
      </c>
      <c r="U15" s="18">
        <f t="shared" si="4"/>
        <v>7.0470588235294116</v>
      </c>
      <c r="V15" s="5">
        <f>+'Ark1'!V485</f>
        <v>7.9065108514190321</v>
      </c>
      <c r="W15" s="51">
        <f>+'Ark1'!X485</f>
        <v>148.733443424125</v>
      </c>
      <c r="X15" s="39"/>
      <c r="Y15" s="52"/>
      <c r="Z15" s="11"/>
      <c r="AA15" s="5"/>
      <c r="AB15"/>
      <c r="AC15" s="9"/>
      <c r="AD15" s="9"/>
    </row>
    <row r="16" spans="1:41" ht="15.6">
      <c r="A16" s="39"/>
      <c r="B16" s="2">
        <f>+'Ark1'!C486</f>
        <v>2024</v>
      </c>
      <c r="C16" s="2">
        <f>+'Ark1'!G486</f>
        <v>3</v>
      </c>
      <c r="D16" s="2" t="s">
        <v>587</v>
      </c>
      <c r="E16" s="2">
        <v>2</v>
      </c>
      <c r="F16" s="2" t="s">
        <v>10</v>
      </c>
      <c r="G16" s="2">
        <f>+'Ark1'!Q486</f>
        <v>23</v>
      </c>
      <c r="H16" s="2">
        <f t="shared" si="0"/>
        <v>-1</v>
      </c>
      <c r="I16" s="18">
        <f>+'Ark1'!R486</f>
        <v>125</v>
      </c>
      <c r="J16" s="18">
        <f t="shared" si="1"/>
        <v>-112</v>
      </c>
      <c r="K16" s="18">
        <f>+'Ark1'!S486</f>
        <v>124</v>
      </c>
      <c r="L16" s="51">
        <f>+'Ark1'!T486</f>
        <v>17.265193370165747</v>
      </c>
      <c r="M16" s="51">
        <f>+'Ark1'!U486</f>
        <v>16.870451119123612</v>
      </c>
      <c r="N16" s="5">
        <f>+'Ark1'!W486</f>
        <v>58.26612903225805</v>
      </c>
      <c r="O16" s="5">
        <f t="shared" si="2"/>
        <v>7.8094844223855375E-2</v>
      </c>
      <c r="P16" s="18">
        <f>+'Ark1'!Y486</f>
        <v>133.03120000000001</v>
      </c>
      <c r="Q16" s="18">
        <f t="shared" si="3"/>
        <v>-3.1080405063291039</v>
      </c>
      <c r="R16" s="18">
        <f>+'Ark1'!AA486</f>
        <v>19.523424306307497</v>
      </c>
      <c r="S16" s="5">
        <f>+'Ark1'!AB486</f>
        <v>4.3720314739439932</v>
      </c>
      <c r="T16" s="18">
        <f>+'Ark1'!AC486</f>
        <v>-44.68076251605801</v>
      </c>
      <c r="U16" s="18">
        <f t="shared" si="4"/>
        <v>5.4347826086956523</v>
      </c>
      <c r="V16" s="5">
        <f>+'Ark1'!V486</f>
        <v>7.3440000000000003</v>
      </c>
      <c r="W16" s="51">
        <f>+'Ark1'!X486</f>
        <v>144.86847237269765</v>
      </c>
      <c r="X16" s="39"/>
      <c r="Y16" s="52"/>
      <c r="Z16" s="11"/>
      <c r="AA16" s="5"/>
      <c r="AB16"/>
      <c r="AC16" s="9"/>
      <c r="AD16" s="9"/>
    </row>
    <row r="17" spans="1:31" ht="15.6">
      <c r="A17" s="39"/>
      <c r="B17" s="2">
        <f>+'Ark1'!C487</f>
        <v>2024</v>
      </c>
      <c r="C17" s="2">
        <f>+'Ark1'!G487</f>
        <v>4</v>
      </c>
      <c r="D17" s="2" t="s">
        <v>69</v>
      </c>
      <c r="E17" s="2">
        <v>1</v>
      </c>
      <c r="F17" s="2" t="s">
        <v>53</v>
      </c>
      <c r="G17" s="2">
        <f>+'Ark1'!Q487</f>
        <v>50</v>
      </c>
      <c r="H17" s="2">
        <f t="shared" si="0"/>
        <v>3</v>
      </c>
      <c r="I17" s="18">
        <f>+'Ark1'!R487</f>
        <v>2563</v>
      </c>
      <c r="J17" s="18">
        <f t="shared" si="1"/>
        <v>19</v>
      </c>
      <c r="K17" s="18">
        <f>+'Ark1'!S487</f>
        <v>2559</v>
      </c>
      <c r="L17" s="51">
        <f>+'Ark1'!T487</f>
        <v>98.690797073546406</v>
      </c>
      <c r="M17" s="51">
        <f>+'Ark1'!U487</f>
        <v>98.816767456484058</v>
      </c>
      <c r="N17" s="5">
        <f>+'Ark1'!W487</f>
        <v>58.502149277061328</v>
      </c>
      <c r="O17" s="5">
        <f t="shared" si="2"/>
        <v>-0.72217185635069114</v>
      </c>
      <c r="P17" s="18">
        <f>+'Ark1'!Y487</f>
        <v>151.0164260632074</v>
      </c>
      <c r="Q17" s="18">
        <f t="shared" si="3"/>
        <v>0.90258958522031207</v>
      </c>
      <c r="R17" s="18">
        <f>+'Ark1'!AA487</f>
        <v>30.434951048224725</v>
      </c>
      <c r="S17" s="5">
        <f>+'Ark1'!AB487</f>
        <v>4.4851253522234336</v>
      </c>
      <c r="T17" s="18">
        <f>+'Ark1'!AC487</f>
        <v>-38.30988178462075</v>
      </c>
      <c r="U17" s="18">
        <f t="shared" si="4"/>
        <v>51.26</v>
      </c>
      <c r="V17" s="5">
        <f>+'Ark1'!V487</f>
        <v>6.7491221225126807</v>
      </c>
      <c r="W17" s="51">
        <f>+'Ark1'!X487</f>
        <v>163.92757336358844</v>
      </c>
      <c r="X17" s="39"/>
      <c r="Y17" s="52"/>
      <c r="Z17" s="11"/>
      <c r="AA17" s="5"/>
      <c r="AB17"/>
      <c r="AC17" s="9"/>
      <c r="AD17" s="9"/>
    </row>
    <row r="18" spans="1:31" ht="15.6">
      <c r="A18" s="39"/>
      <c r="B18" s="2">
        <f>+'Ark1'!C488</f>
        <v>2024</v>
      </c>
      <c r="C18" s="2">
        <f>+'Ark1'!G488</f>
        <v>4</v>
      </c>
      <c r="D18" s="2" t="s">
        <v>69</v>
      </c>
      <c r="E18" s="2">
        <v>2</v>
      </c>
      <c r="F18" s="2" t="s">
        <v>10</v>
      </c>
      <c r="G18" s="2">
        <f>+'Ark1'!Q488</f>
        <v>6</v>
      </c>
      <c r="H18" s="2">
        <f t="shared" si="0"/>
        <v>-1</v>
      </c>
      <c r="I18" s="18">
        <f>+'Ark1'!R488</f>
        <v>34</v>
      </c>
      <c r="J18" s="18">
        <f t="shared" si="1"/>
        <v>-5</v>
      </c>
      <c r="K18" s="18">
        <f>+'Ark1'!S488</f>
        <v>34</v>
      </c>
      <c r="L18" s="51">
        <f>+'Ark1'!T488</f>
        <v>1.3092029264535998</v>
      </c>
      <c r="M18" s="51">
        <f>+'Ark1'!U488</f>
        <v>1.1832325435159499</v>
      </c>
      <c r="N18" s="5">
        <f>+'Ark1'!W488</f>
        <v>59.17647058823529</v>
      </c>
      <c r="O18" s="5">
        <f t="shared" si="2"/>
        <v>3.4072398190045305</v>
      </c>
      <c r="P18" s="18">
        <f>+'Ark1'!Y488</f>
        <v>136.3117647058823</v>
      </c>
      <c r="Q18" s="18">
        <f t="shared" si="3"/>
        <v>-0.62669683257917086</v>
      </c>
      <c r="R18" s="18">
        <f>+'Ark1'!AA488</f>
        <v>20.323020339244632</v>
      </c>
      <c r="S18" s="5">
        <f>+'Ark1'!AB488</f>
        <v>4.2666324248913794</v>
      </c>
      <c r="T18" s="18">
        <f>+'Ark1'!AC488</f>
        <v>-51.471625526186337</v>
      </c>
      <c r="U18" s="18">
        <f t="shared" si="4"/>
        <v>5.666666666666667</v>
      </c>
      <c r="V18" s="5">
        <f>+'Ark1'!V488</f>
        <v>5.882352941176471</v>
      </c>
      <c r="W18" s="51">
        <f>+'Ark1'!X488</f>
        <v>147.68338538015425</v>
      </c>
      <c r="X18" s="39"/>
      <c r="Y18" s="52"/>
      <c r="Z18" s="5"/>
      <c r="AA18" s="5"/>
      <c r="AB18"/>
      <c r="AC18" s="9"/>
      <c r="AD18" s="9"/>
    </row>
    <row r="19" spans="1:31" ht="15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52"/>
      <c r="Z19" s="5"/>
      <c r="AA19" s="5"/>
      <c r="AB19"/>
      <c r="AC19" s="9"/>
      <c r="AD19" s="9"/>
    </row>
    <row r="20" spans="1:31" ht="15.6">
      <c r="A20" s="39"/>
      <c r="B20" s="47">
        <f>+'Ark1'!C489</f>
        <v>2023</v>
      </c>
      <c r="C20" s="47">
        <f>+'Ark1'!G489</f>
        <v>1</v>
      </c>
      <c r="D20" s="48" t="str">
        <f t="shared" ref="D20:D27" si="5">+D11</f>
        <v>Øst</v>
      </c>
      <c r="E20" s="48">
        <v>1</v>
      </c>
      <c r="F20" s="48" t="s">
        <v>53</v>
      </c>
      <c r="G20" s="47">
        <f>+'Ark1'!Q489</f>
        <v>250</v>
      </c>
      <c r="H20" s="47"/>
      <c r="I20" s="65">
        <f>+'Ark1'!R489</f>
        <v>11832</v>
      </c>
      <c r="J20" s="47"/>
      <c r="K20" s="65">
        <f>+'Ark1'!S489</f>
        <v>11825</v>
      </c>
      <c r="L20" s="101">
        <f>+'Ark1'!T489</f>
        <v>94.399234083293436</v>
      </c>
      <c r="M20" s="101">
        <f>+'Ark1'!U489</f>
        <v>94.817124954561606</v>
      </c>
      <c r="N20" s="49">
        <f>+'Ark1'!W489</f>
        <v>58.591205073995773</v>
      </c>
      <c r="O20" s="47"/>
      <c r="P20" s="65">
        <f>+'Ark1'!Y489</f>
        <v>159.56374239350896</v>
      </c>
      <c r="Q20" s="65"/>
      <c r="R20" s="76">
        <f>+'Ark1'!AA489</f>
        <v>32.675370048918857</v>
      </c>
      <c r="S20" s="49">
        <f>+'Ark1'!AB489</f>
        <v>5.2002592660011908</v>
      </c>
      <c r="T20" s="65">
        <f>+'Ark1'!AC489</f>
        <v>-38.493093400577777</v>
      </c>
      <c r="U20" s="65">
        <f>+I20/G20</f>
        <v>47.328000000000003</v>
      </c>
      <c r="V20" s="49">
        <f>+'Ark1'!V489</f>
        <v>6.2700304259634878</v>
      </c>
      <c r="W20" s="101">
        <f>+'Ark1'!X489</f>
        <v>172.99237904150252</v>
      </c>
      <c r="X20" s="39"/>
      <c r="Y20" s="52"/>
      <c r="Z20" s="5"/>
      <c r="AA20" s="5"/>
      <c r="AB20"/>
      <c r="AC20" s="9"/>
      <c r="AD20" s="9"/>
    </row>
    <row r="21" spans="1:31" ht="15.6">
      <c r="A21" s="39"/>
      <c r="B21" s="47">
        <f>+'Ark1'!C490</f>
        <v>2023</v>
      </c>
      <c r="C21" s="47">
        <f>+'Ark1'!G490</f>
        <v>1</v>
      </c>
      <c r="D21" s="48" t="str">
        <f t="shared" si="5"/>
        <v>Øst</v>
      </c>
      <c r="E21" s="48">
        <v>2</v>
      </c>
      <c r="F21" s="48" t="s">
        <v>10</v>
      </c>
      <c r="G21" s="47">
        <f>+'Ark1'!Q490</f>
        <v>105</v>
      </c>
      <c r="H21" s="47"/>
      <c r="I21" s="65">
        <f>+'Ark1'!R490</f>
        <v>702</v>
      </c>
      <c r="J21" s="47"/>
      <c r="K21" s="65">
        <f>+'Ark1'!S490</f>
        <v>702</v>
      </c>
      <c r="L21" s="101">
        <f>+'Ark1'!T490</f>
        <v>5.6007659167065587</v>
      </c>
      <c r="M21" s="101">
        <f>+'Ark1'!U490</f>
        <v>5.1828750454384016</v>
      </c>
      <c r="N21" s="49">
        <f>+'Ark1'!W490</f>
        <v>56.162393162393187</v>
      </c>
      <c r="O21" s="47"/>
      <c r="P21" s="65">
        <f>+'Ark1'!Y490</f>
        <v>147.00740740740741</v>
      </c>
      <c r="Q21" s="65"/>
      <c r="R21" s="76">
        <f>+'Ark1'!AA490</f>
        <v>28.021689846001159</v>
      </c>
      <c r="S21" s="49">
        <f>+'Ark1'!AB490</f>
        <v>5.386154982716775</v>
      </c>
      <c r="T21" s="65">
        <f>+'Ark1'!AC490</f>
        <v>-23.95620559126338</v>
      </c>
      <c r="U21" s="65">
        <f t="shared" ref="U21:U84" si="6">+I21/G21</f>
        <v>6.6857142857142859</v>
      </c>
      <c r="V21" s="49">
        <f>+'Ark1'!V490</f>
        <v>8.1552706552706535</v>
      </c>
      <c r="W21" s="101">
        <f>+'Ark1'!X490</f>
        <v>159.27129729946628</v>
      </c>
      <c r="X21" s="39"/>
      <c r="Y21" s="52"/>
      <c r="Z21" s="5"/>
      <c r="AA21" s="5"/>
      <c r="AB21"/>
      <c r="AC21" s="9"/>
      <c r="AD21" s="9"/>
    </row>
    <row r="22" spans="1:31" ht="15.6">
      <c r="A22" s="39"/>
      <c r="B22" s="47">
        <f>+'Ark1'!C491</f>
        <v>2023</v>
      </c>
      <c r="C22" s="47">
        <f>+'Ark1'!G491</f>
        <v>2</v>
      </c>
      <c r="D22" s="48" t="str">
        <f t="shared" si="5"/>
        <v>Vest</v>
      </c>
      <c r="E22" s="48">
        <v>1</v>
      </c>
      <c r="F22" s="48" t="s">
        <v>53</v>
      </c>
      <c r="G22" s="47">
        <f>+'Ark1'!Q491</f>
        <v>190</v>
      </c>
      <c r="H22" s="47"/>
      <c r="I22" s="65">
        <f>+'Ark1'!R491</f>
        <v>9965</v>
      </c>
      <c r="J22" s="47"/>
      <c r="K22" s="65">
        <f>+'Ark1'!S491</f>
        <v>9957</v>
      </c>
      <c r="L22" s="101">
        <f>+'Ark1'!T491</f>
        <v>69.99859511098623</v>
      </c>
      <c r="M22" s="101">
        <f>+'Ark1'!U491</f>
        <v>69.872885913159564</v>
      </c>
      <c r="N22" s="49">
        <f>+'Ark1'!W491</f>
        <v>59.809380335442391</v>
      </c>
      <c r="O22" s="47"/>
      <c r="P22" s="65">
        <f>+'Ark1'!Y491</f>
        <v>152.29705970898141</v>
      </c>
      <c r="Q22" s="65"/>
      <c r="R22" s="76">
        <f>+'Ark1'!AA491</f>
        <v>29.323615575161927</v>
      </c>
      <c r="S22" s="49">
        <f>+'Ark1'!AB491</f>
        <v>4.0473520900847593</v>
      </c>
      <c r="T22" s="65">
        <f>+'Ark1'!AC491</f>
        <v>-39.754062788421727</v>
      </c>
      <c r="U22" s="65">
        <f t="shared" si="6"/>
        <v>52.44736842105263</v>
      </c>
      <c r="V22" s="49">
        <f>+'Ark1'!V491</f>
        <v>5.1253386853988951</v>
      </c>
      <c r="W22" s="101">
        <f>+'Ark1'!X491</f>
        <v>165.12861102700256</v>
      </c>
      <c r="X22" s="39"/>
      <c r="Y22" s="52"/>
      <c r="Z22" s="5"/>
      <c r="AA22" s="5"/>
      <c r="AB22"/>
      <c r="AC22" s="9"/>
      <c r="AD22" s="9"/>
    </row>
    <row r="23" spans="1:31" ht="15.6">
      <c r="A23" s="39"/>
      <c r="B23" s="47">
        <f>+'Ark1'!C492</f>
        <v>2023</v>
      </c>
      <c r="C23" s="47">
        <f>+'Ark1'!G492</f>
        <v>2</v>
      </c>
      <c r="D23" s="48" t="str">
        <f t="shared" si="5"/>
        <v>Vest</v>
      </c>
      <c r="E23" s="48">
        <v>2</v>
      </c>
      <c r="F23" s="48" t="s">
        <v>10</v>
      </c>
      <c r="G23" s="47">
        <f>+'Ark1'!Q492</f>
        <v>93</v>
      </c>
      <c r="H23" s="47"/>
      <c r="I23" s="65">
        <f>+'Ark1'!R492</f>
        <v>4271</v>
      </c>
      <c r="J23" s="47"/>
      <c r="K23" s="65">
        <f>+'Ark1'!S492</f>
        <v>4240</v>
      </c>
      <c r="L23" s="101">
        <f>+'Ark1'!T492</f>
        <v>30.001404889013759</v>
      </c>
      <c r="M23" s="101">
        <f>+'Ark1'!U492</f>
        <v>30.127114086840425</v>
      </c>
      <c r="N23" s="49">
        <f>+'Ark1'!W492</f>
        <v>59.150471698113201</v>
      </c>
      <c r="O23" s="47"/>
      <c r="P23" s="65">
        <f>+'Ark1'!Y492</f>
        <v>153.21034886443428</v>
      </c>
      <c r="Q23" s="65"/>
      <c r="R23" s="76">
        <f>+'Ark1'!AA492</f>
        <v>30.309019031248244</v>
      </c>
      <c r="S23" s="49">
        <f>+'Ark1'!AB492</f>
        <v>4.5571838130365956</v>
      </c>
      <c r="T23" s="65">
        <f>+'Ark1'!AC492</f>
        <v>-49.449030645992806</v>
      </c>
      <c r="U23" s="65">
        <f t="shared" si="6"/>
        <v>45.924731182795696</v>
      </c>
      <c r="V23" s="49">
        <f>+'Ark1'!V492</f>
        <v>5.7813158510887401</v>
      </c>
      <c r="W23" s="101">
        <f>+'Ark1'!X492</f>
        <v>167.13520320090683</v>
      </c>
      <c r="X23" s="39"/>
      <c r="Y23" s="52"/>
      <c r="Z23" s="5"/>
      <c r="AA23" s="5"/>
      <c r="AB23"/>
      <c r="AC23" s="9"/>
      <c r="AD23" s="9"/>
    </row>
    <row r="24" spans="1:31" ht="15.6">
      <c r="A24" s="39"/>
      <c r="B24" s="47">
        <f>+'Ark1'!C493</f>
        <v>2023</v>
      </c>
      <c r="C24" s="47">
        <f>+'Ark1'!G493</f>
        <v>3</v>
      </c>
      <c r="D24" s="48" t="str">
        <f t="shared" si="5"/>
        <v>Midt</v>
      </c>
      <c r="E24" s="48">
        <v>1</v>
      </c>
      <c r="F24" s="48" t="s">
        <v>53</v>
      </c>
      <c r="G24" s="47">
        <f>+'Ark1'!Q493</f>
        <v>106</v>
      </c>
      <c r="H24" s="47"/>
      <c r="I24" s="65">
        <f>+'Ark1'!R493</f>
        <v>687</v>
      </c>
      <c r="J24" s="47"/>
      <c r="K24" s="65">
        <f>+'Ark1'!S493</f>
        <v>684</v>
      </c>
      <c r="L24" s="101">
        <f>+'Ark1'!T493</f>
        <v>74.350649350649363</v>
      </c>
      <c r="M24" s="101">
        <f>+'Ark1'!U493</f>
        <v>74.814907326820787</v>
      </c>
      <c r="N24" s="49">
        <f>+'Ark1'!W493</f>
        <v>57.516081871345023</v>
      </c>
      <c r="O24" s="47"/>
      <c r="P24" s="65">
        <f>+'Ark1'!Y493</f>
        <v>139.51455604075679</v>
      </c>
      <c r="Q24" s="65"/>
      <c r="R24" s="76">
        <f>+'Ark1'!AA493</f>
        <v>24.235774480619959</v>
      </c>
      <c r="S24" s="49">
        <f>+'Ark1'!AB493</f>
        <v>4.3851195579090945</v>
      </c>
      <c r="T24" s="65">
        <f>+'Ark1'!AC493</f>
        <v>-36.736174435780434</v>
      </c>
      <c r="U24" s="65">
        <f t="shared" si="6"/>
        <v>6.4811320754716979</v>
      </c>
      <c r="V24" s="49">
        <f>+'Ark1'!V493</f>
        <v>8.3566229985443954</v>
      </c>
      <c r="W24" s="101">
        <f>+'Ark1'!X493</f>
        <v>151.77172090881436</v>
      </c>
      <c r="X24" s="39"/>
      <c r="Y24" s="52"/>
      <c r="Z24" s="5"/>
      <c r="AA24" s="5"/>
      <c r="AB24"/>
      <c r="AC24" s="9"/>
      <c r="AD24" s="9"/>
    </row>
    <row r="25" spans="1:31" ht="16.5" customHeight="1">
      <c r="A25" s="39"/>
      <c r="B25" s="47">
        <f>+'Ark1'!C494</f>
        <v>2023</v>
      </c>
      <c r="C25" s="47">
        <f>+'Ark1'!G494</f>
        <v>3</v>
      </c>
      <c r="D25" s="48" t="str">
        <f t="shared" si="5"/>
        <v>Midt</v>
      </c>
      <c r="E25" s="48">
        <v>2</v>
      </c>
      <c r="F25" s="48" t="s">
        <v>10</v>
      </c>
      <c r="G25" s="47">
        <f>+'Ark1'!Q494</f>
        <v>24</v>
      </c>
      <c r="H25" s="47"/>
      <c r="I25" s="65">
        <f>+'Ark1'!R494</f>
        <v>237</v>
      </c>
      <c r="J25" s="47"/>
      <c r="K25" s="65">
        <f>+'Ark1'!S494</f>
        <v>234</v>
      </c>
      <c r="L25" s="101">
        <f>+'Ark1'!T494</f>
        <v>25.649350649350644</v>
      </c>
      <c r="M25" s="101">
        <f>+'Ark1'!U494</f>
        <v>25.185092673179245</v>
      </c>
      <c r="N25" s="49">
        <f>+'Ark1'!W494</f>
        <v>58.188034188034194</v>
      </c>
      <c r="O25" s="47"/>
      <c r="P25" s="65">
        <f>+'Ark1'!Y494</f>
        <v>136.13924050632912</v>
      </c>
      <c r="Q25" s="65"/>
      <c r="R25" s="76">
        <f>+'Ark1'!AA494</f>
        <v>20.331122685144503</v>
      </c>
      <c r="S25" s="49">
        <f>+'Ark1'!AB494</f>
        <v>4.0854790258458742</v>
      </c>
      <c r="T25" s="65">
        <f>+'Ark1'!AC494</f>
        <v>-31.716063521591991</v>
      </c>
      <c r="U25" s="65">
        <f t="shared" si="6"/>
        <v>9.875</v>
      </c>
      <c r="V25" s="49">
        <f>+'Ark1'!V494</f>
        <v>7.864978902953589</v>
      </c>
      <c r="W25" s="101">
        <f>+'Ark1'!X494</f>
        <v>149.73645834761899</v>
      </c>
      <c r="X25" s="39"/>
      <c r="Y25" s="52"/>
      <c r="Z25" s="5"/>
      <c r="AA25" s="5"/>
      <c r="AB25"/>
      <c r="AC25" s="9"/>
      <c r="AD25" s="9"/>
    </row>
    <row r="26" spans="1:31" ht="16.5" customHeight="1">
      <c r="A26" s="39"/>
      <c r="B26" s="47">
        <f>+'Ark1'!C495</f>
        <v>2023</v>
      </c>
      <c r="C26" s="47">
        <f>+'Ark1'!G495</f>
        <v>4</v>
      </c>
      <c r="D26" s="48" t="str">
        <f t="shared" si="5"/>
        <v>Nord</v>
      </c>
      <c r="E26" s="48">
        <v>1</v>
      </c>
      <c r="F26" s="48" t="s">
        <v>53</v>
      </c>
      <c r="G26" s="47">
        <f>+'Ark1'!Q495</f>
        <v>47</v>
      </c>
      <c r="H26" s="47"/>
      <c r="I26" s="65">
        <f>+'Ark1'!R495</f>
        <v>2544</v>
      </c>
      <c r="J26" s="47"/>
      <c r="K26" s="65">
        <f>+'Ark1'!S495</f>
        <v>2541</v>
      </c>
      <c r="L26" s="101">
        <f>+'Ark1'!T495</f>
        <v>98.4901277584204</v>
      </c>
      <c r="M26" s="101">
        <f>+'Ark1'!U495</f>
        <v>98.620820380228622</v>
      </c>
      <c r="N26" s="49">
        <f>+'Ark1'!W495</f>
        <v>59.224321133412019</v>
      </c>
      <c r="O26" s="47"/>
      <c r="P26" s="65">
        <f>+'Ark1'!Y495</f>
        <v>150.11383647798709</v>
      </c>
      <c r="Q26" s="65"/>
      <c r="R26" s="76">
        <f>+'Ark1'!AA495</f>
        <v>31.686300509655705</v>
      </c>
      <c r="S26" s="49">
        <f>+'Ark1'!AB495</f>
        <v>4.2283379449197849</v>
      </c>
      <c r="T26" s="65">
        <f>+'Ark1'!AC495</f>
        <v>-39.952457045891101</v>
      </c>
      <c r="U26" s="65">
        <f t="shared" si="6"/>
        <v>54.127659574468083</v>
      </c>
      <c r="V26" s="49">
        <f>+'Ark1'!V495</f>
        <v>6.0959119496855356</v>
      </c>
      <c r="W26" s="101">
        <f>+'Ark1'!X495</f>
        <v>162.76910982099659</v>
      </c>
      <c r="X26" s="39"/>
      <c r="Y26" s="52"/>
      <c r="Z26" s="5"/>
      <c r="AA26" s="5"/>
      <c r="AB26"/>
      <c r="AC26" s="9"/>
      <c r="AD26" s="9"/>
    </row>
    <row r="27" spans="1:31" ht="15.6">
      <c r="A27" s="39"/>
      <c r="B27" s="47">
        <f>+'Ark1'!C496</f>
        <v>2023</v>
      </c>
      <c r="C27" s="47">
        <f>+'Ark1'!G496</f>
        <v>4</v>
      </c>
      <c r="D27" s="48" t="str">
        <f t="shared" si="5"/>
        <v>Nord</v>
      </c>
      <c r="E27" s="48">
        <v>2</v>
      </c>
      <c r="F27" s="48" t="s">
        <v>10</v>
      </c>
      <c r="G27" s="47">
        <f>+'Ark1'!Q496</f>
        <v>7</v>
      </c>
      <c r="H27" s="47"/>
      <c r="I27" s="65">
        <f>+'Ark1'!R496</f>
        <v>39</v>
      </c>
      <c r="J27" s="47"/>
      <c r="K27" s="65">
        <f>+'Ark1'!S496</f>
        <v>39</v>
      </c>
      <c r="L27" s="101">
        <f>+'Ark1'!T496</f>
        <v>1.5098722415795589</v>
      </c>
      <c r="M27" s="101">
        <f>+'Ark1'!U496</f>
        <v>1.3791796197713944</v>
      </c>
      <c r="N27" s="49">
        <f>+'Ark1'!W496</f>
        <v>55.769230769230759</v>
      </c>
      <c r="O27" s="47"/>
      <c r="P27" s="65">
        <f>+'Ark1'!Y496</f>
        <v>136.93846153846147</v>
      </c>
      <c r="Q27" s="65"/>
      <c r="R27" s="76">
        <f>+'Ark1'!AA496</f>
        <v>13.270685167413788</v>
      </c>
      <c r="S27" s="49">
        <f>+'Ark1'!AB496</f>
        <v>5.5398858567411242</v>
      </c>
      <c r="T27" s="65">
        <f>+'Ark1'!AC496</f>
        <v>31.464304191041126</v>
      </c>
      <c r="U27" s="65">
        <f t="shared" si="6"/>
        <v>5.5714285714285712</v>
      </c>
      <c r="V27" s="49">
        <f>+'Ark1'!V496</f>
        <v>9.7435897435897445</v>
      </c>
      <c r="W27" s="101">
        <f>+'Ark1'!X496</f>
        <v>148.36236353029415</v>
      </c>
      <c r="X27" s="39"/>
      <c r="Y27" s="51"/>
      <c r="Z27" s="5"/>
      <c r="AA27" s="5"/>
      <c r="AB27"/>
      <c r="AC27" s="9"/>
      <c r="AD27" s="9"/>
    </row>
    <row r="28" spans="1:31" ht="17.25" customHeight="1">
      <c r="A28" s="39"/>
      <c r="B28" s="62">
        <f>+'Ark1'!C497</f>
        <v>2022</v>
      </c>
      <c r="C28" s="62">
        <f>+'Ark1'!G497</f>
        <v>1</v>
      </c>
      <c r="D28" s="204" t="str">
        <f>+D20</f>
        <v>Øst</v>
      </c>
      <c r="E28" s="204">
        <v>1</v>
      </c>
      <c r="F28" s="204" t="s">
        <v>53</v>
      </c>
      <c r="G28" s="62">
        <f>+'Ark1'!Q497</f>
        <v>282</v>
      </c>
      <c r="H28" s="62"/>
      <c r="I28" s="73">
        <f>+'Ark1'!R497</f>
        <v>12213</v>
      </c>
      <c r="J28" s="62"/>
      <c r="K28" s="73">
        <f>+'Ark1'!S497</f>
        <v>12188</v>
      </c>
      <c r="L28" s="205">
        <f>+'Ark1'!T497</f>
        <v>93.065609997713921</v>
      </c>
      <c r="M28" s="205">
        <f>+'Ark1'!U497</f>
        <v>93.614094131862174</v>
      </c>
      <c r="N28" s="63">
        <f>+'Ark1'!W497</f>
        <v>58.753856252051186</v>
      </c>
      <c r="O28" s="62"/>
      <c r="P28" s="73">
        <f>+'Ark1'!Y497</f>
        <v>158.38329894374903</v>
      </c>
      <c r="Q28" s="73"/>
      <c r="R28" s="206">
        <f>+'Ark1'!AA497</f>
        <v>32.235015024397001</v>
      </c>
      <c r="S28" s="63">
        <f>+'Ark1'!AB497</f>
        <v>5.0349905360137699</v>
      </c>
      <c r="T28" s="73">
        <f>+'Ark1'!AC497</f>
        <v>-41.623417858105071</v>
      </c>
      <c r="U28" s="73">
        <f t="shared" si="6"/>
        <v>43.308510638297875</v>
      </c>
      <c r="V28" s="63">
        <f>+'Ark1'!V497</f>
        <v>6.0542864161139764</v>
      </c>
      <c r="W28" s="205">
        <f>+'Ark1'!X497</f>
        <v>171.94902701675119</v>
      </c>
      <c r="X28" s="39"/>
      <c r="Y28"/>
      <c r="Z28"/>
      <c r="AA28"/>
      <c r="AB28"/>
      <c r="AC28" s="9"/>
      <c r="AD28" s="9"/>
    </row>
    <row r="29" spans="1:31" ht="15.6">
      <c r="A29" s="39"/>
      <c r="B29" s="62">
        <f>+'Ark1'!C498</f>
        <v>2022</v>
      </c>
      <c r="C29" s="62">
        <f>+'Ark1'!G498</f>
        <v>1</v>
      </c>
      <c r="D29" s="204" t="str">
        <f t="shared" ref="D29:D35" si="7">+D21</f>
        <v>Øst</v>
      </c>
      <c r="E29" s="204">
        <v>2</v>
      </c>
      <c r="F29" s="204" t="s">
        <v>10</v>
      </c>
      <c r="G29" s="62">
        <f>+'Ark1'!Q498</f>
        <v>112</v>
      </c>
      <c r="H29" s="62"/>
      <c r="I29" s="73">
        <f>+'Ark1'!R498</f>
        <v>910</v>
      </c>
      <c r="J29" s="62"/>
      <c r="K29" s="73">
        <f>+'Ark1'!S498</f>
        <v>907</v>
      </c>
      <c r="L29" s="205">
        <f>+'Ark1'!T498</f>
        <v>6.9343900022860625</v>
      </c>
      <c r="M29" s="205">
        <f>+'Ark1'!U498</f>
        <v>6.3859058681378125</v>
      </c>
      <c r="N29" s="63">
        <f>+'Ark1'!W498</f>
        <v>55.812568908489531</v>
      </c>
      <c r="O29" s="62"/>
      <c r="P29" s="73">
        <f>+'Ark1'!Y498</f>
        <v>145.0012087912086</v>
      </c>
      <c r="Q29" s="73"/>
      <c r="R29" s="206">
        <f>+'Ark1'!AA498</f>
        <v>26.222953960970671</v>
      </c>
      <c r="S29" s="63">
        <f>+'Ark1'!AB498</f>
        <v>5.275448816392875</v>
      </c>
      <c r="T29" s="73">
        <f>+'Ark1'!AC498</f>
        <v>-28.642755179217499</v>
      </c>
      <c r="U29" s="73">
        <f t="shared" si="6"/>
        <v>8.125</v>
      </c>
      <c r="V29" s="63">
        <f>+'Ark1'!V498</f>
        <v>8.3538461538461544</v>
      </c>
      <c r="W29" s="205">
        <f>+'Ark1'!X498</f>
        <v>157.51836462562372</v>
      </c>
      <c r="X29" s="39"/>
      <c r="Y29" s="51"/>
      <c r="Z29"/>
      <c r="AA29" s="5"/>
      <c r="AB29"/>
      <c r="AC29" s="9"/>
      <c r="AD29" s="9"/>
    </row>
    <row r="30" spans="1:31" ht="15.6">
      <c r="A30" s="39"/>
      <c r="B30" s="62">
        <f>+'Ark1'!C499</f>
        <v>2022</v>
      </c>
      <c r="C30" s="62">
        <f>+'Ark1'!G499</f>
        <v>2</v>
      </c>
      <c r="D30" s="204" t="str">
        <f t="shared" si="7"/>
        <v>Vest</v>
      </c>
      <c r="E30" s="204">
        <v>1</v>
      </c>
      <c r="F30" s="204" t="s">
        <v>53</v>
      </c>
      <c r="G30" s="62">
        <f>+'Ark1'!Q499</f>
        <v>197</v>
      </c>
      <c r="H30" s="62"/>
      <c r="I30" s="73">
        <f>+'Ark1'!R499</f>
        <v>9962</v>
      </c>
      <c r="J30" s="62"/>
      <c r="K30" s="73">
        <f>+'Ark1'!S499</f>
        <v>9951</v>
      </c>
      <c r="L30" s="205">
        <f>+'Ark1'!T499</f>
        <v>69.416765382203351</v>
      </c>
      <c r="M30" s="205">
        <f>+'Ark1'!U499</f>
        <v>69.478905897957802</v>
      </c>
      <c r="N30" s="63">
        <f>+'Ark1'!W499</f>
        <v>59.403879007134961</v>
      </c>
      <c r="O30" s="62"/>
      <c r="P30" s="73">
        <f>+'Ark1'!Y499</f>
        <v>154.42860068259435</v>
      </c>
      <c r="Q30" s="73"/>
      <c r="R30" s="206">
        <f>+'Ark1'!AA499</f>
        <v>29.343841540642774</v>
      </c>
      <c r="S30" s="63">
        <f>+'Ark1'!AB499</f>
        <v>4.297192543912101</v>
      </c>
      <c r="T30" s="73">
        <f>+'Ark1'!AC499</f>
        <v>-42.776627251498688</v>
      </c>
      <c r="U30" s="73">
        <f t="shared" si="6"/>
        <v>50.568527918781726</v>
      </c>
      <c r="V30" s="63">
        <f>+'Ark1'!V499</f>
        <v>5.5027102991367194</v>
      </c>
      <c r="W30" s="205">
        <f>+'Ark1'!X499</f>
        <v>167.47917819023223</v>
      </c>
      <c r="X30" s="39"/>
      <c r="Y30" s="51"/>
      <c r="Z30"/>
      <c r="AA30"/>
      <c r="AB30"/>
      <c r="AC30" s="9"/>
      <c r="AD30" s="9"/>
    </row>
    <row r="31" spans="1:31" ht="15.6">
      <c r="A31" s="39"/>
      <c r="B31" s="62">
        <f>+'Ark1'!C500</f>
        <v>2022</v>
      </c>
      <c r="C31" s="62">
        <f>+'Ark1'!G500</f>
        <v>2</v>
      </c>
      <c r="D31" s="204" t="str">
        <f t="shared" si="7"/>
        <v>Vest</v>
      </c>
      <c r="E31" s="204">
        <v>2</v>
      </c>
      <c r="F31" s="204" t="s">
        <v>10</v>
      </c>
      <c r="G31" s="62">
        <f>+'Ark1'!Q500</f>
        <v>103</v>
      </c>
      <c r="H31" s="62"/>
      <c r="I31" s="73">
        <f>+'Ark1'!R500</f>
        <v>4389</v>
      </c>
      <c r="J31" s="62"/>
      <c r="K31" s="73">
        <f>+'Ark1'!S500</f>
        <v>4371</v>
      </c>
      <c r="L31" s="205">
        <f>+'Ark1'!T500</f>
        <v>30.583234617796681</v>
      </c>
      <c r="M31" s="205">
        <f>+'Ark1'!U500</f>
        <v>30.521094102042198</v>
      </c>
      <c r="N31" s="63">
        <f>+'Ark1'!W500</f>
        <v>59.11690688629605</v>
      </c>
      <c r="O31" s="62"/>
      <c r="P31" s="73">
        <f>+'Ark1'!Y500</f>
        <v>153.97698792435622</v>
      </c>
      <c r="Q31" s="73"/>
      <c r="R31" s="206">
        <f>+'Ark1'!AA500</f>
        <v>31.163105734473952</v>
      </c>
      <c r="S31" s="63">
        <f>+'Ark1'!AB500</f>
        <v>4.7482795733487411</v>
      </c>
      <c r="T31" s="73">
        <f>+'Ark1'!AC500</f>
        <v>-50.312645651758842</v>
      </c>
      <c r="U31" s="73">
        <f t="shared" si="6"/>
        <v>42.61165048543689</v>
      </c>
      <c r="V31" s="63">
        <f>+'Ark1'!V500</f>
        <v>5.7254499886078847</v>
      </c>
      <c r="W31" s="205">
        <f>+'Ark1'!X500</f>
        <v>167.44120717434311</v>
      </c>
      <c r="X31" s="39"/>
      <c r="Y31" s="11"/>
      <c r="Z31"/>
      <c r="AA31"/>
      <c r="AB31"/>
      <c r="AC31" s="9"/>
      <c r="AD31" s="9"/>
    </row>
    <row r="32" spans="1:31" ht="15.6">
      <c r="A32" s="39"/>
      <c r="B32" s="62">
        <f>+'Ark1'!C501</f>
        <v>2022</v>
      </c>
      <c r="C32" s="62">
        <f>+'Ark1'!G501</f>
        <v>3</v>
      </c>
      <c r="D32" s="204" t="str">
        <f t="shared" si="7"/>
        <v>Midt</v>
      </c>
      <c r="E32" s="204">
        <v>1</v>
      </c>
      <c r="F32" s="204" t="s">
        <v>53</v>
      </c>
      <c r="G32" s="62">
        <f>+'Ark1'!Q501</f>
        <v>130</v>
      </c>
      <c r="H32" s="62"/>
      <c r="I32" s="73">
        <f>+'Ark1'!R501</f>
        <v>1259</v>
      </c>
      <c r="J32" s="62"/>
      <c r="K32" s="73">
        <f>+'Ark1'!S501</f>
        <v>1253</v>
      </c>
      <c r="L32" s="205">
        <f>+'Ark1'!T501</f>
        <v>71.942857142857108</v>
      </c>
      <c r="M32" s="205">
        <f>+'Ark1'!U501</f>
        <v>72.64335755717822</v>
      </c>
      <c r="N32" s="63">
        <f>+'Ark1'!W501</f>
        <v>58.263367916999194</v>
      </c>
      <c r="O32" s="62"/>
      <c r="P32" s="73">
        <f>+'Ark1'!Y501</f>
        <v>137.05486100079423</v>
      </c>
      <c r="Q32" s="73"/>
      <c r="R32" s="206">
        <f>+'Ark1'!AA501</f>
        <v>23.044866595680968</v>
      </c>
      <c r="S32" s="63">
        <f>+'Ark1'!AB501</f>
        <v>4.3539607407503595</v>
      </c>
      <c r="T32" s="73">
        <f>+'Ark1'!AC501</f>
        <v>-36.45726912111445</v>
      </c>
      <c r="U32" s="73">
        <f t="shared" si="6"/>
        <v>9.684615384615384</v>
      </c>
      <c r="V32" s="63">
        <f>+'Ark1'!V501</f>
        <v>7.1691818903892015</v>
      </c>
      <c r="W32" s="205">
        <f>+'Ark1'!X501</f>
        <v>149.1259637005758</v>
      </c>
      <c r="X32" s="39"/>
      <c r="Y32" s="5"/>
      <c r="Z32"/>
      <c r="AA32"/>
      <c r="AB32"/>
      <c r="AE32"/>
    </row>
    <row r="33" spans="1:31" ht="15.6">
      <c r="A33" s="39"/>
      <c r="B33" s="62">
        <f>+'Ark1'!C502</f>
        <v>2022</v>
      </c>
      <c r="C33" s="62">
        <f>+'Ark1'!G502</f>
        <v>3</v>
      </c>
      <c r="D33" s="204" t="str">
        <f t="shared" si="7"/>
        <v>Midt</v>
      </c>
      <c r="E33" s="204">
        <v>2</v>
      </c>
      <c r="F33" s="204" t="s">
        <v>10</v>
      </c>
      <c r="G33" s="62">
        <f>+'Ark1'!Q502</f>
        <v>38</v>
      </c>
      <c r="H33" s="62"/>
      <c r="I33" s="73">
        <f>+'Ark1'!R502</f>
        <v>491</v>
      </c>
      <c r="J33" s="62"/>
      <c r="K33" s="73">
        <f>+'Ark1'!S502</f>
        <v>489</v>
      </c>
      <c r="L33" s="205">
        <f>+'Ark1'!T502</f>
        <v>28.057142857142846</v>
      </c>
      <c r="M33" s="205">
        <f>+'Ark1'!U502</f>
        <v>27.356642442821791</v>
      </c>
      <c r="N33" s="63">
        <f>+'Ark1'!W502</f>
        <v>58.997955010224942</v>
      </c>
      <c r="O33" s="62"/>
      <c r="P33" s="73">
        <f>+'Ark1'!Y502</f>
        <v>132.3443991853361</v>
      </c>
      <c r="Q33" s="73"/>
      <c r="R33" s="206">
        <f>+'Ark1'!AA502</f>
        <v>20.36751793672607</v>
      </c>
      <c r="S33" s="63">
        <f>+'Ark1'!AB502</f>
        <v>3.9243870621954375</v>
      </c>
      <c r="T33" s="73">
        <f>+'Ark1'!AC502</f>
        <v>-30.9005315913925</v>
      </c>
      <c r="U33" s="73">
        <f t="shared" si="6"/>
        <v>12.921052631578947</v>
      </c>
      <c r="V33" s="63">
        <f>+'Ark1'!V502</f>
        <v>6.6924643584521393</v>
      </c>
      <c r="W33" s="205">
        <f>+'Ark1'!X502</f>
        <v>144.13969324327613</v>
      </c>
      <c r="X33" s="39"/>
      <c r="Y33" s="4"/>
      <c r="Z33" s="4"/>
      <c r="AA33" s="4"/>
      <c r="AB33"/>
      <c r="AE33"/>
    </row>
    <row r="34" spans="1:31" ht="15.6">
      <c r="A34" s="39"/>
      <c r="B34" s="62">
        <f>+'Ark1'!C503</f>
        <v>2022</v>
      </c>
      <c r="C34" s="62">
        <f>+'Ark1'!G503</f>
        <v>4</v>
      </c>
      <c r="D34" s="204" t="str">
        <f t="shared" si="7"/>
        <v>Nord</v>
      </c>
      <c r="E34" s="204">
        <v>1</v>
      </c>
      <c r="F34" s="204" t="s">
        <v>53</v>
      </c>
      <c r="G34" s="62">
        <f>+'Ark1'!Q503</f>
        <v>56</v>
      </c>
      <c r="H34" s="62"/>
      <c r="I34" s="73">
        <f>+'Ark1'!R503</f>
        <v>2608</v>
      </c>
      <c r="J34" s="62"/>
      <c r="K34" s="73">
        <f>+'Ark1'!S503</f>
        <v>2607</v>
      </c>
      <c r="L34" s="205">
        <f>+'Ark1'!T503</f>
        <v>98.415094339622641</v>
      </c>
      <c r="M34" s="205">
        <f>+'Ark1'!U503</f>
        <v>98.542153965037627</v>
      </c>
      <c r="N34" s="63">
        <f>+'Ark1'!W503</f>
        <v>59.418105101649395</v>
      </c>
      <c r="O34" s="62"/>
      <c r="P34" s="73">
        <f>+'Ark1'!Y503</f>
        <v>148.60648773006164</v>
      </c>
      <c r="Q34" s="73"/>
      <c r="R34" s="206">
        <f>+'Ark1'!AA503</f>
        <v>31.030153705477172</v>
      </c>
      <c r="S34" s="63">
        <f>+'Ark1'!AB503</f>
        <v>4.4026470330106751</v>
      </c>
      <c r="T34" s="73">
        <f>+'Ark1'!AC503</f>
        <v>-47.832589919309378</v>
      </c>
      <c r="U34" s="73">
        <f t="shared" si="6"/>
        <v>46.571428571428569</v>
      </c>
      <c r="V34" s="63">
        <f>+'Ark1'!V503</f>
        <v>5.7078220858895694</v>
      </c>
      <c r="W34" s="205">
        <f>+'Ark1'!X503</f>
        <v>161.05446031545571</v>
      </c>
      <c r="X34" s="39"/>
      <c r="Y34" s="14"/>
      <c r="Z34" s="1"/>
      <c r="AA34" s="18"/>
      <c r="AB34"/>
      <c r="AE34"/>
    </row>
    <row r="35" spans="1:31" ht="15.6">
      <c r="A35" s="39"/>
      <c r="B35" s="62">
        <f>+'Ark1'!C504</f>
        <v>2022</v>
      </c>
      <c r="C35" s="62">
        <f>+'Ark1'!G504</f>
        <v>4</v>
      </c>
      <c r="D35" s="204" t="str">
        <f t="shared" si="7"/>
        <v>Nord</v>
      </c>
      <c r="E35" s="204">
        <v>2</v>
      </c>
      <c r="F35" s="204" t="s">
        <v>10</v>
      </c>
      <c r="G35" s="62">
        <f>+'Ark1'!Q504</f>
        <v>9</v>
      </c>
      <c r="H35" s="62"/>
      <c r="I35" s="73">
        <f>+'Ark1'!R504</f>
        <v>42</v>
      </c>
      <c r="J35" s="62"/>
      <c r="K35" s="73">
        <f>+'Ark1'!S504</f>
        <v>42</v>
      </c>
      <c r="L35" s="205">
        <f>+'Ark1'!T504</f>
        <v>1.584905660377359</v>
      </c>
      <c r="M35" s="205">
        <f>+'Ark1'!U504</f>
        <v>1.4578460349623676</v>
      </c>
      <c r="N35" s="63">
        <f>+'Ark1'!W504</f>
        <v>57.809523809523824</v>
      </c>
      <c r="O35" s="62"/>
      <c r="P35" s="73">
        <f>+'Ark1'!Y504</f>
        <v>136.51666666666662</v>
      </c>
      <c r="Q35" s="73"/>
      <c r="R35" s="206">
        <f>+'Ark1'!AA504</f>
        <v>22.240652575500903</v>
      </c>
      <c r="S35" s="63">
        <f>+'Ark1'!AB504</f>
        <v>4.4787226880104569</v>
      </c>
      <c r="T35" s="73">
        <f>+'Ark1'!AC504</f>
        <v>5.7374718406415397</v>
      </c>
      <c r="U35" s="73">
        <f t="shared" si="6"/>
        <v>4.666666666666667</v>
      </c>
      <c r="V35" s="63">
        <f>+'Ark1'!V504</f>
        <v>8.8333333333333357</v>
      </c>
      <c r="W35" s="205">
        <f>+'Ark1'!X504</f>
        <v>147.90538100397251</v>
      </c>
      <c r="X35" s="39"/>
      <c r="Y35" s="14"/>
      <c r="Z35" s="1"/>
      <c r="AA35" s="18"/>
      <c r="AB35"/>
      <c r="AE35"/>
    </row>
    <row r="36" spans="1:31" ht="15.6">
      <c r="A36" s="39"/>
      <c r="B36" s="47">
        <f>+'Ark1'!C505</f>
        <v>2021</v>
      </c>
      <c r="C36" s="47">
        <f>+'Ark1'!G505</f>
        <v>1</v>
      </c>
      <c r="D36" s="48" t="str">
        <f>+D28</f>
        <v>Øst</v>
      </c>
      <c r="E36" s="48">
        <v>1</v>
      </c>
      <c r="F36" s="48" t="s">
        <v>53</v>
      </c>
      <c r="G36" s="47">
        <f>+'Ark1'!Q505</f>
        <v>254</v>
      </c>
      <c r="H36" s="47"/>
      <c r="I36" s="65">
        <f>+'Ark1'!R505</f>
        <v>12428</v>
      </c>
      <c r="J36" s="47"/>
      <c r="K36" s="65">
        <f>+'Ark1'!S505</f>
        <v>12429</v>
      </c>
      <c r="L36" s="101">
        <f>+'Ark1'!T505</f>
        <v>93.647803481274977</v>
      </c>
      <c r="M36" s="101">
        <f>+'Ark1'!U505</f>
        <v>94.0947494394335</v>
      </c>
      <c r="N36" s="49">
        <f>+'Ark1'!W505</f>
        <v>59.169844717998231</v>
      </c>
      <c r="O36" s="47"/>
      <c r="P36" s="65">
        <f>+'Ark1'!Y505</f>
        <v>158.0411482137111</v>
      </c>
      <c r="Q36" s="65"/>
      <c r="R36" s="76">
        <f>+'Ark1'!AA505</f>
        <v>31.546669547442882</v>
      </c>
      <c r="S36" s="49">
        <f>+'Ark1'!AB505</f>
        <v>4.7160455884630386</v>
      </c>
      <c r="T36" s="65">
        <f>+'Ark1'!AC505</f>
        <v>-39.439509058498672</v>
      </c>
      <c r="U36" s="65">
        <f t="shared" si="6"/>
        <v>48.929133858267718</v>
      </c>
      <c r="V36" s="49">
        <f>+'Ark1'!V505</f>
        <v>15.053186353395557</v>
      </c>
      <c r="W36" s="101">
        <f>+'Ark1'!X505</f>
        <v>171.21255223151462</v>
      </c>
      <c r="X36" s="39"/>
      <c r="Y36" s="14"/>
      <c r="Z36" s="1"/>
      <c r="AA36" s="18"/>
      <c r="AB36"/>
      <c r="AE36"/>
    </row>
    <row r="37" spans="1:31" ht="15.6">
      <c r="A37" s="39"/>
      <c r="B37" s="47">
        <f>+'Ark1'!C506</f>
        <v>2021</v>
      </c>
      <c r="C37" s="47">
        <f>+'Ark1'!G506</f>
        <v>1</v>
      </c>
      <c r="D37" s="48" t="str">
        <f t="shared" ref="D37:D43" si="8">+D29</f>
        <v>Øst</v>
      </c>
      <c r="E37" s="48">
        <v>2</v>
      </c>
      <c r="F37" s="48" t="s">
        <v>10</v>
      </c>
      <c r="G37" s="47">
        <f>+'Ark1'!Q506</f>
        <v>122</v>
      </c>
      <c r="H37" s="47"/>
      <c r="I37" s="65">
        <f>+'Ark1'!R506</f>
        <v>843</v>
      </c>
      <c r="J37" s="47"/>
      <c r="K37" s="65">
        <f>+'Ark1'!S506</f>
        <v>843</v>
      </c>
      <c r="L37" s="101">
        <f>+'Ark1'!T506</f>
        <v>6.3521965187250409</v>
      </c>
      <c r="M37" s="101">
        <f>+'Ark1'!U506</f>
        <v>5.9052505605665191</v>
      </c>
      <c r="N37" s="49">
        <f>+'Ark1'!W506</f>
        <v>55.640569395017806</v>
      </c>
      <c r="O37" s="47"/>
      <c r="P37" s="65">
        <f>+'Ark1'!Y506</f>
        <v>146.22336892052201</v>
      </c>
      <c r="Q37" s="65"/>
      <c r="R37" s="76">
        <f>+'Ark1'!AA506</f>
        <v>22.962255109333192</v>
      </c>
      <c r="S37" s="49">
        <f>+'Ark1'!AB506</f>
        <v>4.9784937870337149</v>
      </c>
      <c r="T37" s="65">
        <f>+'Ark1'!AC506</f>
        <v>-26.152145225622679</v>
      </c>
      <c r="U37" s="65">
        <f t="shared" si="6"/>
        <v>6.9098360655737707</v>
      </c>
      <c r="V37" s="49">
        <f>+'Ark1'!V506</f>
        <v>13.024911032028468</v>
      </c>
      <c r="W37" s="101">
        <f>+'Ark1'!X506</f>
        <v>158.42185148485601</v>
      </c>
      <c r="X37" s="39"/>
      <c r="Y37" s="14"/>
      <c r="Z37" s="1"/>
      <c r="AA37" s="18"/>
      <c r="AB37"/>
      <c r="AE37"/>
    </row>
    <row r="38" spans="1:31" ht="15.6">
      <c r="A38" s="39"/>
      <c r="B38" s="47">
        <f>+'Ark1'!C507</f>
        <v>2021</v>
      </c>
      <c r="C38" s="47">
        <f>+'Ark1'!G507</f>
        <v>2</v>
      </c>
      <c r="D38" s="48" t="str">
        <f t="shared" si="8"/>
        <v>Vest</v>
      </c>
      <c r="E38" s="48">
        <v>1</v>
      </c>
      <c r="F38" s="48" t="s">
        <v>53</v>
      </c>
      <c r="G38" s="47">
        <f>+'Ark1'!Q507</f>
        <v>194</v>
      </c>
      <c r="H38" s="47"/>
      <c r="I38" s="65">
        <f>+'Ark1'!R507</f>
        <v>9703</v>
      </c>
      <c r="J38" s="47"/>
      <c r="K38" s="65">
        <f>+'Ark1'!S507</f>
        <v>9704</v>
      </c>
      <c r="L38" s="101">
        <f>+'Ark1'!T507</f>
        <v>65.16891664987574</v>
      </c>
      <c r="M38" s="101">
        <f>+'Ark1'!U507</f>
        <v>65.339583132561387</v>
      </c>
      <c r="N38" s="49">
        <f>+'Ark1'!W507</f>
        <v>59.429410552349552</v>
      </c>
      <c r="O38" s="47"/>
      <c r="P38" s="65">
        <f>+'Ark1'!Y507</f>
        <v>153.11160878078917</v>
      </c>
      <c r="Q38" s="65"/>
      <c r="R38" s="76">
        <f>+'Ark1'!AA507</f>
        <v>28.686578507196039</v>
      </c>
      <c r="S38" s="49">
        <f>+'Ark1'!AB507</f>
        <v>4.2705017630193245</v>
      </c>
      <c r="T38" s="65">
        <f>+'Ark1'!AC507</f>
        <v>-41.236775060404</v>
      </c>
      <c r="U38" s="65">
        <f t="shared" si="6"/>
        <v>50.015463917525771</v>
      </c>
      <c r="V38" s="49">
        <f>+'Ark1'!V507</f>
        <v>15.251262496135215</v>
      </c>
      <c r="W38" s="101">
        <f>+'Ark1'!X507</f>
        <v>165.87072566604064</v>
      </c>
      <c r="X38" s="39"/>
      <c r="Y38" s="14"/>
      <c r="Z38" s="11"/>
      <c r="AA38" s="18"/>
      <c r="AB38"/>
      <c r="AE38"/>
    </row>
    <row r="39" spans="1:31" ht="15.6">
      <c r="A39" s="39"/>
      <c r="B39" s="47">
        <f>+'Ark1'!C508</f>
        <v>2021</v>
      </c>
      <c r="C39" s="47">
        <f>+'Ark1'!G508</f>
        <v>2</v>
      </c>
      <c r="D39" s="48" t="str">
        <f t="shared" si="8"/>
        <v>Vest</v>
      </c>
      <c r="E39" s="48">
        <v>2</v>
      </c>
      <c r="F39" s="48" t="s">
        <v>10</v>
      </c>
      <c r="G39" s="47">
        <f>+'Ark1'!Q508</f>
        <v>119</v>
      </c>
      <c r="H39" s="47"/>
      <c r="I39" s="65">
        <f>+'Ark1'!R508</f>
        <v>5186</v>
      </c>
      <c r="J39" s="47"/>
      <c r="K39" s="65">
        <f>+'Ark1'!S508</f>
        <v>5186</v>
      </c>
      <c r="L39" s="101">
        <f>+'Ark1'!T508</f>
        <v>34.831083350124253</v>
      </c>
      <c r="M39" s="101">
        <f>+'Ark1'!U508</f>
        <v>34.660416867438606</v>
      </c>
      <c r="N39" s="49">
        <f>+'Ark1'!W508</f>
        <v>58.703432317778642</v>
      </c>
      <c r="O39" s="47"/>
      <c r="P39" s="65">
        <f>+'Ark1'!Y508</f>
        <v>151.96342074816801</v>
      </c>
      <c r="Q39" s="65"/>
      <c r="R39" s="76">
        <f>+'Ark1'!AA508</f>
        <v>30.438246204925239</v>
      </c>
      <c r="S39" s="49">
        <f>+'Ark1'!AB508</f>
        <v>4.6868764046906941</v>
      </c>
      <c r="T39" s="65">
        <f>+'Ark1'!AC508</f>
        <v>-54.072347643397215</v>
      </c>
      <c r="U39" s="65">
        <f t="shared" si="6"/>
        <v>43.579831932773111</v>
      </c>
      <c r="V39" s="49">
        <f>+'Ark1'!V508</f>
        <v>14.870613189355955</v>
      </c>
      <c r="W39" s="101">
        <f>+'Ark1'!X508</f>
        <v>164.64075920711596</v>
      </c>
      <c r="X39" s="39"/>
      <c r="Y39" s="14"/>
      <c r="Z39" s="11"/>
      <c r="AA39" s="18"/>
      <c r="AB39"/>
      <c r="AE39"/>
    </row>
    <row r="40" spans="1:31" ht="15.6">
      <c r="A40" s="39"/>
      <c r="B40" s="47">
        <f>+'Ark1'!C509</f>
        <v>2021</v>
      </c>
      <c r="C40" s="47">
        <f>+'Ark1'!G509</f>
        <v>3</v>
      </c>
      <c r="D40" s="48" t="str">
        <f t="shared" si="8"/>
        <v>Midt</v>
      </c>
      <c r="E40" s="48">
        <v>1</v>
      </c>
      <c r="F40" s="48" t="s">
        <v>53</v>
      </c>
      <c r="G40" s="47">
        <f>+'Ark1'!Q509</f>
        <v>98</v>
      </c>
      <c r="H40" s="47"/>
      <c r="I40" s="65">
        <f>+'Ark1'!R509</f>
        <v>671</v>
      </c>
      <c r="J40" s="47"/>
      <c r="K40" s="65">
        <f>+'Ark1'!S509</f>
        <v>671</v>
      </c>
      <c r="L40" s="101">
        <f>+'Ark1'!T509</f>
        <v>78.663540445486547</v>
      </c>
      <c r="M40" s="101">
        <f>+'Ark1'!U509</f>
        <v>79.465179370737403</v>
      </c>
      <c r="N40" s="49">
        <f>+'Ark1'!W509</f>
        <v>58.160953800298046</v>
      </c>
      <c r="O40" s="47"/>
      <c r="P40" s="65">
        <f>+'Ark1'!Y509</f>
        <v>139.86850968703436</v>
      </c>
      <c r="Q40" s="65"/>
      <c r="R40" s="76">
        <f>+'Ark1'!AA509</f>
        <v>22.547046912080582</v>
      </c>
      <c r="S40" s="49">
        <f>+'Ark1'!AB509</f>
        <v>4.6168577564530748</v>
      </c>
      <c r="T40" s="65">
        <f>+'Ark1'!AC509</f>
        <v>-32.66381533033055</v>
      </c>
      <c r="U40" s="65">
        <f t="shared" si="6"/>
        <v>6.8469387755102042</v>
      </c>
      <c r="V40" s="49">
        <f>+'Ark1'!V509</f>
        <v>14.581222056631898</v>
      </c>
      <c r="W40" s="101">
        <f>+'Ark1'!X509</f>
        <v>151.53684689819525</v>
      </c>
      <c r="X40" s="39"/>
      <c r="Y40" s="14"/>
      <c r="Z40" s="11"/>
      <c r="AA40" s="18"/>
      <c r="AB40"/>
      <c r="AE40"/>
    </row>
    <row r="41" spans="1:31" ht="15.6">
      <c r="A41" s="39"/>
      <c r="B41" s="47">
        <f>+'Ark1'!C510</f>
        <v>2021</v>
      </c>
      <c r="C41" s="47">
        <f>+'Ark1'!G510</f>
        <v>3</v>
      </c>
      <c r="D41" s="48" t="str">
        <f t="shared" si="8"/>
        <v>Midt</v>
      </c>
      <c r="E41" s="48">
        <v>2</v>
      </c>
      <c r="F41" s="48" t="s">
        <v>10</v>
      </c>
      <c r="G41" s="47">
        <f>+'Ark1'!Q510</f>
        <v>35</v>
      </c>
      <c r="H41" s="47"/>
      <c r="I41" s="65">
        <f>+'Ark1'!R510</f>
        <v>182</v>
      </c>
      <c r="J41" s="47"/>
      <c r="K41" s="65">
        <f>+'Ark1'!S510</f>
        <v>182</v>
      </c>
      <c r="L41" s="101">
        <f>+'Ark1'!T510</f>
        <v>21.336459554513475</v>
      </c>
      <c r="M41" s="101">
        <f>+'Ark1'!U510</f>
        <v>20.534820629262597</v>
      </c>
      <c r="N41" s="49">
        <f>+'Ark1'!W510</f>
        <v>58.868131868131854</v>
      </c>
      <c r="O41" s="47"/>
      <c r="P41" s="65">
        <f>+'Ark1'!Y510</f>
        <v>133.25549450549451</v>
      </c>
      <c r="Q41" s="65"/>
      <c r="R41" s="76">
        <f>+'Ark1'!AA510</f>
        <v>15.488274456329105</v>
      </c>
      <c r="S41" s="49">
        <f>+'Ark1'!AB510</f>
        <v>3.9522112080656648</v>
      </c>
      <c r="T41" s="65">
        <f>+'Ark1'!AC510</f>
        <v>-36.09960577335157</v>
      </c>
      <c r="U41" s="65">
        <f t="shared" si="6"/>
        <v>5.2</v>
      </c>
      <c r="V41" s="49">
        <f>+'Ark1'!V510</f>
        <v>14.890109890109894</v>
      </c>
      <c r="W41" s="101">
        <f>+'Ark1'!X510</f>
        <v>144.372150060124</v>
      </c>
      <c r="X41" s="39"/>
      <c r="Y41" s="14"/>
      <c r="Z41" s="11"/>
      <c r="AA41" s="18"/>
      <c r="AB41"/>
      <c r="AE41"/>
    </row>
    <row r="42" spans="1:31" ht="15.6">
      <c r="A42" s="39"/>
      <c r="B42" s="47">
        <f>+'Ark1'!C511</f>
        <v>2021</v>
      </c>
      <c r="C42" s="47">
        <f>+'Ark1'!G511</f>
        <v>4</v>
      </c>
      <c r="D42" s="48" t="str">
        <f t="shared" si="8"/>
        <v>Nord</v>
      </c>
      <c r="E42" s="48">
        <v>1</v>
      </c>
      <c r="F42" s="48" t="s">
        <v>53</v>
      </c>
      <c r="G42" s="47">
        <f>+'Ark1'!Q511</f>
        <v>56</v>
      </c>
      <c r="H42" s="47"/>
      <c r="I42" s="65">
        <f>+'Ark1'!R511</f>
        <v>2790</v>
      </c>
      <c r="J42" s="47"/>
      <c r="K42" s="65">
        <f>+'Ark1'!S511</f>
        <v>2790</v>
      </c>
      <c r="L42" s="101">
        <f>+'Ark1'!T511</f>
        <v>99.006387508871555</v>
      </c>
      <c r="M42" s="101">
        <f>+'Ark1'!U511</f>
        <v>99.107308093248761</v>
      </c>
      <c r="N42" s="49">
        <f>+'Ark1'!W511</f>
        <v>58.935483870967758</v>
      </c>
      <c r="O42" s="47"/>
      <c r="P42" s="65">
        <f>+'Ark1'!Y511</f>
        <v>148.48923297491015</v>
      </c>
      <c r="Q42" s="65"/>
      <c r="R42" s="76">
        <f>+'Ark1'!AA511</f>
        <v>30.158653914507031</v>
      </c>
      <c r="S42" s="49">
        <f>+'Ark1'!AB511</f>
        <v>4.4892698473453931</v>
      </c>
      <c r="T42" s="65">
        <f>+'Ark1'!AC511</f>
        <v>-48.47939725061515</v>
      </c>
      <c r="U42" s="65">
        <f t="shared" si="6"/>
        <v>49.821428571428569</v>
      </c>
      <c r="V42" s="49">
        <f>+'Ark1'!V511</f>
        <v>14.945161290322581</v>
      </c>
      <c r="W42" s="101">
        <f>+'Ark1'!X511</f>
        <v>160.87674211799603</v>
      </c>
      <c r="X42" s="39"/>
      <c r="Y42" s="14"/>
      <c r="Z42" s="5"/>
      <c r="AA42" s="18"/>
      <c r="AB42"/>
      <c r="AE42"/>
    </row>
    <row r="43" spans="1:31" ht="15.6">
      <c r="A43" s="39"/>
      <c r="B43" s="47">
        <f>+'Ark1'!C512</f>
        <v>2021</v>
      </c>
      <c r="C43" s="47">
        <f>+'Ark1'!G512</f>
        <v>4</v>
      </c>
      <c r="D43" s="48" t="str">
        <f t="shared" si="8"/>
        <v>Nord</v>
      </c>
      <c r="E43" s="48">
        <v>2</v>
      </c>
      <c r="F43" s="48" t="s">
        <v>10</v>
      </c>
      <c r="G43" s="47">
        <f>+'Ark1'!Q512</f>
        <v>7</v>
      </c>
      <c r="H43" s="47"/>
      <c r="I43" s="65">
        <f>+'Ark1'!R512</f>
        <v>28</v>
      </c>
      <c r="J43" s="47"/>
      <c r="K43" s="65">
        <f>+'Ark1'!S512</f>
        <v>28</v>
      </c>
      <c r="L43" s="101">
        <f>+'Ark1'!T512</f>
        <v>0.99361249112845995</v>
      </c>
      <c r="M43" s="101">
        <f>+'Ark1'!U512</f>
        <v>0.89269190675125598</v>
      </c>
      <c r="N43" s="49">
        <f>+'Ark1'!W512</f>
        <v>56.785714285714306</v>
      </c>
      <c r="O43" s="47"/>
      <c r="P43" s="65">
        <f>+'Ark1'!Y512</f>
        <v>133.2714285714286</v>
      </c>
      <c r="Q43" s="65"/>
      <c r="R43" s="76">
        <f>+'Ark1'!AA512</f>
        <v>12.829816197961453</v>
      </c>
      <c r="S43" s="49">
        <f>+'Ark1'!AB512</f>
        <v>4.5067975869564068</v>
      </c>
      <c r="T43" s="65">
        <f>+'Ark1'!AC512</f>
        <v>-47.719086781488159</v>
      </c>
      <c r="U43" s="65">
        <f t="shared" si="6"/>
        <v>4</v>
      </c>
      <c r="V43" s="49">
        <f>+'Ark1'!V512</f>
        <v>13.892857142857141</v>
      </c>
      <c r="W43" s="101">
        <f>+'Ark1'!X512</f>
        <v>144.38941340349788</v>
      </c>
      <c r="X43" s="39"/>
      <c r="Y43" s="14"/>
      <c r="Z43" s="5"/>
      <c r="AA43" s="18"/>
      <c r="AB43"/>
      <c r="AE43"/>
    </row>
    <row r="44" spans="1:31" ht="15.6">
      <c r="A44" s="39"/>
      <c r="B44" s="47">
        <f>+'Ark1'!C513</f>
        <v>2020</v>
      </c>
      <c r="C44" s="47">
        <f>+'Ark1'!G513</f>
        <v>1</v>
      </c>
      <c r="D44" s="3" t="str">
        <f>+D36</f>
        <v>Øst</v>
      </c>
      <c r="E44" s="3">
        <v>1</v>
      </c>
      <c r="F44" s="3" t="s">
        <v>53</v>
      </c>
      <c r="G44" s="47">
        <f>+'Ark1'!Q513</f>
        <v>258</v>
      </c>
      <c r="H44" s="47"/>
      <c r="I44" s="65">
        <f>+'Ark1'!R513</f>
        <v>11122</v>
      </c>
      <c r="J44" s="47"/>
      <c r="K44" s="65">
        <f>+'Ark1'!S513</f>
        <v>11122</v>
      </c>
      <c r="L44" s="101">
        <f>+'Ark1'!T513</f>
        <v>92.72196748645267</v>
      </c>
      <c r="M44" s="101">
        <f>+'Ark1'!U513</f>
        <v>93.388161611324449</v>
      </c>
      <c r="N44" s="49">
        <f>+'Ark1'!W513</f>
        <v>59.406581550080922</v>
      </c>
      <c r="O44" s="47"/>
      <c r="P44" s="65">
        <f>+'Ark1'!Y513</f>
        <v>156.55720553857276</v>
      </c>
      <c r="Q44" s="65"/>
      <c r="R44" s="76">
        <f>+'Ark1'!AA513</f>
        <v>31.516320696621591</v>
      </c>
      <c r="S44" s="49">
        <f>+'Ark1'!AB513</f>
        <v>4.7723526271789822</v>
      </c>
      <c r="T44" s="65">
        <f>+'Ark1'!AC513</f>
        <v>-41.454426303165071</v>
      </c>
      <c r="U44" s="65">
        <f t="shared" si="6"/>
        <v>43.108527131782942</v>
      </c>
      <c r="V44" s="49">
        <f>+'Ark1'!V513</f>
        <v>15.161212012228017</v>
      </c>
      <c r="W44" s="101">
        <f>+'Ark1'!X513</f>
        <v>169.61777414796603</v>
      </c>
      <c r="X44" s="39"/>
      <c r="Y44" s="14"/>
      <c r="Z44" s="5"/>
      <c r="AA44" s="18"/>
      <c r="AB44"/>
      <c r="AE44"/>
    </row>
    <row r="45" spans="1:31" ht="15.6">
      <c r="A45" s="39"/>
      <c r="B45" s="47">
        <f>+'Ark1'!C514</f>
        <v>2020</v>
      </c>
      <c r="C45" s="47">
        <f>+'Ark1'!G514</f>
        <v>1</v>
      </c>
      <c r="D45" s="3" t="str">
        <f t="shared" ref="D45:D51" si="9">+D37</f>
        <v>Øst</v>
      </c>
      <c r="E45" s="3">
        <v>2</v>
      </c>
      <c r="F45" s="3" t="s">
        <v>10</v>
      </c>
      <c r="G45" s="47">
        <f>+'Ark1'!Q514</f>
        <v>96</v>
      </c>
      <c r="H45" s="47"/>
      <c r="I45" s="65">
        <f>+'Ark1'!R514</f>
        <v>873</v>
      </c>
      <c r="J45" s="47"/>
      <c r="K45" s="65">
        <f>+'Ark1'!S514</f>
        <v>873</v>
      </c>
      <c r="L45" s="101">
        <f>+'Ark1'!T514</f>
        <v>7.2780325135473118</v>
      </c>
      <c r="M45" s="101">
        <f>+'Ark1'!U514</f>
        <v>6.6118383886755563</v>
      </c>
      <c r="N45" s="49">
        <f>+'Ark1'!W514</f>
        <v>57.663230240549808</v>
      </c>
      <c r="O45" s="47"/>
      <c r="P45" s="65">
        <f>+'Ark1'!Y514</f>
        <v>141.21216494845362</v>
      </c>
      <c r="Q45" s="65"/>
      <c r="R45" s="76">
        <f>+'Ark1'!AA514</f>
        <v>22.782888054337725</v>
      </c>
      <c r="S45" s="49">
        <f>+'Ark1'!AB514</f>
        <v>4.6522838853832278</v>
      </c>
      <c r="T45" s="65">
        <f>+'Ark1'!AC514</f>
        <v>-20.617908459354997</v>
      </c>
      <c r="U45" s="65">
        <f t="shared" si="6"/>
        <v>9.09375</v>
      </c>
      <c r="V45" s="49">
        <f>+'Ark1'!V514</f>
        <v>14.340206185567013</v>
      </c>
      <c r="W45" s="101">
        <f>+'Ark1'!X514</f>
        <v>152.99259474372005</v>
      </c>
      <c r="X45" s="39"/>
      <c r="Y45" s="14"/>
      <c r="Z45" s="5"/>
      <c r="AA45" s="18"/>
      <c r="AB45"/>
      <c r="AE45"/>
    </row>
    <row r="46" spans="1:31" ht="15.6">
      <c r="A46" s="39"/>
      <c r="B46" s="47">
        <f>+'Ark1'!C515</f>
        <v>2020</v>
      </c>
      <c r="C46" s="47">
        <f>+'Ark1'!G515</f>
        <v>2</v>
      </c>
      <c r="D46" s="3" t="str">
        <f t="shared" si="9"/>
        <v>Vest</v>
      </c>
      <c r="E46" s="3">
        <v>1</v>
      </c>
      <c r="F46" s="3" t="s">
        <v>53</v>
      </c>
      <c r="G46" s="47">
        <f>+'Ark1'!Q515</f>
        <v>189</v>
      </c>
      <c r="H46" s="47"/>
      <c r="I46" s="65">
        <f>+'Ark1'!R515</f>
        <v>10034</v>
      </c>
      <c r="J46" s="47"/>
      <c r="K46" s="65">
        <f>+'Ark1'!S515</f>
        <v>10034</v>
      </c>
      <c r="L46" s="101">
        <f>+'Ark1'!T515</f>
        <v>65.676135619845525</v>
      </c>
      <c r="M46" s="101">
        <f>+'Ark1'!U515</f>
        <v>65.912603199780733</v>
      </c>
      <c r="N46" s="49">
        <f>+'Ark1'!W515</f>
        <v>59.201514849511682</v>
      </c>
      <c r="O46" s="47"/>
      <c r="P46" s="65">
        <f>+'Ark1'!Y515</f>
        <v>152.42049132947972</v>
      </c>
      <c r="Q46" s="65"/>
      <c r="R46" s="76">
        <f>+'Ark1'!AA515</f>
        <v>29.478407097040922</v>
      </c>
      <c r="S46" s="49">
        <f>+'Ark1'!AB515</f>
        <v>4.3461512849940993</v>
      </c>
      <c r="T46" s="65">
        <f>+'Ark1'!AC515</f>
        <v>-42.796185676350355</v>
      </c>
      <c r="U46" s="65">
        <f t="shared" si="6"/>
        <v>53.089947089947088</v>
      </c>
      <c r="V46" s="49">
        <f>+'Ark1'!V515</f>
        <v>15.132250348814036</v>
      </c>
      <c r="W46" s="101">
        <f>+'Ark1'!X515</f>
        <v>165.13596027029277</v>
      </c>
      <c r="X46" s="39"/>
      <c r="Y46" s="14"/>
      <c r="Z46" s="5"/>
      <c r="AA46" s="18"/>
      <c r="AB46"/>
      <c r="AE46"/>
    </row>
    <row r="47" spans="1:31" ht="15.6">
      <c r="A47" s="39"/>
      <c r="B47" s="47">
        <f>+'Ark1'!C516</f>
        <v>2020</v>
      </c>
      <c r="C47" s="47">
        <f>+'Ark1'!G516</f>
        <v>2</v>
      </c>
      <c r="D47" s="3" t="str">
        <f t="shared" si="9"/>
        <v>Vest</v>
      </c>
      <c r="E47" s="3">
        <v>2</v>
      </c>
      <c r="F47" s="3" t="s">
        <v>10</v>
      </c>
      <c r="G47" s="47">
        <f>+'Ark1'!Q516</f>
        <v>111</v>
      </c>
      <c r="H47" s="47"/>
      <c r="I47" s="65">
        <f>+'Ark1'!R516</f>
        <v>5244</v>
      </c>
      <c r="J47" s="47"/>
      <c r="K47" s="65">
        <f>+'Ark1'!S516</f>
        <v>5244</v>
      </c>
      <c r="L47" s="101">
        <f>+'Ark1'!T516</f>
        <v>34.323864380154475</v>
      </c>
      <c r="M47" s="101">
        <f>+'Ark1'!U516</f>
        <v>34.087396800219253</v>
      </c>
      <c r="N47" s="49">
        <f>+'Ark1'!W516</f>
        <v>58.881006864988557</v>
      </c>
      <c r="O47" s="47"/>
      <c r="P47" s="65">
        <f>+'Ark1'!Y516</f>
        <v>150.82736460716964</v>
      </c>
      <c r="Q47" s="65"/>
      <c r="R47" s="76">
        <f>+'Ark1'!AA516</f>
        <v>30.758174740134475</v>
      </c>
      <c r="S47" s="49">
        <f>+'Ark1'!AB516</f>
        <v>4.6520778614933409</v>
      </c>
      <c r="T47" s="65">
        <f>+'Ark1'!AC516</f>
        <v>-52.727041657031471</v>
      </c>
      <c r="U47" s="65">
        <f t="shared" si="6"/>
        <v>47.243243243243242</v>
      </c>
      <c r="V47" s="49">
        <f>+'Ark1'!V516</f>
        <v>14.958237986270023</v>
      </c>
      <c r="W47" s="101">
        <f>+'Ark1'!X516</f>
        <v>163.40992915186396</v>
      </c>
      <c r="X47" s="39"/>
      <c r="Y47" s="14"/>
      <c r="Z47" s="5"/>
      <c r="AA47" s="18"/>
      <c r="AB47"/>
      <c r="AE47"/>
    </row>
    <row r="48" spans="1:31" ht="15.6">
      <c r="A48" s="39"/>
      <c r="B48" s="47">
        <f>+'Ark1'!C517</f>
        <v>2020</v>
      </c>
      <c r="C48" s="47">
        <f>+'Ark1'!G517</f>
        <v>3</v>
      </c>
      <c r="D48" s="3" t="str">
        <f t="shared" si="9"/>
        <v>Midt</v>
      </c>
      <c r="E48" s="3">
        <v>1</v>
      </c>
      <c r="F48" s="3" t="s">
        <v>53</v>
      </c>
      <c r="G48" s="47">
        <f>+'Ark1'!Q517</f>
        <v>95</v>
      </c>
      <c r="H48" s="47"/>
      <c r="I48" s="65">
        <f>+'Ark1'!R517</f>
        <v>1509</v>
      </c>
      <c r="J48" s="47"/>
      <c r="K48" s="65">
        <f>+'Ark1'!S517</f>
        <v>1509</v>
      </c>
      <c r="L48" s="101">
        <f>+'Ark1'!T517</f>
        <v>89.395734597156405</v>
      </c>
      <c r="M48" s="101">
        <f>+'Ark1'!U517</f>
        <v>89.939970128376018</v>
      </c>
      <c r="N48" s="49">
        <f>+'Ark1'!W517</f>
        <v>59.737574552683888</v>
      </c>
      <c r="O48" s="47"/>
      <c r="P48" s="65">
        <f>+'Ark1'!Y517</f>
        <v>142.44330682571237</v>
      </c>
      <c r="Q48" s="65"/>
      <c r="R48" s="76">
        <f>+'Ark1'!AA517</f>
        <v>26.208977339331483</v>
      </c>
      <c r="S48" s="49">
        <f>+'Ark1'!AB517</f>
        <v>3.9660654262693806</v>
      </c>
      <c r="T48" s="65">
        <f>+'Ark1'!AC517</f>
        <v>-29.131722914320225</v>
      </c>
      <c r="U48" s="65">
        <f t="shared" si="6"/>
        <v>15.884210526315789</v>
      </c>
      <c r="V48" s="49">
        <f>+'Ark1'!V517</f>
        <v>15.415506958250496</v>
      </c>
      <c r="W48" s="101">
        <f>+'Ark1'!X517</f>
        <v>154.32644293143289</v>
      </c>
      <c r="X48" s="39"/>
      <c r="Y48" s="14"/>
      <c r="Z48" s="5"/>
      <c r="AA48" s="18"/>
      <c r="AB48"/>
      <c r="AE48"/>
    </row>
    <row r="49" spans="1:31" ht="15.6">
      <c r="A49" s="39"/>
      <c r="B49" s="47">
        <f>+'Ark1'!C518</f>
        <v>2020</v>
      </c>
      <c r="C49" s="47">
        <f>+'Ark1'!G518</f>
        <v>3</v>
      </c>
      <c r="D49" s="3" t="str">
        <f t="shared" si="9"/>
        <v>Midt</v>
      </c>
      <c r="E49" s="3">
        <v>2</v>
      </c>
      <c r="F49" s="3" t="s">
        <v>10</v>
      </c>
      <c r="G49" s="47">
        <f>+'Ark1'!Q518</f>
        <v>24</v>
      </c>
      <c r="H49" s="47"/>
      <c r="I49" s="65">
        <f>+'Ark1'!R518</f>
        <v>179</v>
      </c>
      <c r="J49" s="47"/>
      <c r="K49" s="65">
        <f>+'Ark1'!S518</f>
        <v>179</v>
      </c>
      <c r="L49" s="101">
        <f>+'Ark1'!T518</f>
        <v>10.604265402843602</v>
      </c>
      <c r="M49" s="101">
        <f>+'Ark1'!U518</f>
        <v>10.060029871623986</v>
      </c>
      <c r="N49" s="49">
        <f>+'Ark1'!W518</f>
        <v>58.597765363128495</v>
      </c>
      <c r="O49" s="47"/>
      <c r="P49" s="65">
        <f>+'Ark1'!Y518</f>
        <v>134.31508379888263</v>
      </c>
      <c r="Q49" s="65"/>
      <c r="R49" s="76">
        <f>+'Ark1'!AA518</f>
        <v>17.81028660049796</v>
      </c>
      <c r="S49" s="49">
        <f>+'Ark1'!AB518</f>
        <v>4.1702853526585697</v>
      </c>
      <c r="T49" s="65">
        <f>+'Ark1'!AC518</f>
        <v>-30.104560659214552</v>
      </c>
      <c r="U49" s="65">
        <f t="shared" si="6"/>
        <v>7.458333333333333</v>
      </c>
      <c r="V49" s="49">
        <f>+'Ark1'!V518</f>
        <v>14.770949720670387</v>
      </c>
      <c r="W49" s="101">
        <f>+'Ark1'!X518</f>
        <v>145.52013412663339</v>
      </c>
      <c r="X49" s="39"/>
      <c r="Y49" s="14"/>
      <c r="Z49" s="5"/>
      <c r="AA49" s="18"/>
      <c r="AB49"/>
      <c r="AE49"/>
    </row>
    <row r="50" spans="1:31" ht="15.6">
      <c r="A50" s="39"/>
      <c r="B50" s="47">
        <f>+'Ark1'!C519</f>
        <v>2020</v>
      </c>
      <c r="C50" s="47">
        <f>+'Ark1'!G519</f>
        <v>4</v>
      </c>
      <c r="D50" s="3" t="str">
        <f t="shared" si="9"/>
        <v>Nord</v>
      </c>
      <c r="E50" s="3">
        <v>1</v>
      </c>
      <c r="F50" s="3" t="s">
        <v>53</v>
      </c>
      <c r="G50" s="47">
        <f>+'Ark1'!Q519</f>
        <v>48</v>
      </c>
      <c r="H50" s="47"/>
      <c r="I50" s="65">
        <f>+'Ark1'!R519</f>
        <v>3176</v>
      </c>
      <c r="J50" s="47"/>
      <c r="K50" s="65">
        <f>+'Ark1'!S519</f>
        <v>3176</v>
      </c>
      <c r="L50" s="101">
        <f>+'Ark1'!T519</f>
        <v>97.632954196126633</v>
      </c>
      <c r="M50" s="101">
        <f>+'Ark1'!U519</f>
        <v>97.748474553031258</v>
      </c>
      <c r="N50" s="49">
        <f>+'Ark1'!W519</f>
        <v>58.626574307304786</v>
      </c>
      <c r="O50" s="47"/>
      <c r="P50" s="65">
        <f>+'Ark1'!Y519</f>
        <v>148.77337216624693</v>
      </c>
      <c r="Q50" s="65"/>
      <c r="R50" s="76">
        <f>+'Ark1'!AA519</f>
        <v>32.717621417080743</v>
      </c>
      <c r="S50" s="49">
        <f>+'Ark1'!AB519</f>
        <v>4.908197440867049</v>
      </c>
      <c r="T50" s="65">
        <f>+'Ark1'!AC519</f>
        <v>-52.009115720234782</v>
      </c>
      <c r="U50" s="65">
        <f t="shared" si="6"/>
        <v>66.166666666666671</v>
      </c>
      <c r="V50" s="49">
        <f>+'Ark1'!V519</f>
        <v>14.786838790931988</v>
      </c>
      <c r="W50" s="101">
        <f>+'Ark1'!X519</f>
        <v>161.18458522886951</v>
      </c>
      <c r="X50" s="39"/>
      <c r="Y50" s="18"/>
      <c r="Z50" s="5"/>
      <c r="AA50" s="18"/>
      <c r="AB50"/>
      <c r="AE50"/>
    </row>
    <row r="51" spans="1:31" ht="15.6">
      <c r="A51" s="39"/>
      <c r="B51" s="47">
        <f>+'Ark1'!C520</f>
        <v>2020</v>
      </c>
      <c r="C51" s="47">
        <f>+'Ark1'!G520</f>
        <v>4</v>
      </c>
      <c r="D51" s="3" t="str">
        <f t="shared" si="9"/>
        <v>Nord</v>
      </c>
      <c r="E51" s="3">
        <v>2</v>
      </c>
      <c r="F51" s="3" t="s">
        <v>10</v>
      </c>
      <c r="G51" s="47">
        <f>+'Ark1'!Q520</f>
        <v>10</v>
      </c>
      <c r="H51" s="47"/>
      <c r="I51" s="65">
        <f>+'Ark1'!R520</f>
        <v>77</v>
      </c>
      <c r="J51" s="47"/>
      <c r="K51" s="65">
        <f>+'Ark1'!S520</f>
        <v>77</v>
      </c>
      <c r="L51" s="101">
        <f>+'Ark1'!T520</f>
        <v>2.3670458038733475</v>
      </c>
      <c r="M51" s="101">
        <f>+'Ark1'!U520</f>
        <v>2.2515254469687402</v>
      </c>
      <c r="N51" s="49">
        <f>+'Ark1'!W520</f>
        <v>60.389610389610382</v>
      </c>
      <c r="O51" s="47"/>
      <c r="P51" s="65">
        <f>+'Ark1'!Y520</f>
        <v>141.34545454545449</v>
      </c>
      <c r="Q51" s="65"/>
      <c r="R51" s="76">
        <f>+'Ark1'!AA520</f>
        <v>27.405500184776859</v>
      </c>
      <c r="S51" s="49">
        <f>+'Ark1'!AB520</f>
        <v>4.3279695733016128</v>
      </c>
      <c r="T51" s="65">
        <f>+'Ark1'!AC520</f>
        <v>12.622779908070831</v>
      </c>
      <c r="U51" s="65">
        <f t="shared" si="6"/>
        <v>7.7</v>
      </c>
      <c r="V51" s="49">
        <f>+'Ark1'!V520</f>
        <v>15.636363636363638</v>
      </c>
      <c r="W51" s="101">
        <f>+'Ark1'!X520</f>
        <v>153.13700384122922</v>
      </c>
      <c r="X51" s="39"/>
      <c r="Y51"/>
      <c r="Z51"/>
      <c r="AA51"/>
      <c r="AB51"/>
      <c r="AE51"/>
    </row>
    <row r="52" spans="1:31" ht="15.6">
      <c r="A52" s="39"/>
      <c r="B52" s="47">
        <f>+'Ark1'!C521</f>
        <v>2019</v>
      </c>
      <c r="C52" s="47">
        <f>+'Ark1'!G521</f>
        <v>1</v>
      </c>
      <c r="D52" s="48" t="str">
        <f>+D44</f>
        <v>Øst</v>
      </c>
      <c r="E52" s="48">
        <v>1</v>
      </c>
      <c r="F52" s="48" t="s">
        <v>53</v>
      </c>
      <c r="G52" s="47">
        <f>+'Ark1'!Q521</f>
        <v>276</v>
      </c>
      <c r="H52" s="47"/>
      <c r="I52" s="65">
        <f>+'Ark1'!R521</f>
        <v>11849</v>
      </c>
      <c r="J52" s="47"/>
      <c r="K52" s="65">
        <f>+'Ark1'!S521</f>
        <v>11849</v>
      </c>
      <c r="L52" s="101">
        <f>+'Ark1'!T521</f>
        <v>95.272171745597831</v>
      </c>
      <c r="M52" s="101">
        <f>+'Ark1'!U521</f>
        <v>95.791472713997223</v>
      </c>
      <c r="N52" s="49">
        <f>+'Ark1'!W521</f>
        <v>59.325343910878566</v>
      </c>
      <c r="O52" s="47"/>
      <c r="P52" s="65">
        <f>+'Ark1'!Y521</f>
        <v>155.2310152755505</v>
      </c>
      <c r="Q52" s="65"/>
      <c r="R52" s="76">
        <f>+'Ark1'!AA521</f>
        <v>31.684309800628711</v>
      </c>
      <c r="S52" s="49">
        <f>+'Ark1'!AB521</f>
        <v>4.8164801275345583</v>
      </c>
      <c r="T52" s="65">
        <f>+'Ark1'!AC521</f>
        <v>-46.673519089968515</v>
      </c>
      <c r="U52" s="65">
        <f t="shared" si="6"/>
        <v>42.931159420289852</v>
      </c>
      <c r="V52" s="49">
        <f>+'Ark1'!V521</f>
        <v>15.122879567896026</v>
      </c>
      <c r="W52" s="101">
        <f>+'Ark1'!X521</f>
        <v>168.18094829420363</v>
      </c>
      <c r="X52" s="39"/>
      <c r="Y52" s="18"/>
      <c r="Z52"/>
      <c r="AA52" s="18"/>
      <c r="AB52"/>
      <c r="AE52"/>
    </row>
    <row r="53" spans="1:31" ht="15.6">
      <c r="A53" s="39"/>
      <c r="B53" s="47">
        <f>+'Ark1'!C522</f>
        <v>2019</v>
      </c>
      <c r="C53" s="47">
        <f>+'Ark1'!G522</f>
        <v>1</v>
      </c>
      <c r="D53" s="48" t="str">
        <f t="shared" ref="D53:D59" si="10">+D45</f>
        <v>Øst</v>
      </c>
      <c r="E53" s="48">
        <v>2</v>
      </c>
      <c r="F53" s="48" t="s">
        <v>10</v>
      </c>
      <c r="G53" s="47">
        <f>+'Ark1'!Q522</f>
        <v>91</v>
      </c>
      <c r="H53" s="47"/>
      <c r="I53" s="65">
        <f>+'Ark1'!R522</f>
        <v>588</v>
      </c>
      <c r="J53" s="47"/>
      <c r="K53" s="65">
        <f>+'Ark1'!S522</f>
        <v>588</v>
      </c>
      <c r="L53" s="101">
        <f>+'Ark1'!T522</f>
        <v>4.7278282544021879</v>
      </c>
      <c r="M53" s="101">
        <f>+'Ark1'!U522</f>
        <v>4.2085272860028127</v>
      </c>
      <c r="N53" s="49">
        <f>+'Ark1'!W522</f>
        <v>57.442176870748291</v>
      </c>
      <c r="O53" s="47"/>
      <c r="P53" s="65">
        <f>+'Ark1'!Y522</f>
        <v>137.43146258503401</v>
      </c>
      <c r="Q53" s="65"/>
      <c r="R53" s="76">
        <f>+'Ark1'!AA522</f>
        <v>14.851972998308486</v>
      </c>
      <c r="S53" s="49">
        <f>+'Ark1'!AB522</f>
        <v>4.489411960494345</v>
      </c>
      <c r="T53" s="65">
        <f>+'Ark1'!AC522</f>
        <v>-24.723297367598843</v>
      </c>
      <c r="U53" s="65">
        <f t="shared" si="6"/>
        <v>6.4615384615384617</v>
      </c>
      <c r="V53" s="49">
        <f>+'Ark1'!V522</f>
        <v>14.183673469387756</v>
      </c>
      <c r="W53" s="101">
        <f>+'Ark1'!X522</f>
        <v>148.89649250816251</v>
      </c>
      <c r="X53" s="39"/>
      <c r="Y53"/>
      <c r="Z53"/>
      <c r="AA53"/>
      <c r="AB53"/>
      <c r="AE53"/>
    </row>
    <row r="54" spans="1:31" ht="15.6">
      <c r="A54" s="39"/>
      <c r="B54" s="47">
        <f>+'Ark1'!C523</f>
        <v>2019</v>
      </c>
      <c r="C54" s="47">
        <f>+'Ark1'!G523</f>
        <v>2</v>
      </c>
      <c r="D54" s="48" t="str">
        <f t="shared" si="10"/>
        <v>Vest</v>
      </c>
      <c r="E54" s="48">
        <v>1</v>
      </c>
      <c r="F54" s="48" t="s">
        <v>53</v>
      </c>
      <c r="G54" s="47">
        <f>+'Ark1'!Q523</f>
        <v>214</v>
      </c>
      <c r="H54" s="47"/>
      <c r="I54" s="65">
        <f>+'Ark1'!R523</f>
        <v>12036</v>
      </c>
      <c r="J54" s="47"/>
      <c r="K54" s="65">
        <f>+'Ark1'!S523</f>
        <v>12001</v>
      </c>
      <c r="L54" s="101">
        <f>+'Ark1'!T523</f>
        <v>77.277688603531317</v>
      </c>
      <c r="M54" s="101">
        <f>+'Ark1'!U523</f>
        <v>78.196624184281788</v>
      </c>
      <c r="N54" s="49">
        <f>+'Ark1'!W523</f>
        <v>58.876260311640721</v>
      </c>
      <c r="O54" s="47"/>
      <c r="P54" s="65">
        <f>+'Ark1'!Y523</f>
        <v>153.9053639082743</v>
      </c>
      <c r="Q54" s="65"/>
      <c r="R54" s="76">
        <f>+'Ark1'!AA523</f>
        <v>30.688716126854739</v>
      </c>
      <c r="S54" s="49">
        <f>+'Ark1'!AB523</f>
        <v>4.621668951245602</v>
      </c>
      <c r="T54" s="65">
        <f>+'Ark1'!AC523</f>
        <v>-43.199492129774157</v>
      </c>
      <c r="U54" s="65">
        <f t="shared" si="6"/>
        <v>56.242990654205606</v>
      </c>
      <c r="V54" s="49">
        <f>+'Ark1'!V523</f>
        <v>14.952392821535398</v>
      </c>
      <c r="W54" s="101">
        <f>+'Ark1'!X523</f>
        <v>167.22350283926176</v>
      </c>
      <c r="X54" s="39"/>
      <c r="Y54"/>
      <c r="Z54"/>
      <c r="AA54"/>
      <c r="AB54"/>
      <c r="AE54"/>
    </row>
    <row r="55" spans="1:31" ht="15.6">
      <c r="A55" s="39"/>
      <c r="B55" s="47">
        <f>+'Ark1'!C524</f>
        <v>2019</v>
      </c>
      <c r="C55" s="47">
        <f>+'Ark1'!G524</f>
        <v>2</v>
      </c>
      <c r="D55" s="48" t="str">
        <f t="shared" si="10"/>
        <v>Vest</v>
      </c>
      <c r="E55" s="48">
        <v>2</v>
      </c>
      <c r="F55" s="48" t="s">
        <v>10</v>
      </c>
      <c r="G55" s="47">
        <f>+'Ark1'!Q524</f>
        <v>118</v>
      </c>
      <c r="H55" s="47"/>
      <c r="I55" s="65">
        <f>+'Ark1'!R524</f>
        <v>3539</v>
      </c>
      <c r="J55" s="47"/>
      <c r="K55" s="65">
        <f>+'Ark1'!S524</f>
        <v>3539</v>
      </c>
      <c r="L55" s="101">
        <f>+'Ark1'!T524</f>
        <v>22.722311396468697</v>
      </c>
      <c r="M55" s="101">
        <f>+'Ark1'!U524</f>
        <v>21.803375815718212</v>
      </c>
      <c r="N55" s="49">
        <f>+'Ark1'!W524</f>
        <v>59.429499858717158</v>
      </c>
      <c r="O55" s="47"/>
      <c r="P55" s="65">
        <f>+'Ark1'!Y524</f>
        <v>145.94563435998865</v>
      </c>
      <c r="Q55" s="65"/>
      <c r="R55" s="76">
        <f>+'Ark1'!AA524</f>
        <v>29.57604181152988</v>
      </c>
      <c r="S55" s="49">
        <f>+'Ark1'!AB524</f>
        <v>4.5800518429464807</v>
      </c>
      <c r="T55" s="65">
        <f>+'Ark1'!AC524</f>
        <v>-49.340277115001797</v>
      </c>
      <c r="U55" s="65">
        <f t="shared" si="6"/>
        <v>29.991525423728813</v>
      </c>
      <c r="V55" s="49">
        <f>+'Ark1'!V524</f>
        <v>15.16727889234247</v>
      </c>
      <c r="W55" s="101">
        <f>+'Ark1'!X524</f>
        <v>158.12094730226303</v>
      </c>
      <c r="X55" s="39"/>
      <c r="Y55" s="5"/>
      <c r="Z55"/>
      <c r="AA55"/>
      <c r="AB55"/>
      <c r="AE55"/>
    </row>
    <row r="56" spans="1:31" ht="15.6">
      <c r="A56" s="39"/>
      <c r="B56" s="47">
        <f>+'Ark1'!C525</f>
        <v>2019</v>
      </c>
      <c r="C56" s="47">
        <f>+'Ark1'!G525</f>
        <v>3</v>
      </c>
      <c r="D56" s="48" t="str">
        <f t="shared" si="10"/>
        <v>Midt</v>
      </c>
      <c r="E56" s="48">
        <v>1</v>
      </c>
      <c r="F56" s="48" t="s">
        <v>53</v>
      </c>
      <c r="G56" s="47">
        <f>+'Ark1'!Q525</f>
        <v>81</v>
      </c>
      <c r="H56" s="47"/>
      <c r="I56" s="65">
        <f>+'Ark1'!R525</f>
        <v>900</v>
      </c>
      <c r="J56" s="47"/>
      <c r="K56" s="65">
        <f>+'Ark1'!S525</f>
        <v>900</v>
      </c>
      <c r="L56" s="101">
        <f>+'Ark1'!T525</f>
        <v>83.798882681564251</v>
      </c>
      <c r="M56" s="101">
        <f>+'Ark1'!U525</f>
        <v>85.27029987419175</v>
      </c>
      <c r="N56" s="49">
        <f>+'Ark1'!W525</f>
        <v>59.163333333333327</v>
      </c>
      <c r="O56" s="47"/>
      <c r="P56" s="65">
        <f>+'Ark1'!Y525</f>
        <v>151.370888888889</v>
      </c>
      <c r="Q56" s="65"/>
      <c r="R56" s="76">
        <f>+'Ark1'!AA525</f>
        <v>26.113172012285041</v>
      </c>
      <c r="S56" s="49">
        <f>+'Ark1'!AB525</f>
        <v>4.2547999038993556</v>
      </c>
      <c r="T56" s="65">
        <f>+'Ark1'!AC525</f>
        <v>-15.613993693574065</v>
      </c>
      <c r="U56" s="65">
        <f t="shared" si="6"/>
        <v>11.111111111111111</v>
      </c>
      <c r="V56" s="49">
        <f>+'Ark1'!V525</f>
        <v>15.07</v>
      </c>
      <c r="W56" s="101">
        <f>+'Ark1'!X525</f>
        <v>163.99879619597925</v>
      </c>
      <c r="X56" s="39"/>
      <c r="Y56" s="4"/>
      <c r="Z56" s="4"/>
      <c r="AA56" s="4"/>
      <c r="AB56"/>
      <c r="AE56"/>
    </row>
    <row r="57" spans="1:31" ht="15.6">
      <c r="A57" s="39"/>
      <c r="B57" s="47">
        <f>+'Ark1'!C526</f>
        <v>2019</v>
      </c>
      <c r="C57" s="47">
        <f>+'Ark1'!G526</f>
        <v>3</v>
      </c>
      <c r="D57" s="48" t="str">
        <f t="shared" si="10"/>
        <v>Midt</v>
      </c>
      <c r="E57" s="48">
        <v>2</v>
      </c>
      <c r="F57" s="48" t="s">
        <v>10</v>
      </c>
      <c r="G57" s="47">
        <f>+'Ark1'!Q526</f>
        <v>26</v>
      </c>
      <c r="H57" s="47"/>
      <c r="I57" s="65">
        <f>+'Ark1'!R526</f>
        <v>174</v>
      </c>
      <c r="J57" s="47"/>
      <c r="K57" s="65">
        <f>+'Ark1'!S526</f>
        <v>174</v>
      </c>
      <c r="L57" s="101">
        <f>+'Ark1'!T526</f>
        <v>16.201117318435749</v>
      </c>
      <c r="M57" s="101">
        <f>+'Ark1'!U526</f>
        <v>14.729700125808202</v>
      </c>
      <c r="N57" s="49">
        <f>+'Ark1'!W526</f>
        <v>58.919540229885058</v>
      </c>
      <c r="O57" s="47"/>
      <c r="P57" s="65">
        <f>+'Ark1'!Y526</f>
        <v>135.24827586206902</v>
      </c>
      <c r="Q57" s="65"/>
      <c r="R57" s="76">
        <f>+'Ark1'!AA526</f>
        <v>17.144191483561499</v>
      </c>
      <c r="S57" s="49">
        <f>+'Ark1'!AB526</f>
        <v>4.0830977388415901</v>
      </c>
      <c r="T57" s="65">
        <f>+'Ark1'!AC526</f>
        <v>-33.15962901522817</v>
      </c>
      <c r="U57" s="65">
        <f t="shared" si="6"/>
        <v>6.6923076923076925</v>
      </c>
      <c r="V57" s="49">
        <f>+'Ark1'!V526</f>
        <v>15.051724137931036</v>
      </c>
      <c r="W57" s="101">
        <f>+'Ark1'!X526</f>
        <v>146.53117644861203</v>
      </c>
      <c r="X57" s="39"/>
      <c r="Y57" s="11"/>
      <c r="Z57" s="1"/>
      <c r="AA57" s="5"/>
      <c r="AB57"/>
      <c r="AE57"/>
    </row>
    <row r="58" spans="1:31" ht="15.6">
      <c r="A58" s="39"/>
      <c r="B58" s="47">
        <f>+'Ark1'!C527</f>
        <v>2019</v>
      </c>
      <c r="C58" s="47">
        <f>+'Ark1'!G527</f>
        <v>4</v>
      </c>
      <c r="D58" s="48" t="str">
        <f t="shared" si="10"/>
        <v>Nord</v>
      </c>
      <c r="E58" s="48">
        <v>1</v>
      </c>
      <c r="F58" s="48" t="s">
        <v>53</v>
      </c>
      <c r="G58" s="47">
        <f>+'Ark1'!Q527</f>
        <v>53</v>
      </c>
      <c r="H58" s="47"/>
      <c r="I58" s="65">
        <f>+'Ark1'!R527</f>
        <v>3631</v>
      </c>
      <c r="J58" s="47"/>
      <c r="K58" s="65">
        <f>+'Ark1'!S527</f>
        <v>3631</v>
      </c>
      <c r="L58" s="101">
        <f>+'Ark1'!T527</f>
        <v>93.510172546999755</v>
      </c>
      <c r="M58" s="101">
        <f>+'Ark1'!U527</f>
        <v>93.952033834450077</v>
      </c>
      <c r="N58" s="49">
        <f>+'Ark1'!W527</f>
        <v>59.312586064445078</v>
      </c>
      <c r="O58" s="47"/>
      <c r="P58" s="65">
        <f>+'Ark1'!Y527</f>
        <v>145.79483337923421</v>
      </c>
      <c r="Q58" s="65"/>
      <c r="R58" s="76">
        <f>+'Ark1'!AA527</f>
        <v>31.172775450643208</v>
      </c>
      <c r="S58" s="49">
        <f>+'Ark1'!AB527</f>
        <v>4.5174228893516304</v>
      </c>
      <c r="T58" s="65">
        <f>+'Ark1'!AC527</f>
        <v>-53.18435643439112</v>
      </c>
      <c r="U58" s="65">
        <f t="shared" si="6"/>
        <v>68.509433962264154</v>
      </c>
      <c r="V58" s="49">
        <f>+'Ark1'!V527</f>
        <v>15.150096392178463</v>
      </c>
      <c r="W58" s="101">
        <f>+'Ark1'!X527</f>
        <v>157.95756595800023</v>
      </c>
      <c r="X58" s="39"/>
      <c r="Y58" s="11"/>
      <c r="Z58" s="1"/>
      <c r="AA58" s="5"/>
      <c r="AB58"/>
      <c r="AE58"/>
    </row>
    <row r="59" spans="1:31" ht="15.6">
      <c r="A59" s="39"/>
      <c r="B59" s="47">
        <f>+'Ark1'!C528</f>
        <v>2019</v>
      </c>
      <c r="C59" s="47">
        <f>+'Ark1'!G528</f>
        <v>4</v>
      </c>
      <c r="D59" s="48" t="str">
        <f t="shared" si="10"/>
        <v>Nord</v>
      </c>
      <c r="E59" s="48">
        <v>2</v>
      </c>
      <c r="F59" s="48" t="s">
        <v>10</v>
      </c>
      <c r="G59" s="47">
        <f>+'Ark1'!Q528</f>
        <v>7</v>
      </c>
      <c r="H59" s="47"/>
      <c r="I59" s="65">
        <f>+'Ark1'!R528</f>
        <v>252</v>
      </c>
      <c r="J59" s="47"/>
      <c r="K59" s="65">
        <f>+'Ark1'!S528</f>
        <v>252</v>
      </c>
      <c r="L59" s="101">
        <f>+'Ark1'!T528</f>
        <v>6.4898274530002587</v>
      </c>
      <c r="M59" s="101">
        <f>+'Ark1'!U528</f>
        <v>6.0479661655499148</v>
      </c>
      <c r="N59" s="49">
        <f>+'Ark1'!W528</f>
        <v>62.503968253968253</v>
      </c>
      <c r="O59" s="47"/>
      <c r="P59" s="65">
        <f>+'Ark1'!Y528</f>
        <v>135.22936507936512</v>
      </c>
      <c r="Q59" s="65"/>
      <c r="R59" s="76">
        <f>+'Ark1'!AA528</f>
        <v>32.584428960900837</v>
      </c>
      <c r="S59" s="49">
        <f>+'Ark1'!AB528</f>
        <v>2.2826085326393399</v>
      </c>
      <c r="T59" s="65">
        <f>+'Ark1'!AC528</f>
        <v>-21.910052425980997</v>
      </c>
      <c r="U59" s="65">
        <f t="shared" si="6"/>
        <v>36</v>
      </c>
      <c r="V59" s="49">
        <f>+'Ark1'!V528</f>
        <v>16.75</v>
      </c>
      <c r="W59" s="101">
        <f>+'Ark1'!X528</f>
        <v>146.51068805998389</v>
      </c>
      <c r="X59" s="39"/>
      <c r="Y59" s="11"/>
      <c r="Z59" s="1"/>
      <c r="AA59" s="5"/>
      <c r="AB59"/>
      <c r="AE59"/>
    </row>
    <row r="60" spans="1:31" ht="15.6">
      <c r="A60" s="39"/>
      <c r="B60" s="47">
        <f>+'Ark1'!C529</f>
        <v>2018</v>
      </c>
      <c r="C60" s="47">
        <f>+'Ark1'!G529</f>
        <v>1</v>
      </c>
      <c r="D60" s="3" t="str">
        <f>+D52</f>
        <v>Øst</v>
      </c>
      <c r="E60" s="3">
        <v>1</v>
      </c>
      <c r="F60" s="3" t="s">
        <v>53</v>
      </c>
      <c r="G60" s="47">
        <f>+'Ark1'!Q529</f>
        <v>295</v>
      </c>
      <c r="H60" s="47"/>
      <c r="I60" s="65">
        <f>+'Ark1'!R529</f>
        <v>13209</v>
      </c>
      <c r="J60" s="47"/>
      <c r="K60" s="65">
        <f>+'Ark1'!S529</f>
        <v>13209</v>
      </c>
      <c r="L60" s="101">
        <f>+'Ark1'!T529</f>
        <v>95.689655172413822</v>
      </c>
      <c r="M60" s="101">
        <f>+'Ark1'!U529</f>
        <v>96.155315629853746</v>
      </c>
      <c r="N60" s="49">
        <f>+'Ark1'!W529</f>
        <v>58.82602770838065</v>
      </c>
      <c r="O60" s="47"/>
      <c r="P60" s="65">
        <f>+'Ark1'!Y529</f>
        <v>156.75052615640851</v>
      </c>
      <c r="Q60" s="65"/>
      <c r="R60" s="76">
        <f>+'Ark1'!AA529</f>
        <v>31.251598912951629</v>
      </c>
      <c r="S60" s="49">
        <f>+'Ark1'!AB529</f>
        <v>5.0939854127596496</v>
      </c>
      <c r="T60" s="65">
        <f>+'Ark1'!AC529</f>
        <v>-49.314277566109915</v>
      </c>
      <c r="U60" s="65">
        <f t="shared" si="6"/>
        <v>44.776271186440681</v>
      </c>
      <c r="V60" s="49">
        <f>+'Ark1'!V529</f>
        <v>14.86486486486486</v>
      </c>
      <c r="W60" s="101">
        <f>+'Ark1'!X529</f>
        <v>169.82722227129941</v>
      </c>
      <c r="X60" s="39"/>
      <c r="Y60" s="11"/>
      <c r="Z60" s="1"/>
      <c r="AA60" s="5"/>
      <c r="AB60"/>
      <c r="AE60"/>
    </row>
    <row r="61" spans="1:31" ht="15.6">
      <c r="A61" s="39"/>
      <c r="B61" s="47">
        <f>+'Ark1'!C530</f>
        <v>2018</v>
      </c>
      <c r="C61" s="47">
        <f>+'Ark1'!G530</f>
        <v>1</v>
      </c>
      <c r="D61" s="3" t="str">
        <f t="shared" ref="D61:D67" si="11">+D53</f>
        <v>Øst</v>
      </c>
      <c r="E61" s="3">
        <v>2</v>
      </c>
      <c r="F61" s="3" t="s">
        <v>10</v>
      </c>
      <c r="G61" s="47">
        <f>+'Ark1'!Q530</f>
        <v>100</v>
      </c>
      <c r="H61" s="47"/>
      <c r="I61" s="65">
        <f>+'Ark1'!R530</f>
        <v>595</v>
      </c>
      <c r="J61" s="47"/>
      <c r="K61" s="65">
        <f>+'Ark1'!S530</f>
        <v>595</v>
      </c>
      <c r="L61" s="101">
        <f>+'Ark1'!T530</f>
        <v>4.3103448275862064</v>
      </c>
      <c r="M61" s="101">
        <f>+'Ark1'!U530</f>
        <v>3.8446843701462696</v>
      </c>
      <c r="N61" s="49">
        <f>+'Ark1'!W530</f>
        <v>56.902521008403362</v>
      </c>
      <c r="O61" s="47"/>
      <c r="P61" s="65">
        <f>+'Ark1'!Y530</f>
        <v>139.13915966386543</v>
      </c>
      <c r="Q61" s="65"/>
      <c r="R61" s="76">
        <f>+'Ark1'!AA530</f>
        <v>17.720231877185984</v>
      </c>
      <c r="S61" s="49">
        <f>+'Ark1'!AB530</f>
        <v>5.5446766382420947</v>
      </c>
      <c r="T61" s="65">
        <f>+'Ark1'!AC530</f>
        <v>-15.066117183961731</v>
      </c>
      <c r="U61" s="65">
        <f t="shared" si="6"/>
        <v>5.95</v>
      </c>
      <c r="V61" s="49">
        <f>+'Ark1'!V530</f>
        <v>13.818487394957984</v>
      </c>
      <c r="W61" s="101">
        <f>+'Ark1'!X530</f>
        <v>150.74665185684228</v>
      </c>
      <c r="X61" s="39"/>
      <c r="Y61" s="11"/>
      <c r="Z61" s="11"/>
      <c r="AA61" s="5"/>
      <c r="AB61"/>
      <c r="AE61"/>
    </row>
    <row r="62" spans="1:31" ht="15.6">
      <c r="A62" s="39"/>
      <c r="B62" s="47">
        <f>+'Ark1'!C531</f>
        <v>2018</v>
      </c>
      <c r="C62" s="47">
        <f>+'Ark1'!G531</f>
        <v>2</v>
      </c>
      <c r="D62" s="3" t="str">
        <f t="shared" si="11"/>
        <v>Vest</v>
      </c>
      <c r="E62" s="3">
        <v>1</v>
      </c>
      <c r="F62" s="3" t="s">
        <v>53</v>
      </c>
      <c r="G62" s="47">
        <f>+'Ark1'!Q531</f>
        <v>233</v>
      </c>
      <c r="H62" s="47"/>
      <c r="I62" s="65">
        <f>+'Ark1'!R531</f>
        <v>13588</v>
      </c>
      <c r="J62" s="47"/>
      <c r="K62" s="65">
        <f>+'Ark1'!S531</f>
        <v>13587</v>
      </c>
      <c r="L62" s="101">
        <f>+'Ark1'!T531</f>
        <v>96.608602915037309</v>
      </c>
      <c r="M62" s="101">
        <f>+'Ark1'!U531</f>
        <v>96.803221147153508</v>
      </c>
      <c r="N62" s="49">
        <f>+'Ark1'!W531</f>
        <v>58.60609406049899</v>
      </c>
      <c r="O62" s="47"/>
      <c r="P62" s="65">
        <f>+'Ark1'!Y531</f>
        <v>152.81343096850196</v>
      </c>
      <c r="Q62" s="65"/>
      <c r="R62" s="76">
        <f>+'Ark1'!AA531</f>
        <v>30.636766628570999</v>
      </c>
      <c r="S62" s="49">
        <f>+'Ark1'!AB531</f>
        <v>4.6162344636642798</v>
      </c>
      <c r="T62" s="65">
        <f>+'Ark1'!AC531</f>
        <v>-45.335055614998971</v>
      </c>
      <c r="U62" s="65">
        <f t="shared" si="6"/>
        <v>58.317596566523605</v>
      </c>
      <c r="V62" s="49">
        <f>+'Ark1'!V531</f>
        <v>14.808065940535764</v>
      </c>
      <c r="W62" s="101">
        <f>+'Ark1'!X531</f>
        <v>165.57180655546284</v>
      </c>
      <c r="X62" s="39"/>
      <c r="Y62" s="11"/>
      <c r="Z62" s="11"/>
      <c r="AA62" s="5"/>
      <c r="AB62"/>
      <c r="AE62"/>
    </row>
    <row r="63" spans="1:31" ht="15.6">
      <c r="A63" s="39"/>
      <c r="B63" s="47">
        <f>+'Ark1'!C532</f>
        <v>2018</v>
      </c>
      <c r="C63" s="47">
        <f>+'Ark1'!G532</f>
        <v>2</v>
      </c>
      <c r="D63" s="3" t="str">
        <f t="shared" si="11"/>
        <v>Vest</v>
      </c>
      <c r="E63" s="3">
        <v>2</v>
      </c>
      <c r="F63" s="3" t="s">
        <v>10</v>
      </c>
      <c r="G63" s="47">
        <f>+'Ark1'!Q532</f>
        <v>79</v>
      </c>
      <c r="H63" s="47"/>
      <c r="I63" s="65">
        <f>+'Ark1'!R532</f>
        <v>477</v>
      </c>
      <c r="J63" s="47"/>
      <c r="K63" s="65">
        <f>+'Ark1'!S532</f>
        <v>477</v>
      </c>
      <c r="L63" s="101">
        <f>+'Ark1'!T532</f>
        <v>3.3913970849626738</v>
      </c>
      <c r="M63" s="101">
        <f>+'Ark1'!U532</f>
        <v>3.19677885284651</v>
      </c>
      <c r="N63" s="49">
        <f>+'Ark1'!W532</f>
        <v>57.215932914046114</v>
      </c>
      <c r="O63" s="47"/>
      <c r="P63" s="65">
        <f>+'Ark1'!Y532</f>
        <v>143.75450733752629</v>
      </c>
      <c r="Q63" s="65"/>
      <c r="R63" s="76">
        <f>+'Ark1'!AA532</f>
        <v>18.128503727521277</v>
      </c>
      <c r="S63" s="49">
        <f>+'Ark1'!AB532</f>
        <v>4.5563692628265953</v>
      </c>
      <c r="T63" s="65">
        <f>+'Ark1'!AC532</f>
        <v>-20.753952256575161</v>
      </c>
      <c r="U63" s="65">
        <f t="shared" si="6"/>
        <v>6.037974683544304</v>
      </c>
      <c r="V63" s="49">
        <f>+'Ark1'!V532</f>
        <v>14.018867924528299</v>
      </c>
      <c r="W63" s="101">
        <f>+'Ark1'!X532</f>
        <v>155.74702853469788</v>
      </c>
      <c r="X63" s="39"/>
      <c r="Y63" s="11"/>
      <c r="Z63" s="11"/>
      <c r="AA63" s="5"/>
      <c r="AB63"/>
      <c r="AE63"/>
    </row>
    <row r="64" spans="1:31" ht="15.6">
      <c r="A64" s="39"/>
      <c r="B64" s="47">
        <f>+'Ark1'!C533</f>
        <v>2018</v>
      </c>
      <c r="C64" s="47">
        <f>+'Ark1'!G533</f>
        <v>3</v>
      </c>
      <c r="D64" s="3" t="str">
        <f t="shared" si="11"/>
        <v>Midt</v>
      </c>
      <c r="E64" s="3">
        <v>1</v>
      </c>
      <c r="F64" s="3" t="s">
        <v>53</v>
      </c>
      <c r="G64" s="47">
        <f>+'Ark1'!Q533</f>
        <v>74</v>
      </c>
      <c r="H64" s="47"/>
      <c r="I64" s="65">
        <f>+'Ark1'!R533</f>
        <v>830</v>
      </c>
      <c r="J64" s="47"/>
      <c r="K64" s="65">
        <f>+'Ark1'!S533</f>
        <v>830</v>
      </c>
      <c r="L64" s="101">
        <f>+'Ark1'!T533</f>
        <v>87.64519535374869</v>
      </c>
      <c r="M64" s="101">
        <f>+'Ark1'!U533</f>
        <v>88.519250834836654</v>
      </c>
      <c r="N64" s="49">
        <f>+'Ark1'!W533</f>
        <v>58.614457831325296</v>
      </c>
      <c r="O64" s="47"/>
      <c r="P64" s="65">
        <f>+'Ark1'!Y533</f>
        <v>148.92361445783135</v>
      </c>
      <c r="Q64" s="65"/>
      <c r="R64" s="76">
        <f>+'Ark1'!AA533</f>
        <v>27.883410388391951</v>
      </c>
      <c r="S64" s="49">
        <f>+'Ark1'!AB533</f>
        <v>5.0692346926043639</v>
      </c>
      <c r="T64" s="65">
        <f>+'Ark1'!AC533</f>
        <v>-33.387278392620139</v>
      </c>
      <c r="U64" s="65">
        <f t="shared" si="6"/>
        <v>11.216216216216216</v>
      </c>
      <c r="V64" s="49">
        <f>+'Ark1'!V533</f>
        <v>14.773493975903612</v>
      </c>
      <c r="W64" s="101">
        <f>+'Ark1'!X533</f>
        <v>161.34736127609051</v>
      </c>
      <c r="X64" s="39"/>
      <c r="Y64" s="11"/>
      <c r="Z64" s="11"/>
      <c r="AA64" s="5"/>
      <c r="AB64"/>
      <c r="AE64"/>
    </row>
    <row r="65" spans="1:31" ht="15.6">
      <c r="A65" s="39"/>
      <c r="B65" s="47">
        <f>+'Ark1'!C534</f>
        <v>2018</v>
      </c>
      <c r="C65" s="47">
        <f>+'Ark1'!G534</f>
        <v>3</v>
      </c>
      <c r="D65" s="3" t="str">
        <f t="shared" si="11"/>
        <v>Midt</v>
      </c>
      <c r="E65" s="3">
        <v>2</v>
      </c>
      <c r="F65" s="3" t="s">
        <v>10</v>
      </c>
      <c r="G65" s="47">
        <f>+'Ark1'!Q534</f>
        <v>24</v>
      </c>
      <c r="H65" s="47"/>
      <c r="I65" s="65">
        <f>+'Ark1'!R534</f>
        <v>117</v>
      </c>
      <c r="J65" s="47"/>
      <c r="K65" s="65">
        <f>+'Ark1'!S534</f>
        <v>116</v>
      </c>
      <c r="L65" s="101">
        <f>+'Ark1'!T534</f>
        <v>12.354804646251324</v>
      </c>
      <c r="M65" s="101">
        <f>+'Ark1'!U534</f>
        <v>11.480749165163378</v>
      </c>
      <c r="N65" s="49">
        <f>+'Ark1'!W534</f>
        <v>57.327586206896562</v>
      </c>
      <c r="O65" s="47"/>
      <c r="P65" s="65">
        <f>+'Ark1'!Y534</f>
        <v>137.02136752136752</v>
      </c>
      <c r="Q65" s="65"/>
      <c r="R65" s="76">
        <f>+'Ark1'!AA534</f>
        <v>18.155537111148472</v>
      </c>
      <c r="S65" s="49">
        <f>+'Ark1'!AB534</f>
        <v>4.2033973576163346</v>
      </c>
      <c r="T65" s="65">
        <f>+'Ark1'!AC534</f>
        <v>-47.528751801735694</v>
      </c>
      <c r="U65" s="65">
        <f t="shared" si="6"/>
        <v>4.875</v>
      </c>
      <c r="V65" s="49">
        <f>+'Ark1'!V534</f>
        <v>14.230769230769228</v>
      </c>
      <c r="W65" s="101">
        <f>+'Ark1'!X534</f>
        <v>149.69765999018435</v>
      </c>
      <c r="X65" s="39"/>
      <c r="Y65" s="11"/>
      <c r="Z65" s="5"/>
      <c r="AA65" s="5"/>
      <c r="AB65"/>
      <c r="AE65"/>
    </row>
    <row r="66" spans="1:31" ht="15.6">
      <c r="A66" s="39"/>
      <c r="B66" s="47">
        <f>+'Ark1'!C535</f>
        <v>2018</v>
      </c>
      <c r="C66" s="47">
        <f>+'Ark1'!G535</f>
        <v>4</v>
      </c>
      <c r="D66" s="3" t="str">
        <f t="shared" si="11"/>
        <v>Nord</v>
      </c>
      <c r="E66" s="3">
        <v>1</v>
      </c>
      <c r="F66" s="3" t="s">
        <v>53</v>
      </c>
      <c r="G66" s="47">
        <f>+'Ark1'!Q535</f>
        <v>55</v>
      </c>
      <c r="H66" s="47"/>
      <c r="I66" s="65">
        <f>+'Ark1'!R535</f>
        <v>3950</v>
      </c>
      <c r="J66" s="47"/>
      <c r="K66" s="65">
        <f>+'Ark1'!S535</f>
        <v>3950</v>
      </c>
      <c r="L66" s="101">
        <f>+'Ark1'!T535</f>
        <v>91.988821611550975</v>
      </c>
      <c r="M66" s="101">
        <f>+'Ark1'!U535</f>
        <v>92.393265737695515</v>
      </c>
      <c r="N66" s="49">
        <f>+'Ark1'!W535</f>
        <v>58.59240506329116</v>
      </c>
      <c r="O66" s="47"/>
      <c r="P66" s="65">
        <f>+'Ark1'!Y535</f>
        <v>147.17713924050685</v>
      </c>
      <c r="Q66" s="65"/>
      <c r="R66" s="76">
        <f>+'Ark1'!AA535</f>
        <v>32.039908838792797</v>
      </c>
      <c r="S66" s="49">
        <f>+'Ark1'!AB535</f>
        <v>4.7342482902672494</v>
      </c>
      <c r="T66" s="65">
        <f>+'Ark1'!AC535</f>
        <v>-48.784348651555717</v>
      </c>
      <c r="U66" s="65">
        <f t="shared" si="6"/>
        <v>71.818181818181813</v>
      </c>
      <c r="V66" s="49">
        <f>+'Ark1'!V535</f>
        <v>14.769367088607597</v>
      </c>
      <c r="W66" s="101">
        <f>+'Ark1'!X535</f>
        <v>159.4551887762793</v>
      </c>
      <c r="X66" s="39"/>
      <c r="Y66" s="11"/>
      <c r="Z66" s="5"/>
      <c r="AA66" s="5"/>
      <c r="AB66"/>
      <c r="AE66"/>
    </row>
    <row r="67" spans="1:31" ht="15.6">
      <c r="A67" s="39"/>
      <c r="B67" s="47">
        <f>+'Ark1'!C536</f>
        <v>2018</v>
      </c>
      <c r="C67" s="47">
        <f>+'Ark1'!G536</f>
        <v>4</v>
      </c>
      <c r="D67" s="3" t="str">
        <f t="shared" si="11"/>
        <v>Nord</v>
      </c>
      <c r="E67" s="3">
        <v>2</v>
      </c>
      <c r="F67" s="3" t="s">
        <v>10</v>
      </c>
      <c r="G67" s="47">
        <f>+'Ark1'!Q536</f>
        <v>6</v>
      </c>
      <c r="H67" s="47"/>
      <c r="I67" s="65">
        <f>+'Ark1'!R536</f>
        <v>344</v>
      </c>
      <c r="J67" s="47"/>
      <c r="K67" s="65">
        <f>+'Ark1'!S536</f>
        <v>344</v>
      </c>
      <c r="L67" s="101">
        <f>+'Ark1'!T536</f>
        <v>8.0111783884489984</v>
      </c>
      <c r="M67" s="101">
        <f>+'Ark1'!U536</f>
        <v>7.606734262304486</v>
      </c>
      <c r="N67" s="49">
        <f>+'Ark1'!W536</f>
        <v>61.732558139534873</v>
      </c>
      <c r="O67" s="47"/>
      <c r="P67" s="65">
        <f>+'Ark1'!Y536</f>
        <v>139.13517441860461</v>
      </c>
      <c r="Q67" s="65"/>
      <c r="R67" s="76">
        <f>+'Ark1'!AA536</f>
        <v>30.241471236163783</v>
      </c>
      <c r="S67" s="49">
        <f>+'Ark1'!AB536</f>
        <v>2.8536977994071444</v>
      </c>
      <c r="T67" s="65">
        <f>+'Ark1'!AC536</f>
        <v>-28.852037163011481</v>
      </c>
      <c r="U67" s="65">
        <f t="shared" si="6"/>
        <v>57.333333333333336</v>
      </c>
      <c r="V67" s="49">
        <f>+'Ark1'!V536</f>
        <v>16.406976744186039</v>
      </c>
      <c r="W67" s="101">
        <f>+'Ark1'!X536</f>
        <v>150.74233414800077</v>
      </c>
      <c r="X67" s="39"/>
      <c r="Y67" s="11"/>
      <c r="Z67" s="5"/>
      <c r="AA67" s="5"/>
      <c r="AB67"/>
      <c r="AE67"/>
    </row>
    <row r="68" spans="1:31" ht="15.6">
      <c r="A68" s="39"/>
      <c r="B68" s="47">
        <f>+'Ark1'!C537</f>
        <v>2017</v>
      </c>
      <c r="C68" s="47">
        <f>+'Ark1'!G537</f>
        <v>1</v>
      </c>
      <c r="D68" s="48" t="s">
        <v>4</v>
      </c>
      <c r="E68" s="48">
        <v>1</v>
      </c>
      <c r="F68" s="48" t="s">
        <v>53</v>
      </c>
      <c r="G68" s="47">
        <f>+'Ark1'!Q537</f>
        <v>321</v>
      </c>
      <c r="H68" s="47"/>
      <c r="I68" s="65">
        <f>+'Ark1'!R537</f>
        <v>13031</v>
      </c>
      <c r="J68" s="47"/>
      <c r="K68" s="65">
        <f>+'Ark1'!S537</f>
        <v>13031</v>
      </c>
      <c r="L68" s="101">
        <f>+'Ark1'!T537</f>
        <v>93.325216643987673</v>
      </c>
      <c r="M68" s="101">
        <f>+'Ark1'!U537</f>
        <v>94.08505508736522</v>
      </c>
      <c r="N68" s="49">
        <f>+'Ark1'!W537</f>
        <v>58.82549305502264</v>
      </c>
      <c r="O68" s="47"/>
      <c r="P68" s="65">
        <f>+'Ark1'!Y537</f>
        <v>155.15951193308211</v>
      </c>
      <c r="Q68" s="65"/>
      <c r="R68" s="76">
        <f>+'Ark1'!AA537</f>
        <v>30.084227831471413</v>
      </c>
      <c r="S68" s="49">
        <f>+'Ark1'!AB537</f>
        <v>5.1283665622287797</v>
      </c>
      <c r="T68" s="65">
        <f>+'Ark1'!AC537</f>
        <v>-48.688928709933201</v>
      </c>
      <c r="U68" s="65">
        <f t="shared" si="6"/>
        <v>40.595015576323988</v>
      </c>
      <c r="V68" s="49">
        <f>+'Ark1'!V537</f>
        <v>14.85757040902463</v>
      </c>
      <c r="W68" s="101">
        <f>+'Ark1'!X537</f>
        <v>168.10347988416356</v>
      </c>
      <c r="X68" s="39"/>
      <c r="Y68" s="11"/>
      <c r="Z68" s="5"/>
      <c r="AA68" s="5"/>
      <c r="AB68"/>
      <c r="AE68"/>
    </row>
    <row r="69" spans="1:31" ht="15.6">
      <c r="A69" s="39"/>
      <c r="B69" s="47">
        <f>+'Ark1'!C538</f>
        <v>2017</v>
      </c>
      <c r="C69" s="47">
        <f>+'Ark1'!G538</f>
        <v>1</v>
      </c>
      <c r="D69" s="48" t="s">
        <v>4</v>
      </c>
      <c r="E69" s="48">
        <v>2</v>
      </c>
      <c r="F69" s="48" t="s">
        <v>10</v>
      </c>
      <c r="G69" s="47">
        <f>+'Ark1'!Q538</f>
        <v>110</v>
      </c>
      <c r="H69" s="47"/>
      <c r="I69" s="65">
        <f>+'Ark1'!R538</f>
        <v>932</v>
      </c>
      <c r="J69" s="47"/>
      <c r="K69" s="65">
        <f>+'Ark1'!S538</f>
        <v>932</v>
      </c>
      <c r="L69" s="101">
        <f>+'Ark1'!T538</f>
        <v>6.674783356012318</v>
      </c>
      <c r="M69" s="101">
        <f>+'Ark1'!U538</f>
        <v>5.9149449126347804</v>
      </c>
      <c r="N69" s="49">
        <f>+'Ark1'!W538</f>
        <v>53.936695278969957</v>
      </c>
      <c r="O69" s="47"/>
      <c r="P69" s="65">
        <f>+'Ark1'!Y538</f>
        <v>136.3861587982833</v>
      </c>
      <c r="Q69" s="65"/>
      <c r="R69" s="76">
        <f>+'Ark1'!AA538</f>
        <v>17.791480922050141</v>
      </c>
      <c r="S69" s="49">
        <f>+'Ark1'!AB538</f>
        <v>6.1341639007465636</v>
      </c>
      <c r="T69" s="65">
        <f>+'Ark1'!AC538</f>
        <v>-3.1728148640671847</v>
      </c>
      <c r="U69" s="65">
        <f t="shared" si="6"/>
        <v>8.4727272727272727</v>
      </c>
      <c r="V69" s="49">
        <f>+'Ark1'!V538</f>
        <v>12.052575107296136</v>
      </c>
      <c r="W69" s="101">
        <f>+'Ark1'!X538</f>
        <v>147.76398569694811</v>
      </c>
      <c r="X69" s="39"/>
      <c r="Y69" s="11"/>
      <c r="Z69" s="5"/>
      <c r="AA69" s="5"/>
      <c r="AB69"/>
      <c r="AE69"/>
    </row>
    <row r="70" spans="1:31" ht="15.6">
      <c r="A70" s="39"/>
      <c r="B70" s="47">
        <f>+'Ark1'!C539</f>
        <v>2017</v>
      </c>
      <c r="C70" s="47">
        <f>+'Ark1'!G539</f>
        <v>2</v>
      </c>
      <c r="D70" s="48" t="s">
        <v>5</v>
      </c>
      <c r="E70" s="48">
        <v>1</v>
      </c>
      <c r="F70" s="48" t="s">
        <v>53</v>
      </c>
      <c r="G70" s="47">
        <f>+'Ark1'!Q539</f>
        <v>230</v>
      </c>
      <c r="H70" s="47"/>
      <c r="I70" s="65">
        <f>+'Ark1'!R539</f>
        <v>12653</v>
      </c>
      <c r="J70" s="47"/>
      <c r="K70" s="65">
        <f>+'Ark1'!S539</f>
        <v>12653</v>
      </c>
      <c r="L70" s="101">
        <f>+'Ark1'!T539</f>
        <v>96.023374060863617</v>
      </c>
      <c r="M70" s="101">
        <f>+'Ark1'!U539</f>
        <v>96.243829089392563</v>
      </c>
      <c r="N70" s="49">
        <f>+'Ark1'!W539</f>
        <v>58.650675729076099</v>
      </c>
      <c r="O70" s="47"/>
      <c r="P70" s="65">
        <f>+'Ark1'!Y539</f>
        <v>153.51236070497129</v>
      </c>
      <c r="Q70" s="65"/>
      <c r="R70" s="76">
        <f>+'Ark1'!AA539</f>
        <v>30.353167356560778</v>
      </c>
      <c r="S70" s="49">
        <f>+'Ark1'!AB539</f>
        <v>4.6616999086484556</v>
      </c>
      <c r="T70" s="65">
        <f>+'Ark1'!AC539</f>
        <v>-47.653962095612385</v>
      </c>
      <c r="U70" s="65">
        <f t="shared" si="6"/>
        <v>55.013043478260869</v>
      </c>
      <c r="V70" s="49">
        <f>+'Ark1'!V539</f>
        <v>14.799257093179483</v>
      </c>
      <c r="W70" s="101">
        <f>+'Ark1'!X539</f>
        <v>166.31891734016429</v>
      </c>
      <c r="X70" s="39"/>
      <c r="Y70" s="11"/>
      <c r="Z70" s="5"/>
      <c r="AA70" s="5"/>
      <c r="AB70"/>
      <c r="AE70"/>
    </row>
    <row r="71" spans="1:31" ht="15.6">
      <c r="A71" s="39"/>
      <c r="B71" s="47">
        <f>+'Ark1'!C540</f>
        <v>2017</v>
      </c>
      <c r="C71" s="47">
        <f>+'Ark1'!G540</f>
        <v>2</v>
      </c>
      <c r="D71" s="48" t="s">
        <v>5</v>
      </c>
      <c r="E71" s="48">
        <v>2</v>
      </c>
      <c r="F71" s="48" t="s">
        <v>10</v>
      </c>
      <c r="G71" s="47">
        <f>+'Ark1'!Q540</f>
        <v>82</v>
      </c>
      <c r="H71" s="47"/>
      <c r="I71" s="65">
        <f>+'Ark1'!R540</f>
        <v>524</v>
      </c>
      <c r="J71" s="47"/>
      <c r="K71" s="65">
        <f>+'Ark1'!S540</f>
        <v>524</v>
      </c>
      <c r="L71" s="101">
        <f>+'Ark1'!T540</f>
        <v>3.9766259391363743</v>
      </c>
      <c r="M71" s="101">
        <f>+'Ark1'!U540</f>
        <v>3.7561709106074681</v>
      </c>
      <c r="N71" s="49">
        <f>+'Ark1'!W540</f>
        <v>57.776717557251906</v>
      </c>
      <c r="O71" s="47"/>
      <c r="P71" s="65">
        <f>+'Ark1'!Y540</f>
        <v>144.66984732824429</v>
      </c>
      <c r="Q71" s="65"/>
      <c r="R71" s="76">
        <f>+'Ark1'!AA540</f>
        <v>19.632113802214263</v>
      </c>
      <c r="S71" s="49">
        <f>+'Ark1'!AB540</f>
        <v>4.103358323484926</v>
      </c>
      <c r="T71" s="65">
        <f>+'Ark1'!AC540</f>
        <v>-37.861175221104752</v>
      </c>
      <c r="U71" s="65">
        <f t="shared" si="6"/>
        <v>6.3902439024390247</v>
      </c>
      <c r="V71" s="49">
        <f>+'Ark1'!V540</f>
        <v>14.34351145038168</v>
      </c>
      <c r="W71" s="101">
        <f>+'Ark1'!X540</f>
        <v>156.73872949972301</v>
      </c>
      <c r="X71" s="39"/>
      <c r="Y71" s="11"/>
      <c r="Z71" s="5"/>
      <c r="AA71" s="5"/>
      <c r="AB71"/>
      <c r="AE71"/>
    </row>
    <row r="72" spans="1:31" ht="15.6">
      <c r="A72" s="39"/>
      <c r="B72" s="47">
        <f>+'Ark1'!C541</f>
        <v>2017</v>
      </c>
      <c r="C72" s="47">
        <f>+'Ark1'!G541</f>
        <v>3</v>
      </c>
      <c r="D72" s="48" t="s">
        <v>57</v>
      </c>
      <c r="E72" s="48">
        <v>1</v>
      </c>
      <c r="F72" s="48" t="s">
        <v>53</v>
      </c>
      <c r="G72" s="47">
        <f>+'Ark1'!Q541</f>
        <v>76</v>
      </c>
      <c r="H72" s="47"/>
      <c r="I72" s="65">
        <f>+'Ark1'!R541</f>
        <v>856</v>
      </c>
      <c r="J72" s="47"/>
      <c r="K72" s="65">
        <f>+'Ark1'!S541</f>
        <v>856</v>
      </c>
      <c r="L72" s="101">
        <f>+'Ark1'!T541</f>
        <v>87.257900101936798</v>
      </c>
      <c r="M72" s="101">
        <f>+'Ark1'!U541</f>
        <v>87.60570138608675</v>
      </c>
      <c r="N72" s="49">
        <f>+'Ark1'!W541</f>
        <v>59.726635514018689</v>
      </c>
      <c r="O72" s="47"/>
      <c r="P72" s="65">
        <f>+'Ark1'!Y541</f>
        <v>140.76834112149524</v>
      </c>
      <c r="Q72" s="65"/>
      <c r="R72" s="76">
        <f>+'Ark1'!AA541</f>
        <v>21.415851192396623</v>
      </c>
      <c r="S72" s="49">
        <f>+'Ark1'!AB541</f>
        <v>4.2883825772466508</v>
      </c>
      <c r="T72" s="65">
        <f>+'Ark1'!AC541</f>
        <v>-24.481627995996408</v>
      </c>
      <c r="U72" s="65">
        <f t="shared" si="6"/>
        <v>11.263157894736842</v>
      </c>
      <c r="V72" s="49">
        <f>+'Ark1'!V541</f>
        <v>15.310747663551401</v>
      </c>
      <c r="W72" s="101">
        <f>+'Ark1'!X541</f>
        <v>152.51174552708045</v>
      </c>
      <c r="X72" s="39"/>
      <c r="Y72" s="11"/>
      <c r="Z72" s="5"/>
      <c r="AA72" s="5"/>
      <c r="AB72"/>
      <c r="AE72"/>
    </row>
    <row r="73" spans="1:31" ht="15.6">
      <c r="A73" s="39"/>
      <c r="B73" s="47">
        <f>+'Ark1'!C542</f>
        <v>2017</v>
      </c>
      <c r="C73" s="47">
        <f>+'Ark1'!G542</f>
        <v>3</v>
      </c>
      <c r="D73" s="48" t="s">
        <v>57</v>
      </c>
      <c r="E73" s="48">
        <v>2</v>
      </c>
      <c r="F73" s="48" t="s">
        <v>10</v>
      </c>
      <c r="G73" s="47">
        <f>+'Ark1'!Q542</f>
        <v>24</v>
      </c>
      <c r="H73" s="47"/>
      <c r="I73" s="65">
        <f>+'Ark1'!R542</f>
        <v>125</v>
      </c>
      <c r="J73" s="47"/>
      <c r="K73" s="65">
        <f>+'Ark1'!S542</f>
        <v>125</v>
      </c>
      <c r="L73" s="101">
        <f>+'Ark1'!T542</f>
        <v>12.742099898063202</v>
      </c>
      <c r="M73" s="101">
        <f>+'Ark1'!U542</f>
        <v>12.394298613913222</v>
      </c>
      <c r="N73" s="49">
        <f>+'Ark1'!W542</f>
        <v>57.832000000000015</v>
      </c>
      <c r="O73" s="47"/>
      <c r="P73" s="65">
        <f>+'Ark1'!Y542</f>
        <v>136.38240000000002</v>
      </c>
      <c r="Q73" s="65"/>
      <c r="R73" s="76">
        <f>+'Ark1'!AA542</f>
        <v>15.905058636798039</v>
      </c>
      <c r="S73" s="49">
        <f>+'Ark1'!AB542</f>
        <v>4.3574965289716063</v>
      </c>
      <c r="T73" s="65">
        <f>+'Ark1'!AC542</f>
        <v>-29.633922502622323</v>
      </c>
      <c r="U73" s="65">
        <f t="shared" si="6"/>
        <v>5.208333333333333</v>
      </c>
      <c r="V73" s="49">
        <f>+'Ark1'!V542</f>
        <v>14.456</v>
      </c>
      <c r="W73" s="101">
        <f>+'Ark1'!X542</f>
        <v>147.75991332611051</v>
      </c>
      <c r="X73" s="39"/>
      <c r="Y73" s="5"/>
      <c r="Z73" s="5"/>
      <c r="AA73" s="5"/>
      <c r="AB73"/>
      <c r="AE73"/>
    </row>
    <row r="74" spans="1:31" ht="15.6">
      <c r="A74" s="39"/>
      <c r="B74" s="47">
        <f>+'Ark1'!C543</f>
        <v>2017</v>
      </c>
      <c r="C74" s="47">
        <f>+'Ark1'!G543</f>
        <v>4</v>
      </c>
      <c r="D74" s="48" t="s">
        <v>7</v>
      </c>
      <c r="E74" s="48">
        <v>1</v>
      </c>
      <c r="F74" s="48" t="s">
        <v>53</v>
      </c>
      <c r="G74" s="47">
        <f>+'Ark1'!Q543</f>
        <v>61</v>
      </c>
      <c r="H74" s="47"/>
      <c r="I74" s="65">
        <f>+'Ark1'!R543</f>
        <v>4248</v>
      </c>
      <c r="J74" s="47"/>
      <c r="K74" s="65">
        <f>+'Ark1'!S543</f>
        <v>4248</v>
      </c>
      <c r="L74" s="101">
        <f>+'Ark1'!T543</f>
        <v>95.934959349593527</v>
      </c>
      <c r="M74" s="101">
        <f>+'Ark1'!U543</f>
        <v>96.118093970598892</v>
      </c>
      <c r="N74" s="49">
        <f>+'Ark1'!W543</f>
        <v>58.885828625235405</v>
      </c>
      <c r="O74" s="47"/>
      <c r="P74" s="65">
        <f>+'Ark1'!Y543</f>
        <v>144.3758709981166</v>
      </c>
      <c r="Q74" s="65"/>
      <c r="R74" s="76">
        <f>+'Ark1'!AA543</f>
        <v>30.782428419955981</v>
      </c>
      <c r="S74" s="49">
        <f>+'Ark1'!AB543</f>
        <v>4.6520054927246717</v>
      </c>
      <c r="T74" s="65">
        <f>+'Ark1'!AC543</f>
        <v>-50.32181539195328</v>
      </c>
      <c r="U74" s="65">
        <f t="shared" si="6"/>
        <v>69.639344262295083</v>
      </c>
      <c r="V74" s="49">
        <f>+'Ark1'!V543</f>
        <v>14.925847457627119</v>
      </c>
      <c r="W74" s="101">
        <f>+'Ark1'!X543</f>
        <v>156.42022860034339</v>
      </c>
      <c r="X74" s="39"/>
      <c r="Y74"/>
      <c r="Z74"/>
      <c r="AA74"/>
      <c r="AB74"/>
      <c r="AE74"/>
    </row>
    <row r="75" spans="1:31" ht="15.6">
      <c r="A75" s="39"/>
      <c r="B75" s="47">
        <f>+'Ark1'!C544</f>
        <v>2017</v>
      </c>
      <c r="C75" s="47">
        <f>+'Ark1'!G544</f>
        <v>4</v>
      </c>
      <c r="D75" s="48" t="s">
        <v>7</v>
      </c>
      <c r="E75" s="48">
        <v>2</v>
      </c>
      <c r="F75" s="48" t="s">
        <v>10</v>
      </c>
      <c r="G75" s="47">
        <f>+'Ark1'!Q544</f>
        <v>6</v>
      </c>
      <c r="H75" s="47"/>
      <c r="I75" s="65">
        <f>+'Ark1'!R544</f>
        <v>180</v>
      </c>
      <c r="J75" s="47"/>
      <c r="K75" s="65">
        <f>+'Ark1'!S544</f>
        <v>180</v>
      </c>
      <c r="L75" s="101">
        <f>+'Ark1'!T544</f>
        <v>4.0650406504065035</v>
      </c>
      <c r="M75" s="101">
        <f>+'Ark1'!U544</f>
        <v>3.8819060294010992</v>
      </c>
      <c r="N75" s="49">
        <f>+'Ark1'!W544</f>
        <v>61.305555555555557</v>
      </c>
      <c r="O75" s="47"/>
      <c r="P75" s="65">
        <f>+'Ark1'!Y544</f>
        <v>137.60888888888897</v>
      </c>
      <c r="Q75" s="65"/>
      <c r="R75" s="76">
        <f>+'Ark1'!AA544</f>
        <v>25.070523393217503</v>
      </c>
      <c r="S75" s="49">
        <f>+'Ark1'!AB544</f>
        <v>3.4818533095372404</v>
      </c>
      <c r="T75" s="65">
        <f>+'Ark1'!AC544</f>
        <v>-11.786693778407763</v>
      </c>
      <c r="U75" s="65">
        <f t="shared" si="6"/>
        <v>30</v>
      </c>
      <c r="V75" s="49">
        <f>+'Ark1'!V544</f>
        <v>16.2</v>
      </c>
      <c r="W75" s="101">
        <f>+'Ark1'!X544</f>
        <v>149.08872035632598</v>
      </c>
      <c r="X75" s="39"/>
      <c r="Y75" s="5"/>
      <c r="Z75"/>
      <c r="AA75" s="5"/>
      <c r="AB75"/>
      <c r="AE75"/>
    </row>
    <row r="76" spans="1:31" ht="15.6">
      <c r="A76" s="39"/>
      <c r="B76" s="47">
        <f>+'Ark1'!C545</f>
        <v>2016</v>
      </c>
      <c r="C76" s="47">
        <f>+'Ark1'!G545</f>
        <v>1</v>
      </c>
      <c r="D76" s="48" t="s">
        <v>4</v>
      </c>
      <c r="E76" s="48">
        <v>1</v>
      </c>
      <c r="F76" s="48" t="s">
        <v>53</v>
      </c>
      <c r="G76" s="47">
        <f>+'Ark1'!Q545</f>
        <v>296</v>
      </c>
      <c r="H76" s="47"/>
      <c r="I76" s="65">
        <f>+'Ark1'!R545</f>
        <v>13841</v>
      </c>
      <c r="J76" s="47"/>
      <c r="K76" s="65">
        <f>+'Ark1'!S545</f>
        <v>13841</v>
      </c>
      <c r="L76" s="101">
        <f>+'Ark1'!T545</f>
        <v>93.856377568318976</v>
      </c>
      <c r="M76" s="101">
        <f>+'Ark1'!U545</f>
        <v>94.681488173444237</v>
      </c>
      <c r="N76" s="49">
        <f>+'Ark1'!W545</f>
        <v>58.867278375839895</v>
      </c>
      <c r="O76" s="47"/>
      <c r="P76" s="65">
        <f>+'Ark1'!Y545</f>
        <v>153.19660429159745</v>
      </c>
      <c r="Q76" s="65"/>
      <c r="R76" s="76">
        <f>+'Ark1'!AA545</f>
        <v>29.924173590024424</v>
      </c>
      <c r="S76" s="49">
        <f>+'Ark1'!AB545</f>
        <v>5.0982485817188952</v>
      </c>
      <c r="T76" s="65">
        <f>+'Ark1'!AC545</f>
        <v>-43.82850420790195</v>
      </c>
      <c r="U76" s="65">
        <f t="shared" si="6"/>
        <v>46.760135135135137</v>
      </c>
      <c r="V76" s="49">
        <f>+'Ark1'!V545</f>
        <v>14.865038653276496</v>
      </c>
      <c r="W76" s="101">
        <f>+'Ark1'!X545</f>
        <v>165.9768193841785</v>
      </c>
      <c r="X76" s="39"/>
      <c r="Y76"/>
      <c r="Z76"/>
      <c r="AA76"/>
      <c r="AB76"/>
      <c r="AE76"/>
    </row>
    <row r="77" spans="1:31" ht="15.6">
      <c r="A77" s="39"/>
      <c r="B77" s="47">
        <f>+'Ark1'!C546</f>
        <v>2016</v>
      </c>
      <c r="C77" s="47">
        <f>+'Ark1'!G546</f>
        <v>1</v>
      </c>
      <c r="D77" s="48" t="s">
        <v>4</v>
      </c>
      <c r="E77" s="48">
        <v>2</v>
      </c>
      <c r="F77" s="48" t="s">
        <v>10</v>
      </c>
      <c r="G77" s="47">
        <f>+'Ark1'!Q546</f>
        <v>95</v>
      </c>
      <c r="H77" s="47"/>
      <c r="I77" s="65">
        <f>+'Ark1'!R546</f>
        <v>906</v>
      </c>
      <c r="J77" s="47"/>
      <c r="K77" s="65">
        <f>+'Ark1'!S546</f>
        <v>906</v>
      </c>
      <c r="L77" s="101">
        <f>+'Ark1'!T546</f>
        <v>6.1436224316810177</v>
      </c>
      <c r="M77" s="101">
        <f>+'Ark1'!U546</f>
        <v>5.3185118265557563</v>
      </c>
      <c r="N77" s="49">
        <f>+'Ark1'!W546</f>
        <v>57.157836644591598</v>
      </c>
      <c r="O77" s="47"/>
      <c r="P77" s="65">
        <f>+'Ark1'!Y546</f>
        <v>131.46600441501099</v>
      </c>
      <c r="Q77" s="65"/>
      <c r="R77" s="76">
        <f>+'Ark1'!AA546</f>
        <v>20.828179484433164</v>
      </c>
      <c r="S77" s="49">
        <f>+'Ark1'!AB546</f>
        <v>5.0119536315795212</v>
      </c>
      <c r="T77" s="65">
        <f>+'Ark1'!AC546</f>
        <v>-36.500690002429344</v>
      </c>
      <c r="U77" s="65">
        <f t="shared" si="6"/>
        <v>9.5368421052631582</v>
      </c>
      <c r="V77" s="49">
        <f>+'Ark1'!V546</f>
        <v>14.043046357615896</v>
      </c>
      <c r="W77" s="101">
        <f>+'Ark1'!X546</f>
        <v>142.43337423078123</v>
      </c>
      <c r="X77" s="39"/>
      <c r="Y77"/>
      <c r="Z77"/>
      <c r="AA77"/>
      <c r="AB77"/>
      <c r="AE77"/>
    </row>
    <row r="78" spans="1:31" ht="15.6">
      <c r="A78" s="39"/>
      <c r="B78" s="47">
        <f>+'Ark1'!C547</f>
        <v>2016</v>
      </c>
      <c r="C78" s="47">
        <f>+'Ark1'!G547</f>
        <v>2</v>
      </c>
      <c r="D78" s="48" t="s">
        <v>5</v>
      </c>
      <c r="E78" s="48">
        <v>1</v>
      </c>
      <c r="F78" s="48" t="s">
        <v>53</v>
      </c>
      <c r="G78" s="47">
        <f>+'Ark1'!Q547</f>
        <v>245</v>
      </c>
      <c r="H78" s="47"/>
      <c r="I78" s="65">
        <f>+'Ark1'!R547</f>
        <v>13136</v>
      </c>
      <c r="J78" s="47"/>
      <c r="K78" s="65">
        <f>+'Ark1'!S547</f>
        <v>13136</v>
      </c>
      <c r="L78" s="101">
        <f>+'Ark1'!T547</f>
        <v>96.751859762834215</v>
      </c>
      <c r="M78" s="101">
        <f>+'Ark1'!U547</f>
        <v>97.049714138346886</v>
      </c>
      <c r="N78" s="49">
        <f>+'Ark1'!W547</f>
        <v>59.00624238733252</v>
      </c>
      <c r="O78" s="47"/>
      <c r="P78" s="65">
        <f>+'Ark1'!Y547</f>
        <v>152.03404384896436</v>
      </c>
      <c r="Q78" s="65"/>
      <c r="R78" s="76">
        <f>+'Ark1'!AA547</f>
        <v>29.848392823920776</v>
      </c>
      <c r="S78" s="49">
        <f>+'Ark1'!AB547</f>
        <v>4.544102200488437</v>
      </c>
      <c r="T78" s="65">
        <f>+'Ark1'!AC547</f>
        <v>-42.78414440248207</v>
      </c>
      <c r="U78" s="65">
        <f t="shared" si="6"/>
        <v>53.616326530612248</v>
      </c>
      <c r="V78" s="49">
        <f>+'Ark1'!V547</f>
        <v>14.99345310596833</v>
      </c>
      <c r="W78" s="101">
        <f>+'Ark1'!X547</f>
        <v>164.7172739425402</v>
      </c>
      <c r="X78" s="39"/>
      <c r="Y78" s="5"/>
      <c r="Z78"/>
      <c r="AA78" s="2"/>
      <c r="AB78"/>
      <c r="AE78"/>
    </row>
    <row r="79" spans="1:31" ht="15.6">
      <c r="A79" s="39"/>
      <c r="B79" s="47">
        <f>+'Ark1'!C548</f>
        <v>2016</v>
      </c>
      <c r="C79" s="47">
        <f>+'Ark1'!G548</f>
        <v>2</v>
      </c>
      <c r="D79" s="48" t="s">
        <v>5</v>
      </c>
      <c r="E79" s="48">
        <v>2</v>
      </c>
      <c r="F79" s="48" t="s">
        <v>10</v>
      </c>
      <c r="G79" s="47">
        <f>+'Ark1'!Q548</f>
        <v>73</v>
      </c>
      <c r="H79" s="47"/>
      <c r="I79" s="65">
        <f>+'Ark1'!R548</f>
        <v>441</v>
      </c>
      <c r="J79" s="47"/>
      <c r="K79" s="65">
        <f>+'Ark1'!S548</f>
        <v>441</v>
      </c>
      <c r="L79" s="101">
        <f>+'Ark1'!T548</f>
        <v>3.2481402371657953</v>
      </c>
      <c r="M79" s="101">
        <f>+'Ark1'!U548</f>
        <v>2.9502858616530823</v>
      </c>
      <c r="N79" s="49">
        <f>+'Ark1'!W548</f>
        <v>57.696145124716558</v>
      </c>
      <c r="O79" s="47"/>
      <c r="P79" s="65">
        <f>+'Ark1'!Y548</f>
        <v>137.66870748299311</v>
      </c>
      <c r="Q79" s="65"/>
      <c r="R79" s="76">
        <f>+'Ark1'!AA548</f>
        <v>20.057944867251372</v>
      </c>
      <c r="S79" s="49">
        <f>+'Ark1'!AB548</f>
        <v>4.8307601517088692</v>
      </c>
      <c r="T79" s="65">
        <f>+'Ark1'!AC548</f>
        <v>-47.834859031520942</v>
      </c>
      <c r="U79" s="65">
        <f t="shared" si="6"/>
        <v>6.0410958904109586</v>
      </c>
      <c r="V79" s="49">
        <f>+'Ark1'!V548</f>
        <v>14.30612244897959</v>
      </c>
      <c r="W79" s="101">
        <f>+'Ark1'!X548</f>
        <v>149.15352923401213</v>
      </c>
      <c r="X79" s="39"/>
      <c r="Y79" s="4"/>
      <c r="Z79" s="4"/>
      <c r="AA79" s="4"/>
      <c r="AB79"/>
      <c r="AE79"/>
    </row>
    <row r="80" spans="1:31" ht="15.6">
      <c r="A80" s="39"/>
      <c r="B80" s="47">
        <f>+'Ark1'!C549</f>
        <v>2016</v>
      </c>
      <c r="C80" s="47">
        <f>+'Ark1'!G549</f>
        <v>3</v>
      </c>
      <c r="D80" s="48" t="s">
        <v>57</v>
      </c>
      <c r="E80" s="48">
        <v>1</v>
      </c>
      <c r="F80" s="48" t="s">
        <v>53</v>
      </c>
      <c r="G80" s="47">
        <f>+'Ark1'!Q549</f>
        <v>95</v>
      </c>
      <c r="H80" s="47"/>
      <c r="I80" s="65">
        <f>+'Ark1'!R549</f>
        <v>895</v>
      </c>
      <c r="J80" s="47"/>
      <c r="K80" s="65">
        <f>+'Ark1'!S549</f>
        <v>894</v>
      </c>
      <c r="L80" s="101">
        <f>+'Ark1'!T549</f>
        <v>86.473429951690818</v>
      </c>
      <c r="M80" s="101">
        <f>+'Ark1'!U549</f>
        <v>89.566681702851483</v>
      </c>
      <c r="N80" s="49">
        <f>+'Ark1'!W549</f>
        <v>59.639821029082768</v>
      </c>
      <c r="O80" s="47"/>
      <c r="P80" s="65">
        <f>+'Ark1'!Y549</f>
        <v>141.32011173184355</v>
      </c>
      <c r="Q80" s="65"/>
      <c r="R80" s="76">
        <f>+'Ark1'!AA549</f>
        <v>22.991137886691579</v>
      </c>
      <c r="S80" s="49">
        <f>+'Ark1'!AB549</f>
        <v>4.6354849555724646</v>
      </c>
      <c r="T80" s="65">
        <f>+'Ark1'!AC549</f>
        <v>-27.797908493422071</v>
      </c>
      <c r="U80" s="65">
        <f t="shared" si="6"/>
        <v>9.4210526315789469</v>
      </c>
      <c r="V80" s="49">
        <f>+'Ark1'!V549</f>
        <v>15.202234636871504</v>
      </c>
      <c r="W80" s="101">
        <f>+'Ark1'!X549</f>
        <v>153.19852073333851</v>
      </c>
      <c r="X80" s="39"/>
      <c r="Y80" s="11"/>
      <c r="Z80" s="1"/>
      <c r="AA80" s="5"/>
      <c r="AB80"/>
      <c r="AE80"/>
    </row>
    <row r="81" spans="1:31" ht="15.6">
      <c r="A81" s="39"/>
      <c r="B81" s="47">
        <f>+'Ark1'!C550</f>
        <v>2016</v>
      </c>
      <c r="C81" s="47">
        <f>+'Ark1'!G550</f>
        <v>3</v>
      </c>
      <c r="D81" s="48" t="s">
        <v>57</v>
      </c>
      <c r="E81" s="48">
        <v>2</v>
      </c>
      <c r="F81" s="48" t="s">
        <v>10</v>
      </c>
      <c r="G81" s="47">
        <f>+'Ark1'!Q550</f>
        <v>25</v>
      </c>
      <c r="H81" s="47"/>
      <c r="I81" s="65">
        <f>+'Ark1'!R550</f>
        <v>140</v>
      </c>
      <c r="J81" s="47"/>
      <c r="K81" s="65">
        <f>+'Ark1'!S550</f>
        <v>110</v>
      </c>
      <c r="L81" s="101">
        <f>+'Ark1'!T550</f>
        <v>13.526570048309178</v>
      </c>
      <c r="M81" s="101">
        <f>+'Ark1'!U550</f>
        <v>10.433318297148531</v>
      </c>
      <c r="N81" s="49">
        <f>+'Ark1'!W550</f>
        <v>58.490909090909078</v>
      </c>
      <c r="O81" s="47"/>
      <c r="P81" s="65">
        <f>+'Ark1'!Y550</f>
        <v>105.23857142857145</v>
      </c>
      <c r="Q81" s="65"/>
      <c r="R81" s="76">
        <f>+'Ark1'!AA550</f>
        <v>14.666475067618983</v>
      </c>
      <c r="S81" s="49">
        <f>+'Ark1'!AB550</f>
        <v>4.514110109716488</v>
      </c>
      <c r="T81" s="65">
        <f>+'Ark1'!AC550</f>
        <v>-34.423642499569922</v>
      </c>
      <c r="U81" s="65">
        <f t="shared" si="6"/>
        <v>5.6</v>
      </c>
      <c r="V81" s="49">
        <f>+'Ark1'!V550</f>
        <v>14.064285714285711</v>
      </c>
      <c r="W81" s="101">
        <f>+'Ark1'!X550</f>
        <v>147.2960841974926</v>
      </c>
      <c r="X81" s="39"/>
      <c r="Y81" s="11"/>
      <c r="Z81" s="1"/>
      <c r="AA81" s="5"/>
      <c r="AB81"/>
      <c r="AE81"/>
    </row>
    <row r="82" spans="1:31" ht="15.6">
      <c r="A82" s="39"/>
      <c r="B82" s="47">
        <f>+'Ark1'!C551</f>
        <v>2016</v>
      </c>
      <c r="C82" s="47">
        <f>+'Ark1'!G551</f>
        <v>4</v>
      </c>
      <c r="D82" s="48" t="s">
        <v>7</v>
      </c>
      <c r="E82" s="48">
        <v>1</v>
      </c>
      <c r="F82" s="48" t="s">
        <v>53</v>
      </c>
      <c r="G82" s="47">
        <f>+'Ark1'!Q551</f>
        <v>63</v>
      </c>
      <c r="H82" s="47"/>
      <c r="I82" s="65">
        <f>+'Ark1'!R551</f>
        <v>3897</v>
      </c>
      <c r="J82" s="47"/>
      <c r="K82" s="65">
        <f>+'Ark1'!S551</f>
        <v>3890</v>
      </c>
      <c r="L82" s="101">
        <f>+'Ark1'!T551</f>
        <v>98.983997967995919</v>
      </c>
      <c r="M82" s="101">
        <f>+'Ark1'!U551</f>
        <v>99.095629296984185</v>
      </c>
      <c r="N82" s="49">
        <f>+'Ark1'!W551</f>
        <v>58.541645244215935</v>
      </c>
      <c r="O82" s="47"/>
      <c r="P82" s="65">
        <f>+'Ark1'!Y551</f>
        <v>148.61816782140124</v>
      </c>
      <c r="Q82" s="65"/>
      <c r="R82" s="76">
        <f>+'Ark1'!AA551</f>
        <v>32.451645316700557</v>
      </c>
      <c r="S82" s="49">
        <f>+'Ark1'!AB551</f>
        <v>5.1884227824325011</v>
      </c>
      <c r="T82" s="65">
        <f>+'Ark1'!AC551</f>
        <v>-61.575082182999658</v>
      </c>
      <c r="U82" s="65">
        <f t="shared" si="6"/>
        <v>61.857142857142854</v>
      </c>
      <c r="V82" s="49">
        <f>+'Ark1'!V551</f>
        <v>14.664357197844495</v>
      </c>
      <c r="W82" s="101">
        <f>+'Ark1'!X551</f>
        <v>161.23228385531996</v>
      </c>
      <c r="X82" s="39"/>
      <c r="Y82" s="11"/>
      <c r="Z82" s="1"/>
      <c r="AA82" s="5"/>
      <c r="AB82"/>
      <c r="AE82"/>
    </row>
    <row r="83" spans="1:31" ht="15.6">
      <c r="A83" s="39"/>
      <c r="B83" s="47">
        <f>+'Ark1'!C552</f>
        <v>2016</v>
      </c>
      <c r="C83" s="47">
        <f>+'Ark1'!G552</f>
        <v>4</v>
      </c>
      <c r="D83" s="48" t="s">
        <v>7</v>
      </c>
      <c r="E83" s="48">
        <v>2</v>
      </c>
      <c r="F83" s="48" t="s">
        <v>10</v>
      </c>
      <c r="G83" s="47">
        <f>+'Ark1'!Q552</f>
        <v>5</v>
      </c>
      <c r="H83" s="47"/>
      <c r="I83" s="65">
        <f>+'Ark1'!R552</f>
        <v>40</v>
      </c>
      <c r="J83" s="47"/>
      <c r="K83" s="65">
        <f>+'Ark1'!S552</f>
        <v>40</v>
      </c>
      <c r="L83" s="101">
        <f>+'Ark1'!T552</f>
        <v>1.0160020320040637</v>
      </c>
      <c r="M83" s="101">
        <f>+'Ark1'!U552</f>
        <v>0.90437070301578881</v>
      </c>
      <c r="N83" s="49">
        <f>+'Ark1'!W552</f>
        <v>56.75</v>
      </c>
      <c r="O83" s="47"/>
      <c r="P83" s="65">
        <f>+'Ark1'!Y552</f>
        <v>132.14000000000001</v>
      </c>
      <c r="Q83" s="65"/>
      <c r="R83" s="76">
        <f>+'Ark1'!AA552</f>
        <v>18.758595363192651</v>
      </c>
      <c r="S83" s="49">
        <f>+'Ark1'!AB552</f>
        <v>4.0789091679026148</v>
      </c>
      <c r="T83" s="65">
        <f>+'Ark1'!AC552</f>
        <v>-57.413874225897636</v>
      </c>
      <c r="U83" s="65">
        <f t="shared" si="6"/>
        <v>8</v>
      </c>
      <c r="V83" s="49">
        <f>+'Ark1'!V552</f>
        <v>13.625</v>
      </c>
      <c r="W83" s="101">
        <f>+'Ark1'!X552</f>
        <v>143.16359696641385</v>
      </c>
      <c r="X83" s="39"/>
      <c r="Y83" s="11"/>
      <c r="Z83" s="1"/>
      <c r="AA83" s="5"/>
      <c r="AB83"/>
      <c r="AE83"/>
    </row>
    <row r="84" spans="1:31" ht="15.6">
      <c r="A84" s="39"/>
      <c r="B84" s="47">
        <f>+'Ark1'!C553</f>
        <v>2015</v>
      </c>
      <c r="C84" s="47">
        <f>+'Ark1'!G553</f>
        <v>1</v>
      </c>
      <c r="D84" s="48" t="s">
        <v>4</v>
      </c>
      <c r="E84" s="48">
        <v>1</v>
      </c>
      <c r="F84" s="48" t="s">
        <v>53</v>
      </c>
      <c r="G84" s="47">
        <f>+'Ark1'!Q553</f>
        <v>453</v>
      </c>
      <c r="H84" s="47"/>
      <c r="I84" s="65">
        <f>+'Ark1'!R553</f>
        <v>19926</v>
      </c>
      <c r="J84" s="47"/>
      <c r="K84" s="65">
        <f>+'Ark1'!S553</f>
        <v>19926</v>
      </c>
      <c r="L84" s="101">
        <f>+'Ark1'!T553</f>
        <v>86.899258613170502</v>
      </c>
      <c r="M84" s="101">
        <f>+'Ark1'!U553</f>
        <v>88.710764266951557</v>
      </c>
      <c r="N84" s="49">
        <f>+'Ark1'!W553</f>
        <v>58.941634045970069</v>
      </c>
      <c r="O84" s="47"/>
      <c r="P84" s="65">
        <f>+'Ark1'!Y553</f>
        <v>141.31437318076965</v>
      </c>
      <c r="Q84" s="65"/>
      <c r="R84" s="76">
        <f>+'Ark1'!AA553</f>
        <v>31.564833468749473</v>
      </c>
      <c r="S84" s="49">
        <f>+'Ark1'!AB553</f>
        <v>4.5434054841415925</v>
      </c>
      <c r="T84" s="65">
        <f>+'Ark1'!AC553</f>
        <v>-23.715786928624954</v>
      </c>
      <c r="U84" s="65">
        <f t="shared" si="6"/>
        <v>43.986754966887418</v>
      </c>
      <c r="V84" s="49">
        <f>+'Ark1'!V553</f>
        <v>14.943992773261067</v>
      </c>
      <c r="W84" s="101">
        <f>+'Ark1'!X553</f>
        <v>153.10332955662909</v>
      </c>
      <c r="X84" s="39"/>
      <c r="Y84" s="11"/>
      <c r="Z84" s="11"/>
      <c r="AA84" s="5"/>
      <c r="AB84"/>
      <c r="AE84"/>
    </row>
    <row r="85" spans="1:31" ht="15.6">
      <c r="A85" s="39"/>
      <c r="B85" s="47">
        <f>+'Ark1'!C554</f>
        <v>2015</v>
      </c>
      <c r="C85" s="47">
        <f>+'Ark1'!G554</f>
        <v>1</v>
      </c>
      <c r="D85" s="48" t="s">
        <v>4</v>
      </c>
      <c r="E85" s="48">
        <v>2</v>
      </c>
      <c r="F85" s="48" t="s">
        <v>10</v>
      </c>
      <c r="G85" s="47">
        <f>+'Ark1'!Q554</f>
        <v>236</v>
      </c>
      <c r="H85" s="47"/>
      <c r="I85" s="65">
        <f>+'Ark1'!R554</f>
        <v>3004</v>
      </c>
      <c r="J85" s="47"/>
      <c r="K85" s="65">
        <f>+'Ark1'!S554</f>
        <v>3004</v>
      </c>
      <c r="L85" s="101">
        <f>+'Ark1'!T554</f>
        <v>13.100741386829482</v>
      </c>
      <c r="M85" s="101">
        <f>+'Ark1'!U554</f>
        <v>11.289235733048484</v>
      </c>
      <c r="N85" s="49">
        <f>+'Ark1'!W554</f>
        <v>58.742010652463385</v>
      </c>
      <c r="O85" s="47"/>
      <c r="P85" s="65">
        <f>+'Ark1'!Y554</f>
        <v>119.28745006657772</v>
      </c>
      <c r="Q85" s="65"/>
      <c r="R85" s="76">
        <f>+'Ark1'!AA554</f>
        <v>13.153917220289998</v>
      </c>
      <c r="S85" s="49">
        <f>+'Ark1'!AB554</f>
        <v>3.9615772061060808</v>
      </c>
      <c r="T85" s="65">
        <f>+'Ark1'!AC554</f>
        <v>-31.143905760724223</v>
      </c>
      <c r="U85" s="65">
        <f t="shared" ref="U85:U148" si="12">+I85/G85</f>
        <v>12.728813559322035</v>
      </c>
      <c r="V85" s="49">
        <f>+'Ark1'!V554</f>
        <v>14.95372836218376</v>
      </c>
      <c r="W85" s="101">
        <f>+'Ark1'!X554</f>
        <v>129.23884080885983</v>
      </c>
      <c r="X85" s="39"/>
      <c r="Y85" s="11"/>
      <c r="Z85" s="11"/>
      <c r="AA85" s="5"/>
      <c r="AB85"/>
      <c r="AE85"/>
    </row>
    <row r="86" spans="1:31" ht="15.6">
      <c r="A86" s="39"/>
      <c r="B86" s="47">
        <f>+'Ark1'!C555</f>
        <v>2015</v>
      </c>
      <c r="C86" s="47">
        <f>+'Ark1'!G555</f>
        <v>2</v>
      </c>
      <c r="D86" s="48" t="s">
        <v>5</v>
      </c>
      <c r="E86" s="48">
        <v>1</v>
      </c>
      <c r="F86" s="48" t="s">
        <v>53</v>
      </c>
      <c r="G86" s="47">
        <f>+'Ark1'!Q555</f>
        <v>391</v>
      </c>
      <c r="H86" s="47"/>
      <c r="I86" s="65">
        <f>+'Ark1'!R555</f>
        <v>16556</v>
      </c>
      <c r="J86" s="47"/>
      <c r="K86" s="65">
        <f>+'Ark1'!S555</f>
        <v>16556</v>
      </c>
      <c r="L86" s="101">
        <f>+'Ark1'!T555</f>
        <v>91.778923443649887</v>
      </c>
      <c r="M86" s="101">
        <f>+'Ark1'!U555</f>
        <v>92.732751495271742</v>
      </c>
      <c r="N86" s="49">
        <f>+'Ark1'!W555</f>
        <v>59.665196907465557</v>
      </c>
      <c r="O86" s="47"/>
      <c r="P86" s="65">
        <f>+'Ark1'!Y555</f>
        <v>142.00285093017598</v>
      </c>
      <c r="Q86" s="65"/>
      <c r="R86" s="76">
        <f>+'Ark1'!AA555</f>
        <v>31.187591449799129</v>
      </c>
      <c r="S86" s="49">
        <f>+'Ark1'!AB555</f>
        <v>4.1683959350453152</v>
      </c>
      <c r="T86" s="65">
        <f>+'Ark1'!AC555</f>
        <v>-36.220409436547698</v>
      </c>
      <c r="U86" s="65">
        <f t="shared" si="12"/>
        <v>42.342710997442452</v>
      </c>
      <c r="V86" s="49">
        <f>+'Ark1'!V555</f>
        <v>15.330031408552788</v>
      </c>
      <c r="W86" s="101">
        <f>+'Ark1'!X555</f>
        <v>153.84924261124235</v>
      </c>
      <c r="X86" s="39"/>
      <c r="Y86" s="11"/>
      <c r="Z86" s="11"/>
      <c r="AA86" s="5"/>
      <c r="AB86"/>
      <c r="AE86"/>
    </row>
    <row r="87" spans="1:31" ht="15.6">
      <c r="A87" s="39"/>
      <c r="B87" s="47">
        <f>+'Ark1'!C556</f>
        <v>2015</v>
      </c>
      <c r="C87" s="47">
        <f>+'Ark1'!G556</f>
        <v>2</v>
      </c>
      <c r="D87" s="48" t="s">
        <v>5</v>
      </c>
      <c r="E87" s="48">
        <v>2</v>
      </c>
      <c r="F87" s="48" t="s">
        <v>10</v>
      </c>
      <c r="G87" s="47">
        <f>+'Ark1'!Q556</f>
        <v>174</v>
      </c>
      <c r="H87" s="47"/>
      <c r="I87" s="65">
        <f>+'Ark1'!R556</f>
        <v>1483</v>
      </c>
      <c r="J87" s="47"/>
      <c r="K87" s="65">
        <f>+'Ark1'!S556</f>
        <v>1483</v>
      </c>
      <c r="L87" s="101">
        <f>+'Ark1'!T556</f>
        <v>8.2210765563501287</v>
      </c>
      <c r="M87" s="101">
        <f>+'Ark1'!U556</f>
        <v>7.2672485047282578</v>
      </c>
      <c r="N87" s="49">
        <f>+'Ark1'!W556</f>
        <v>58.811867835468647</v>
      </c>
      <c r="O87" s="47"/>
      <c r="P87" s="65">
        <f>+'Ark1'!Y556</f>
        <v>124.2362103843559</v>
      </c>
      <c r="Q87" s="65"/>
      <c r="R87" s="76">
        <f>+'Ark1'!AA556</f>
        <v>18.502936026654517</v>
      </c>
      <c r="S87" s="49">
        <f>+'Ark1'!AB556</f>
        <v>4.051465201698865</v>
      </c>
      <c r="T87" s="65">
        <f>+'Ark1'!AC556</f>
        <v>-47.755893187940089</v>
      </c>
      <c r="U87" s="65">
        <f t="shared" si="12"/>
        <v>8.5229885057471257</v>
      </c>
      <c r="V87" s="49">
        <f>+'Ark1'!V556</f>
        <v>15.03573836817262</v>
      </c>
      <c r="W87" s="101">
        <f>+'Ark1'!X556</f>
        <v>134.60044462010438</v>
      </c>
      <c r="X87" s="39"/>
      <c r="Y87" s="11"/>
      <c r="Z87" s="11"/>
      <c r="AA87" s="5"/>
      <c r="AB87"/>
      <c r="AE87"/>
    </row>
    <row r="88" spans="1:31" ht="15.6">
      <c r="A88" s="39"/>
      <c r="B88" s="47">
        <f>+'Ark1'!C557</f>
        <v>2015</v>
      </c>
      <c r="C88" s="47">
        <f>+'Ark1'!G557</f>
        <v>3</v>
      </c>
      <c r="D88" s="48" t="s">
        <v>57</v>
      </c>
      <c r="E88" s="48">
        <v>1</v>
      </c>
      <c r="F88" s="48" t="s">
        <v>53</v>
      </c>
      <c r="G88" s="47">
        <f>+'Ark1'!Q557</f>
        <v>221</v>
      </c>
      <c r="H88" s="47"/>
      <c r="I88" s="65">
        <f>+'Ark1'!R557</f>
        <v>2191</v>
      </c>
      <c r="J88" s="47"/>
      <c r="K88" s="65">
        <f>+'Ark1'!S557</f>
        <v>2189</v>
      </c>
      <c r="L88" s="101">
        <f>+'Ark1'!T557</f>
        <v>69.732654360280094</v>
      </c>
      <c r="M88" s="101">
        <f>+'Ark1'!U557</f>
        <v>70.378872723200189</v>
      </c>
      <c r="N88" s="49">
        <f>+'Ark1'!W557</f>
        <v>59.22567382366379</v>
      </c>
      <c r="O88" s="47"/>
      <c r="P88" s="65">
        <f>+'Ark1'!Y557</f>
        <v>126.19885896850739</v>
      </c>
      <c r="Q88" s="65"/>
      <c r="R88" s="76">
        <f>+'Ark1'!AA557</f>
        <v>25.409752168164687</v>
      </c>
      <c r="S88" s="49">
        <f>+'Ark1'!AB557</f>
        <v>3.9168211541900062</v>
      </c>
      <c r="T88" s="65">
        <f>+'Ark1'!AC557</f>
        <v>-20.165909182715954</v>
      </c>
      <c r="U88" s="65">
        <f t="shared" si="12"/>
        <v>9.9140271493212673</v>
      </c>
      <c r="V88" s="49">
        <f>+'Ark1'!V557</f>
        <v>15.105431309904157</v>
      </c>
      <c r="W88" s="101">
        <f>+'Ark1'!X557</f>
        <v>136.80703043525352</v>
      </c>
      <c r="X88" s="39"/>
      <c r="Y88" s="11"/>
      <c r="Z88" s="5"/>
      <c r="AA88" s="5"/>
      <c r="AB88"/>
      <c r="AE88"/>
    </row>
    <row r="89" spans="1:31" ht="15.6">
      <c r="A89" s="39"/>
      <c r="B89" s="47">
        <f>+'Ark1'!C558</f>
        <v>2015</v>
      </c>
      <c r="C89" s="47">
        <f>+'Ark1'!G558</f>
        <v>3</v>
      </c>
      <c r="D89" s="48" t="s">
        <v>57</v>
      </c>
      <c r="E89" s="48">
        <v>2</v>
      </c>
      <c r="F89" s="48" t="s">
        <v>10</v>
      </c>
      <c r="G89" s="47">
        <f>+'Ark1'!Q558</f>
        <v>54</v>
      </c>
      <c r="H89" s="47"/>
      <c r="I89" s="65">
        <f>+'Ark1'!R558</f>
        <v>951</v>
      </c>
      <c r="J89" s="47"/>
      <c r="K89" s="65">
        <f>+'Ark1'!S558</f>
        <v>938</v>
      </c>
      <c r="L89" s="101">
        <f>+'Ark1'!T558</f>
        <v>30.267345639719924</v>
      </c>
      <c r="M89" s="101">
        <f>+'Ark1'!U558</f>
        <v>29.621127276799808</v>
      </c>
      <c r="N89" s="49">
        <f>+'Ark1'!W558</f>
        <v>59.583155650319824</v>
      </c>
      <c r="O89" s="47"/>
      <c r="P89" s="65">
        <f>+'Ark1'!Y558</f>
        <v>122.37045215562561</v>
      </c>
      <c r="Q89" s="65"/>
      <c r="R89" s="76">
        <f>+'Ark1'!AA558</f>
        <v>22.858546948975995</v>
      </c>
      <c r="S89" s="49">
        <f>+'Ark1'!AB558</f>
        <v>3.8431416302089625</v>
      </c>
      <c r="T89" s="65">
        <f>+'Ark1'!AC558</f>
        <v>-35.22041238872719</v>
      </c>
      <c r="U89" s="65">
        <f t="shared" si="12"/>
        <v>17.611111111111111</v>
      </c>
      <c r="V89" s="49">
        <f>+'Ark1'!V558</f>
        <v>15.286014721345952</v>
      </c>
      <c r="W89" s="101">
        <f>+'Ark1'!X558</f>
        <v>134.25999660504456</v>
      </c>
      <c r="X89" s="39"/>
      <c r="Y89" s="11"/>
      <c r="Z89" s="5"/>
      <c r="AA89" s="5"/>
      <c r="AB89"/>
      <c r="AE89"/>
    </row>
    <row r="90" spans="1:31" ht="15.6">
      <c r="A90" s="39"/>
      <c r="B90" s="47">
        <f>+'Ark1'!C559</f>
        <v>2015</v>
      </c>
      <c r="C90" s="47">
        <f>+'Ark1'!G559</f>
        <v>4</v>
      </c>
      <c r="D90" s="48" t="s">
        <v>7</v>
      </c>
      <c r="E90" s="48">
        <v>1</v>
      </c>
      <c r="F90" s="48" t="s">
        <v>53</v>
      </c>
      <c r="G90" s="47">
        <f>+'Ark1'!Q559</f>
        <v>97</v>
      </c>
      <c r="H90" s="47"/>
      <c r="I90" s="65">
        <f>+'Ark1'!R559</f>
        <v>4605</v>
      </c>
      <c r="J90" s="47"/>
      <c r="K90" s="65">
        <f>+'Ark1'!S559</f>
        <v>4605</v>
      </c>
      <c r="L90" s="101">
        <f>+'Ark1'!T559</f>
        <v>98.840952994204713</v>
      </c>
      <c r="M90" s="101">
        <f>+'Ark1'!U559</f>
        <v>98.986071611537497</v>
      </c>
      <c r="N90" s="49">
        <f>+'Ark1'!W559</f>
        <v>58.953311617806733</v>
      </c>
      <c r="O90" s="47"/>
      <c r="P90" s="65">
        <f>+'Ark1'!Y559</f>
        <v>143.07711183496212</v>
      </c>
      <c r="Q90" s="65"/>
      <c r="R90" s="76">
        <f>+'Ark1'!AA559</f>
        <v>34.177651191279551</v>
      </c>
      <c r="S90" s="49">
        <f>+'Ark1'!AB559</f>
        <v>5.1874935631283661</v>
      </c>
      <c r="T90" s="65">
        <f>+'Ark1'!AC559</f>
        <v>-57.488261366111587</v>
      </c>
      <c r="U90" s="65">
        <f t="shared" si="12"/>
        <v>47.47422680412371</v>
      </c>
      <c r="V90" s="49">
        <f>+'Ark1'!V559</f>
        <v>14.94527687296417</v>
      </c>
      <c r="W90" s="101">
        <f>+'Ark1'!X559</f>
        <v>155.01312224806261</v>
      </c>
      <c r="X90" s="39"/>
      <c r="Y90" s="11"/>
      <c r="Z90" s="5"/>
      <c r="AA90" s="5"/>
      <c r="AB90"/>
      <c r="AE90"/>
    </row>
    <row r="91" spans="1:31" ht="15.6">
      <c r="A91" s="39"/>
      <c r="B91" s="47">
        <f>+'Ark1'!C560</f>
        <v>2015</v>
      </c>
      <c r="C91" s="47">
        <f>+'Ark1'!G560</f>
        <v>4</v>
      </c>
      <c r="D91" s="48" t="s">
        <v>7</v>
      </c>
      <c r="E91" s="48">
        <v>2</v>
      </c>
      <c r="F91" s="48" t="s">
        <v>10</v>
      </c>
      <c r="G91" s="47">
        <f>+'Ark1'!Q560</f>
        <v>11</v>
      </c>
      <c r="H91" s="47"/>
      <c r="I91" s="65">
        <f>+'Ark1'!R560</f>
        <v>54</v>
      </c>
      <c r="J91" s="47"/>
      <c r="K91" s="65">
        <f>+'Ark1'!S560</f>
        <v>54</v>
      </c>
      <c r="L91" s="101">
        <f>+'Ark1'!T560</f>
        <v>1.1590470057952349</v>
      </c>
      <c r="M91" s="101">
        <f>+'Ark1'!U560</f>
        <v>1.0139283884624684</v>
      </c>
      <c r="N91" s="49">
        <f>+'Ark1'!W560</f>
        <v>58.444444444444443</v>
      </c>
      <c r="O91" s="47"/>
      <c r="P91" s="65">
        <f>+'Ark1'!Y560</f>
        <v>124.97962962962964</v>
      </c>
      <c r="Q91" s="65"/>
      <c r="R91" s="76">
        <f>+'Ark1'!AA560</f>
        <v>10.778740729541587</v>
      </c>
      <c r="S91" s="49">
        <f>+'Ark1'!AB560</f>
        <v>3.8038317263608432</v>
      </c>
      <c r="T91" s="65">
        <f>+'Ark1'!AC560</f>
        <v>-28.875477231925824</v>
      </c>
      <c r="U91" s="65">
        <f t="shared" si="12"/>
        <v>4.9090909090909092</v>
      </c>
      <c r="V91" s="49">
        <f>+'Ark1'!V560</f>
        <v>14.5</v>
      </c>
      <c r="W91" s="101">
        <f>+'Ark1'!X560</f>
        <v>135.40588258898117</v>
      </c>
      <c r="X91" s="39"/>
      <c r="Y91" s="11"/>
      <c r="Z91" s="5"/>
      <c r="AA91" s="5"/>
      <c r="AB91"/>
      <c r="AE91"/>
    </row>
    <row r="92" spans="1:31" ht="15.6">
      <c r="A92" s="39"/>
      <c r="B92" s="47" t="e">
        <f>+'Ark1'!#REF!</f>
        <v>#REF!</v>
      </c>
      <c r="C92" s="47" t="e">
        <f>+'Ark1'!#REF!</f>
        <v>#REF!</v>
      </c>
      <c r="D92" s="48" t="s">
        <v>4</v>
      </c>
      <c r="E92" s="48">
        <v>1</v>
      </c>
      <c r="F92" s="48" t="s">
        <v>53</v>
      </c>
      <c r="G92" s="47" t="e">
        <f>+'Ark1'!#REF!</f>
        <v>#REF!</v>
      </c>
      <c r="H92" s="47"/>
      <c r="I92" s="65" t="e">
        <f>+'Ark1'!#REF!</f>
        <v>#REF!</v>
      </c>
      <c r="J92" s="47"/>
      <c r="K92" s="65" t="e">
        <f>+'Ark1'!#REF!</f>
        <v>#REF!</v>
      </c>
      <c r="L92" s="101" t="e">
        <f>+'Ark1'!#REF!</f>
        <v>#REF!</v>
      </c>
      <c r="M92" s="101" t="e">
        <f>+'Ark1'!#REF!</f>
        <v>#REF!</v>
      </c>
      <c r="N92" s="49" t="e">
        <f>+'Ark1'!#REF!</f>
        <v>#REF!</v>
      </c>
      <c r="O92" s="47"/>
      <c r="P92" s="65" t="e">
        <f>+'Ark1'!#REF!</f>
        <v>#REF!</v>
      </c>
      <c r="Q92" s="65"/>
      <c r="R92" s="76" t="e">
        <f>+'Ark1'!#REF!</f>
        <v>#REF!</v>
      </c>
      <c r="S92" s="49" t="e">
        <f>+'Ark1'!#REF!</f>
        <v>#REF!</v>
      </c>
      <c r="T92" s="65" t="e">
        <f>+'Ark1'!#REF!</f>
        <v>#REF!</v>
      </c>
      <c r="U92" s="65" t="e">
        <f t="shared" si="12"/>
        <v>#REF!</v>
      </c>
      <c r="V92" s="49" t="e">
        <f>+'Ark1'!#REF!</f>
        <v>#REF!</v>
      </c>
      <c r="W92" s="101" t="e">
        <f>+'Ark1'!#REF!</f>
        <v>#REF!</v>
      </c>
      <c r="X92" s="39"/>
      <c r="Y92" s="11"/>
      <c r="Z92" s="5"/>
      <c r="AA92" s="5"/>
      <c r="AB92"/>
      <c r="AE92"/>
    </row>
    <row r="93" spans="1:31" ht="15.6">
      <c r="A93" s="39"/>
      <c r="B93" s="47" t="e">
        <f>+'Ark1'!#REF!</f>
        <v>#REF!</v>
      </c>
      <c r="C93" s="47" t="e">
        <f>+'Ark1'!#REF!</f>
        <v>#REF!</v>
      </c>
      <c r="D93" s="48" t="s">
        <v>4</v>
      </c>
      <c r="E93" s="48">
        <v>2</v>
      </c>
      <c r="F93" s="48" t="s">
        <v>10</v>
      </c>
      <c r="G93" s="47" t="e">
        <f>+'Ark1'!#REF!</f>
        <v>#REF!</v>
      </c>
      <c r="H93" s="47"/>
      <c r="I93" s="65" t="e">
        <f>+'Ark1'!#REF!</f>
        <v>#REF!</v>
      </c>
      <c r="J93" s="47"/>
      <c r="K93" s="65" t="e">
        <f>+'Ark1'!#REF!</f>
        <v>#REF!</v>
      </c>
      <c r="L93" s="101" t="e">
        <f>+'Ark1'!#REF!</f>
        <v>#REF!</v>
      </c>
      <c r="M93" s="101" t="e">
        <f>+'Ark1'!#REF!</f>
        <v>#REF!</v>
      </c>
      <c r="N93" s="49" t="e">
        <f>+'Ark1'!#REF!</f>
        <v>#REF!</v>
      </c>
      <c r="O93" s="47"/>
      <c r="P93" s="65" t="e">
        <f>+'Ark1'!#REF!</f>
        <v>#REF!</v>
      </c>
      <c r="Q93" s="65"/>
      <c r="R93" s="76" t="e">
        <f>+'Ark1'!#REF!</f>
        <v>#REF!</v>
      </c>
      <c r="S93" s="49" t="e">
        <f>+'Ark1'!#REF!</f>
        <v>#REF!</v>
      </c>
      <c r="T93" s="65" t="e">
        <f>+'Ark1'!#REF!</f>
        <v>#REF!</v>
      </c>
      <c r="U93" s="65" t="e">
        <f t="shared" si="12"/>
        <v>#REF!</v>
      </c>
      <c r="V93" s="49" t="e">
        <f>+'Ark1'!#REF!</f>
        <v>#REF!</v>
      </c>
      <c r="W93" s="101" t="e">
        <f>+'Ark1'!#REF!</f>
        <v>#REF!</v>
      </c>
      <c r="X93" s="39"/>
      <c r="Y93" s="11"/>
      <c r="Z93" s="5"/>
      <c r="AA93" s="5"/>
      <c r="AB93"/>
      <c r="AE93"/>
    </row>
    <row r="94" spans="1:31" ht="15.6">
      <c r="A94" s="39"/>
      <c r="B94" s="47" t="e">
        <f>+'Ark1'!#REF!</f>
        <v>#REF!</v>
      </c>
      <c r="C94" s="47" t="e">
        <f>+'Ark1'!#REF!</f>
        <v>#REF!</v>
      </c>
      <c r="D94" s="48" t="s">
        <v>5</v>
      </c>
      <c r="E94" s="48">
        <v>1</v>
      </c>
      <c r="F94" s="48" t="s">
        <v>53</v>
      </c>
      <c r="G94" s="47" t="e">
        <f>+'Ark1'!#REF!</f>
        <v>#REF!</v>
      </c>
      <c r="H94" s="47"/>
      <c r="I94" s="65" t="e">
        <f>+'Ark1'!#REF!</f>
        <v>#REF!</v>
      </c>
      <c r="J94" s="47"/>
      <c r="K94" s="65" t="e">
        <f>+'Ark1'!#REF!</f>
        <v>#REF!</v>
      </c>
      <c r="L94" s="101" t="e">
        <f>+'Ark1'!#REF!</f>
        <v>#REF!</v>
      </c>
      <c r="M94" s="101" t="e">
        <f>+'Ark1'!#REF!</f>
        <v>#REF!</v>
      </c>
      <c r="N94" s="49" t="e">
        <f>+'Ark1'!#REF!</f>
        <v>#REF!</v>
      </c>
      <c r="O94" s="47"/>
      <c r="P94" s="65" t="e">
        <f>+'Ark1'!#REF!</f>
        <v>#REF!</v>
      </c>
      <c r="Q94" s="65"/>
      <c r="R94" s="76" t="e">
        <f>+'Ark1'!#REF!</f>
        <v>#REF!</v>
      </c>
      <c r="S94" s="49" t="e">
        <f>+'Ark1'!#REF!</f>
        <v>#REF!</v>
      </c>
      <c r="T94" s="65" t="e">
        <f>+'Ark1'!#REF!</f>
        <v>#REF!</v>
      </c>
      <c r="U94" s="65" t="e">
        <f t="shared" si="12"/>
        <v>#REF!</v>
      </c>
      <c r="V94" s="49" t="e">
        <f>+'Ark1'!#REF!</f>
        <v>#REF!</v>
      </c>
      <c r="W94" s="101" t="e">
        <f>+'Ark1'!#REF!</f>
        <v>#REF!</v>
      </c>
      <c r="X94" s="39"/>
      <c r="Y94" s="11"/>
      <c r="Z94" s="5"/>
      <c r="AA94" s="5"/>
      <c r="AB94"/>
      <c r="AE94"/>
    </row>
    <row r="95" spans="1:31" ht="15.6">
      <c r="A95" s="39"/>
      <c r="B95" s="47" t="e">
        <f>+'Ark1'!#REF!</f>
        <v>#REF!</v>
      </c>
      <c r="C95" s="47" t="e">
        <f>+'Ark1'!#REF!</f>
        <v>#REF!</v>
      </c>
      <c r="D95" s="48" t="s">
        <v>5</v>
      </c>
      <c r="E95" s="48">
        <v>2</v>
      </c>
      <c r="F95" s="48" t="s">
        <v>10</v>
      </c>
      <c r="G95" s="47" t="e">
        <f>+'Ark1'!#REF!</f>
        <v>#REF!</v>
      </c>
      <c r="H95" s="47"/>
      <c r="I95" s="65" t="e">
        <f>+'Ark1'!#REF!</f>
        <v>#REF!</v>
      </c>
      <c r="J95" s="47"/>
      <c r="K95" s="65" t="e">
        <f>+'Ark1'!#REF!</f>
        <v>#REF!</v>
      </c>
      <c r="L95" s="101" t="e">
        <f>+'Ark1'!#REF!</f>
        <v>#REF!</v>
      </c>
      <c r="M95" s="101" t="e">
        <f>+'Ark1'!#REF!</f>
        <v>#REF!</v>
      </c>
      <c r="N95" s="49" t="e">
        <f>+'Ark1'!#REF!</f>
        <v>#REF!</v>
      </c>
      <c r="O95" s="47"/>
      <c r="P95" s="65" t="e">
        <f>+'Ark1'!#REF!</f>
        <v>#REF!</v>
      </c>
      <c r="Q95" s="65"/>
      <c r="R95" s="76" t="e">
        <f>+'Ark1'!#REF!</f>
        <v>#REF!</v>
      </c>
      <c r="S95" s="49" t="e">
        <f>+'Ark1'!#REF!</f>
        <v>#REF!</v>
      </c>
      <c r="T95" s="65" t="e">
        <f>+'Ark1'!#REF!</f>
        <v>#REF!</v>
      </c>
      <c r="U95" s="65" t="e">
        <f t="shared" si="12"/>
        <v>#REF!</v>
      </c>
      <c r="V95" s="49" t="e">
        <f>+'Ark1'!#REF!</f>
        <v>#REF!</v>
      </c>
      <c r="W95" s="101" t="e">
        <f>+'Ark1'!#REF!</f>
        <v>#REF!</v>
      </c>
      <c r="X95" s="39"/>
      <c r="Y95" s="11"/>
      <c r="Z95" s="5"/>
      <c r="AA95" s="5"/>
      <c r="AB95"/>
      <c r="AE95"/>
    </row>
    <row r="96" spans="1:31" ht="15.6">
      <c r="A96" s="39"/>
      <c r="B96" s="47" t="e">
        <f>+'Ark1'!#REF!</f>
        <v>#REF!</v>
      </c>
      <c r="C96" s="47" t="e">
        <f>+'Ark1'!#REF!</f>
        <v>#REF!</v>
      </c>
      <c r="D96" s="48" t="s">
        <v>57</v>
      </c>
      <c r="E96" s="48">
        <v>1</v>
      </c>
      <c r="F96" s="48" t="s">
        <v>53</v>
      </c>
      <c r="G96" s="47" t="e">
        <f>+'Ark1'!#REF!</f>
        <v>#REF!</v>
      </c>
      <c r="H96" s="47"/>
      <c r="I96" s="65" t="e">
        <f>+'Ark1'!#REF!</f>
        <v>#REF!</v>
      </c>
      <c r="J96" s="47"/>
      <c r="K96" s="65" t="e">
        <f>+'Ark1'!#REF!</f>
        <v>#REF!</v>
      </c>
      <c r="L96" s="101" t="e">
        <f>+'Ark1'!#REF!</f>
        <v>#REF!</v>
      </c>
      <c r="M96" s="101" t="e">
        <f>+'Ark1'!#REF!</f>
        <v>#REF!</v>
      </c>
      <c r="N96" s="49" t="e">
        <f>+'Ark1'!#REF!</f>
        <v>#REF!</v>
      </c>
      <c r="O96" s="47"/>
      <c r="P96" s="65" t="e">
        <f>+'Ark1'!#REF!</f>
        <v>#REF!</v>
      </c>
      <c r="Q96" s="65"/>
      <c r="R96" s="76" t="e">
        <f>+'Ark1'!#REF!</f>
        <v>#REF!</v>
      </c>
      <c r="S96" s="49" t="e">
        <f>+'Ark1'!#REF!</f>
        <v>#REF!</v>
      </c>
      <c r="T96" s="65" t="e">
        <f>+'Ark1'!#REF!</f>
        <v>#REF!</v>
      </c>
      <c r="U96" s="65" t="e">
        <f t="shared" si="12"/>
        <v>#REF!</v>
      </c>
      <c r="V96" s="49" t="e">
        <f>+'Ark1'!#REF!</f>
        <v>#REF!</v>
      </c>
      <c r="W96" s="101" t="e">
        <f>+'Ark1'!#REF!</f>
        <v>#REF!</v>
      </c>
      <c r="X96" s="39"/>
      <c r="Y96" s="5"/>
      <c r="Z96" s="5"/>
      <c r="AA96" s="5"/>
      <c r="AB96"/>
      <c r="AE96"/>
    </row>
    <row r="97" spans="1:31" ht="15.6">
      <c r="A97" s="39"/>
      <c r="B97" s="47" t="e">
        <f>+'Ark1'!#REF!</f>
        <v>#REF!</v>
      </c>
      <c r="C97" s="47" t="e">
        <f>+'Ark1'!#REF!</f>
        <v>#REF!</v>
      </c>
      <c r="D97" s="48" t="s">
        <v>57</v>
      </c>
      <c r="E97" s="48">
        <v>2</v>
      </c>
      <c r="F97" s="48" t="s">
        <v>10</v>
      </c>
      <c r="G97" s="47" t="e">
        <f>+'Ark1'!#REF!</f>
        <v>#REF!</v>
      </c>
      <c r="H97" s="47"/>
      <c r="I97" s="65" t="e">
        <f>+'Ark1'!#REF!</f>
        <v>#REF!</v>
      </c>
      <c r="J97" s="47"/>
      <c r="K97" s="65" t="e">
        <f>+'Ark1'!#REF!</f>
        <v>#REF!</v>
      </c>
      <c r="L97" s="101" t="e">
        <f>+'Ark1'!#REF!</f>
        <v>#REF!</v>
      </c>
      <c r="M97" s="101" t="e">
        <f>+'Ark1'!#REF!</f>
        <v>#REF!</v>
      </c>
      <c r="N97" s="49" t="e">
        <f>+'Ark1'!#REF!</f>
        <v>#REF!</v>
      </c>
      <c r="O97" s="47"/>
      <c r="P97" s="65" t="e">
        <f>+'Ark1'!#REF!</f>
        <v>#REF!</v>
      </c>
      <c r="Q97" s="65"/>
      <c r="R97" s="76" t="e">
        <f>+'Ark1'!#REF!</f>
        <v>#REF!</v>
      </c>
      <c r="S97" s="49" t="e">
        <f>+'Ark1'!#REF!</f>
        <v>#REF!</v>
      </c>
      <c r="T97" s="65" t="e">
        <f>+'Ark1'!#REF!</f>
        <v>#REF!</v>
      </c>
      <c r="U97" s="65" t="e">
        <f t="shared" si="12"/>
        <v>#REF!</v>
      </c>
      <c r="V97" s="49" t="e">
        <f>+'Ark1'!#REF!</f>
        <v>#REF!</v>
      </c>
      <c r="W97" s="101" t="e">
        <f>+'Ark1'!#REF!</f>
        <v>#REF!</v>
      </c>
      <c r="X97" s="39"/>
      <c r="Y97"/>
      <c r="Z97"/>
      <c r="AA97"/>
      <c r="AB97"/>
      <c r="AE97"/>
    </row>
    <row r="98" spans="1:31" ht="15.6">
      <c r="A98" s="39"/>
      <c r="B98" s="47" t="e">
        <f>+'Ark1'!#REF!</f>
        <v>#REF!</v>
      </c>
      <c r="C98" s="47" t="e">
        <f>+'Ark1'!#REF!</f>
        <v>#REF!</v>
      </c>
      <c r="D98" s="48" t="s">
        <v>7</v>
      </c>
      <c r="E98" s="48">
        <v>1</v>
      </c>
      <c r="F98" s="48" t="s">
        <v>53</v>
      </c>
      <c r="G98" s="47" t="e">
        <f>+'Ark1'!#REF!</f>
        <v>#REF!</v>
      </c>
      <c r="H98" s="47"/>
      <c r="I98" s="65" t="e">
        <f>+'Ark1'!#REF!</f>
        <v>#REF!</v>
      </c>
      <c r="J98" s="47"/>
      <c r="K98" s="65" t="e">
        <f>+'Ark1'!#REF!</f>
        <v>#REF!</v>
      </c>
      <c r="L98" s="101" t="e">
        <f>+'Ark1'!#REF!</f>
        <v>#REF!</v>
      </c>
      <c r="M98" s="101" t="e">
        <f>+'Ark1'!#REF!</f>
        <v>#REF!</v>
      </c>
      <c r="N98" s="49" t="e">
        <f>+'Ark1'!#REF!</f>
        <v>#REF!</v>
      </c>
      <c r="O98" s="47"/>
      <c r="P98" s="65" t="e">
        <f>+'Ark1'!#REF!</f>
        <v>#REF!</v>
      </c>
      <c r="Q98" s="65"/>
      <c r="R98" s="76" t="e">
        <f>+'Ark1'!#REF!</f>
        <v>#REF!</v>
      </c>
      <c r="S98" s="49" t="e">
        <f>+'Ark1'!#REF!</f>
        <v>#REF!</v>
      </c>
      <c r="T98" s="65" t="e">
        <f>+'Ark1'!#REF!</f>
        <v>#REF!</v>
      </c>
      <c r="U98" s="65" t="e">
        <f t="shared" si="12"/>
        <v>#REF!</v>
      </c>
      <c r="V98" s="49" t="e">
        <f>+'Ark1'!#REF!</f>
        <v>#REF!</v>
      </c>
      <c r="W98" s="101" t="e">
        <f>+'Ark1'!#REF!</f>
        <v>#REF!</v>
      </c>
      <c r="X98" s="39"/>
      <c r="Y98" s="5"/>
      <c r="Z98"/>
      <c r="AA98" s="5"/>
      <c r="AB98"/>
      <c r="AE98"/>
    </row>
    <row r="99" spans="1:31" ht="15.6">
      <c r="A99" s="39"/>
      <c r="B99" s="47" t="e">
        <f>+'Ark1'!#REF!</f>
        <v>#REF!</v>
      </c>
      <c r="C99" s="47" t="e">
        <f>+'Ark1'!#REF!</f>
        <v>#REF!</v>
      </c>
      <c r="D99" s="48" t="s">
        <v>7</v>
      </c>
      <c r="E99" s="48">
        <v>2</v>
      </c>
      <c r="F99" s="48" t="s">
        <v>10</v>
      </c>
      <c r="G99" s="47" t="e">
        <f>+'Ark1'!#REF!</f>
        <v>#REF!</v>
      </c>
      <c r="H99" s="47"/>
      <c r="I99" s="65" t="e">
        <f>+'Ark1'!#REF!</f>
        <v>#REF!</v>
      </c>
      <c r="J99" s="47"/>
      <c r="K99" s="65" t="e">
        <f>+'Ark1'!#REF!</f>
        <v>#REF!</v>
      </c>
      <c r="L99" s="101" t="e">
        <f>+'Ark1'!#REF!</f>
        <v>#REF!</v>
      </c>
      <c r="M99" s="101" t="e">
        <f>+'Ark1'!#REF!</f>
        <v>#REF!</v>
      </c>
      <c r="N99" s="49" t="e">
        <f>+'Ark1'!#REF!</f>
        <v>#REF!</v>
      </c>
      <c r="O99" s="47"/>
      <c r="P99" s="65" t="e">
        <f>+'Ark1'!#REF!</f>
        <v>#REF!</v>
      </c>
      <c r="Q99" s="65"/>
      <c r="R99" s="76" t="e">
        <f>+'Ark1'!#REF!</f>
        <v>#REF!</v>
      </c>
      <c r="S99" s="49" t="e">
        <f>+'Ark1'!#REF!</f>
        <v>#REF!</v>
      </c>
      <c r="T99" s="65" t="e">
        <f>+'Ark1'!#REF!</f>
        <v>#REF!</v>
      </c>
      <c r="U99" s="65" t="e">
        <f t="shared" si="12"/>
        <v>#REF!</v>
      </c>
      <c r="V99" s="49" t="e">
        <f>+'Ark1'!#REF!</f>
        <v>#REF!</v>
      </c>
      <c r="W99" s="101" t="e">
        <f>+'Ark1'!#REF!</f>
        <v>#REF!</v>
      </c>
      <c r="X99" s="39"/>
      <c r="Y99"/>
      <c r="Z99"/>
      <c r="AA99"/>
      <c r="AB99"/>
      <c r="AE99"/>
    </row>
    <row r="100" spans="1:31" ht="15.6">
      <c r="A100" s="39"/>
      <c r="B100" s="47" t="e">
        <f>+'Ark1'!#REF!</f>
        <v>#REF!</v>
      </c>
      <c r="C100" s="47" t="e">
        <f>+'Ark1'!#REF!</f>
        <v>#REF!</v>
      </c>
      <c r="D100" s="48" t="s">
        <v>4</v>
      </c>
      <c r="E100" s="48">
        <v>1</v>
      </c>
      <c r="F100" s="48" t="s">
        <v>53</v>
      </c>
      <c r="G100" s="47" t="e">
        <f>+'Ark1'!#REF!</f>
        <v>#REF!</v>
      </c>
      <c r="H100" s="47"/>
      <c r="I100" s="65" t="e">
        <f>+'Ark1'!#REF!</f>
        <v>#REF!</v>
      </c>
      <c r="J100" s="47"/>
      <c r="K100" s="65" t="e">
        <f>+'Ark1'!#REF!</f>
        <v>#REF!</v>
      </c>
      <c r="L100" s="101" t="e">
        <f>+'Ark1'!#REF!</f>
        <v>#REF!</v>
      </c>
      <c r="M100" s="101" t="e">
        <f>+'Ark1'!#REF!</f>
        <v>#REF!</v>
      </c>
      <c r="N100" s="49" t="e">
        <f>+'Ark1'!#REF!</f>
        <v>#REF!</v>
      </c>
      <c r="O100" s="47"/>
      <c r="P100" s="65" t="e">
        <f>+'Ark1'!#REF!</f>
        <v>#REF!</v>
      </c>
      <c r="Q100" s="65"/>
      <c r="R100" s="76" t="e">
        <f>+'Ark1'!#REF!</f>
        <v>#REF!</v>
      </c>
      <c r="S100" s="49" t="e">
        <f>+'Ark1'!#REF!</f>
        <v>#REF!</v>
      </c>
      <c r="T100" s="65" t="e">
        <f>+'Ark1'!#REF!</f>
        <v>#REF!</v>
      </c>
      <c r="U100" s="65" t="e">
        <f t="shared" si="12"/>
        <v>#REF!</v>
      </c>
      <c r="V100" s="49" t="e">
        <f>+'Ark1'!#REF!</f>
        <v>#REF!</v>
      </c>
      <c r="W100" s="101" t="e">
        <f>+'Ark1'!#REF!</f>
        <v>#REF!</v>
      </c>
      <c r="X100" s="39"/>
      <c r="Y100"/>
      <c r="Z100"/>
      <c r="AA100"/>
      <c r="AB100"/>
      <c r="AE100"/>
    </row>
    <row r="101" spans="1:31" ht="15.6">
      <c r="A101" s="39"/>
      <c r="B101" s="47" t="e">
        <f>+'Ark1'!#REF!</f>
        <v>#REF!</v>
      </c>
      <c r="C101" s="47" t="e">
        <f>+'Ark1'!#REF!</f>
        <v>#REF!</v>
      </c>
      <c r="D101" s="48" t="s">
        <v>4</v>
      </c>
      <c r="E101" s="48">
        <v>2</v>
      </c>
      <c r="F101" s="48" t="s">
        <v>10</v>
      </c>
      <c r="G101" s="47" t="e">
        <f>+'Ark1'!#REF!</f>
        <v>#REF!</v>
      </c>
      <c r="H101" s="47"/>
      <c r="I101" s="65" t="e">
        <f>+'Ark1'!#REF!</f>
        <v>#REF!</v>
      </c>
      <c r="J101" s="47"/>
      <c r="K101" s="65" t="e">
        <f>+'Ark1'!#REF!</f>
        <v>#REF!</v>
      </c>
      <c r="L101" s="101" t="e">
        <f>+'Ark1'!#REF!</f>
        <v>#REF!</v>
      </c>
      <c r="M101" s="101" t="e">
        <f>+'Ark1'!#REF!</f>
        <v>#REF!</v>
      </c>
      <c r="N101" s="49" t="e">
        <f>+'Ark1'!#REF!</f>
        <v>#REF!</v>
      </c>
      <c r="O101" s="47"/>
      <c r="P101" s="65" t="e">
        <f>+'Ark1'!#REF!</f>
        <v>#REF!</v>
      </c>
      <c r="Q101" s="65"/>
      <c r="R101" s="76" t="e">
        <f>+'Ark1'!#REF!</f>
        <v>#REF!</v>
      </c>
      <c r="S101" s="49" t="e">
        <f>+'Ark1'!#REF!</f>
        <v>#REF!</v>
      </c>
      <c r="T101" s="65" t="e">
        <f>+'Ark1'!#REF!</f>
        <v>#REF!</v>
      </c>
      <c r="U101" s="65" t="e">
        <f t="shared" si="12"/>
        <v>#REF!</v>
      </c>
      <c r="V101" s="49" t="e">
        <f>+'Ark1'!#REF!</f>
        <v>#REF!</v>
      </c>
      <c r="W101" s="101" t="e">
        <f>+'Ark1'!#REF!</f>
        <v>#REF!</v>
      </c>
      <c r="X101" s="39"/>
      <c r="Y101"/>
      <c r="Z101"/>
      <c r="AA101"/>
      <c r="AB101"/>
      <c r="AE101"/>
    </row>
    <row r="102" spans="1:31" ht="15.6">
      <c r="A102" s="39"/>
      <c r="B102" s="47" t="e">
        <f>+'Ark1'!#REF!</f>
        <v>#REF!</v>
      </c>
      <c r="C102" s="47" t="e">
        <f>+'Ark1'!#REF!</f>
        <v>#REF!</v>
      </c>
      <c r="D102" s="48" t="s">
        <v>5</v>
      </c>
      <c r="E102" s="48">
        <v>1</v>
      </c>
      <c r="F102" s="48" t="s">
        <v>53</v>
      </c>
      <c r="G102" s="47" t="e">
        <f>+'Ark1'!#REF!</f>
        <v>#REF!</v>
      </c>
      <c r="H102" s="47"/>
      <c r="I102" s="65" t="e">
        <f>+'Ark1'!#REF!</f>
        <v>#REF!</v>
      </c>
      <c r="J102" s="47"/>
      <c r="K102" s="65" t="e">
        <f>+'Ark1'!#REF!</f>
        <v>#REF!</v>
      </c>
      <c r="L102" s="101" t="e">
        <f>+'Ark1'!#REF!</f>
        <v>#REF!</v>
      </c>
      <c r="M102" s="101" t="e">
        <f>+'Ark1'!#REF!</f>
        <v>#REF!</v>
      </c>
      <c r="N102" s="49" t="e">
        <f>+'Ark1'!#REF!</f>
        <v>#REF!</v>
      </c>
      <c r="O102" s="47"/>
      <c r="P102" s="65" t="e">
        <f>+'Ark1'!#REF!</f>
        <v>#REF!</v>
      </c>
      <c r="Q102" s="65"/>
      <c r="R102" s="76" t="e">
        <f>+'Ark1'!#REF!</f>
        <v>#REF!</v>
      </c>
      <c r="S102" s="49" t="e">
        <f>+'Ark1'!#REF!</f>
        <v>#REF!</v>
      </c>
      <c r="T102" s="65" t="e">
        <f>+'Ark1'!#REF!</f>
        <v>#REF!</v>
      </c>
      <c r="U102" s="65" t="e">
        <f t="shared" si="12"/>
        <v>#REF!</v>
      </c>
      <c r="V102" s="49" t="e">
        <f>+'Ark1'!#REF!</f>
        <v>#REF!</v>
      </c>
      <c r="W102" s="101" t="e">
        <f>+'Ark1'!#REF!</f>
        <v>#REF!</v>
      </c>
      <c r="X102" s="39"/>
      <c r="Y102"/>
      <c r="Z102"/>
      <c r="AA102"/>
      <c r="AB102"/>
      <c r="AE102"/>
    </row>
    <row r="103" spans="1:31" ht="15.6">
      <c r="A103" s="39"/>
      <c r="B103" s="47" t="e">
        <f>+'Ark1'!#REF!</f>
        <v>#REF!</v>
      </c>
      <c r="C103" s="47" t="e">
        <f>+'Ark1'!#REF!</f>
        <v>#REF!</v>
      </c>
      <c r="D103" s="48" t="s">
        <v>5</v>
      </c>
      <c r="E103" s="48">
        <v>2</v>
      </c>
      <c r="F103" s="48" t="s">
        <v>10</v>
      </c>
      <c r="G103" s="47" t="e">
        <f>+'Ark1'!#REF!</f>
        <v>#REF!</v>
      </c>
      <c r="H103" s="47"/>
      <c r="I103" s="65" t="e">
        <f>+'Ark1'!#REF!</f>
        <v>#REF!</v>
      </c>
      <c r="J103" s="47"/>
      <c r="K103" s="65" t="e">
        <f>+'Ark1'!#REF!</f>
        <v>#REF!</v>
      </c>
      <c r="L103" s="101" t="e">
        <f>+'Ark1'!#REF!</f>
        <v>#REF!</v>
      </c>
      <c r="M103" s="101" t="e">
        <f>+'Ark1'!#REF!</f>
        <v>#REF!</v>
      </c>
      <c r="N103" s="49" t="e">
        <f>+'Ark1'!#REF!</f>
        <v>#REF!</v>
      </c>
      <c r="O103" s="47"/>
      <c r="P103" s="65" t="e">
        <f>+'Ark1'!#REF!</f>
        <v>#REF!</v>
      </c>
      <c r="Q103" s="65"/>
      <c r="R103" s="76" t="e">
        <f>+'Ark1'!#REF!</f>
        <v>#REF!</v>
      </c>
      <c r="S103" s="49" t="e">
        <f>+'Ark1'!#REF!</f>
        <v>#REF!</v>
      </c>
      <c r="T103" s="65" t="e">
        <f>+'Ark1'!#REF!</f>
        <v>#REF!</v>
      </c>
      <c r="U103" s="65" t="e">
        <f t="shared" si="12"/>
        <v>#REF!</v>
      </c>
      <c r="V103" s="49" t="e">
        <f>+'Ark1'!#REF!</f>
        <v>#REF!</v>
      </c>
      <c r="W103" s="101" t="e">
        <f>+'Ark1'!#REF!</f>
        <v>#REF!</v>
      </c>
      <c r="X103" s="39"/>
      <c r="Y103"/>
      <c r="Z103"/>
      <c r="AA103"/>
      <c r="AB103"/>
      <c r="AE103"/>
    </row>
    <row r="104" spans="1:31" ht="15.6">
      <c r="A104" s="39"/>
      <c r="B104" s="47" t="e">
        <f>+'Ark1'!#REF!</f>
        <v>#REF!</v>
      </c>
      <c r="C104" s="47" t="e">
        <f>+'Ark1'!#REF!</f>
        <v>#REF!</v>
      </c>
      <c r="D104" s="48" t="s">
        <v>57</v>
      </c>
      <c r="E104" s="48">
        <v>1</v>
      </c>
      <c r="F104" s="48" t="s">
        <v>53</v>
      </c>
      <c r="G104" s="47" t="e">
        <f>+'Ark1'!#REF!</f>
        <v>#REF!</v>
      </c>
      <c r="H104" s="47"/>
      <c r="I104" s="65" t="e">
        <f>+'Ark1'!#REF!</f>
        <v>#REF!</v>
      </c>
      <c r="J104" s="47"/>
      <c r="K104" s="65" t="e">
        <f>+'Ark1'!#REF!</f>
        <v>#REF!</v>
      </c>
      <c r="L104" s="101" t="e">
        <f>+'Ark1'!#REF!</f>
        <v>#REF!</v>
      </c>
      <c r="M104" s="101" t="e">
        <f>+'Ark1'!#REF!</f>
        <v>#REF!</v>
      </c>
      <c r="N104" s="49" t="e">
        <f>+'Ark1'!#REF!</f>
        <v>#REF!</v>
      </c>
      <c r="O104" s="47"/>
      <c r="P104" s="65" t="e">
        <f>+'Ark1'!#REF!</f>
        <v>#REF!</v>
      </c>
      <c r="Q104" s="65"/>
      <c r="R104" s="76" t="e">
        <f>+'Ark1'!#REF!</f>
        <v>#REF!</v>
      </c>
      <c r="S104" s="49" t="e">
        <f>+'Ark1'!#REF!</f>
        <v>#REF!</v>
      </c>
      <c r="T104" s="65" t="e">
        <f>+'Ark1'!#REF!</f>
        <v>#REF!</v>
      </c>
      <c r="U104" s="65" t="e">
        <f t="shared" si="12"/>
        <v>#REF!</v>
      </c>
      <c r="V104" s="49" t="e">
        <f>+'Ark1'!#REF!</f>
        <v>#REF!</v>
      </c>
      <c r="W104" s="101" t="e">
        <f>+'Ark1'!#REF!</f>
        <v>#REF!</v>
      </c>
      <c r="X104" s="39"/>
      <c r="Y104"/>
      <c r="Z104"/>
      <c r="AA104"/>
      <c r="AB104"/>
      <c r="AE104"/>
    </row>
    <row r="105" spans="1:31" ht="15.6">
      <c r="A105" s="39"/>
      <c r="B105" s="47" t="e">
        <f>+'Ark1'!#REF!</f>
        <v>#REF!</v>
      </c>
      <c r="C105" s="47" t="e">
        <f>+'Ark1'!#REF!</f>
        <v>#REF!</v>
      </c>
      <c r="D105" s="48" t="s">
        <v>57</v>
      </c>
      <c r="E105" s="48">
        <v>2</v>
      </c>
      <c r="F105" s="48" t="s">
        <v>10</v>
      </c>
      <c r="G105" s="47" t="e">
        <f>+'Ark1'!#REF!</f>
        <v>#REF!</v>
      </c>
      <c r="H105" s="47"/>
      <c r="I105" s="65" t="e">
        <f>+'Ark1'!#REF!</f>
        <v>#REF!</v>
      </c>
      <c r="J105" s="47"/>
      <c r="K105" s="65" t="e">
        <f>+'Ark1'!#REF!</f>
        <v>#REF!</v>
      </c>
      <c r="L105" s="101" t="e">
        <f>+'Ark1'!#REF!</f>
        <v>#REF!</v>
      </c>
      <c r="M105" s="101" t="e">
        <f>+'Ark1'!#REF!</f>
        <v>#REF!</v>
      </c>
      <c r="N105" s="49" t="e">
        <f>+'Ark1'!#REF!</f>
        <v>#REF!</v>
      </c>
      <c r="O105" s="47"/>
      <c r="P105" s="65" t="e">
        <f>+'Ark1'!#REF!</f>
        <v>#REF!</v>
      </c>
      <c r="Q105" s="65"/>
      <c r="R105" s="76" t="e">
        <f>+'Ark1'!#REF!</f>
        <v>#REF!</v>
      </c>
      <c r="S105" s="49" t="e">
        <f>+'Ark1'!#REF!</f>
        <v>#REF!</v>
      </c>
      <c r="T105" s="65" t="e">
        <f>+'Ark1'!#REF!</f>
        <v>#REF!</v>
      </c>
      <c r="U105" s="65" t="e">
        <f t="shared" si="12"/>
        <v>#REF!</v>
      </c>
      <c r="V105" s="49" t="e">
        <f>+'Ark1'!#REF!</f>
        <v>#REF!</v>
      </c>
      <c r="W105" s="101" t="e">
        <f>+'Ark1'!#REF!</f>
        <v>#REF!</v>
      </c>
      <c r="X105" s="39"/>
      <c r="Y105"/>
      <c r="Z105"/>
      <c r="AA105"/>
      <c r="AB105"/>
      <c r="AE105"/>
    </row>
    <row r="106" spans="1:31" ht="15.6">
      <c r="A106" s="39"/>
      <c r="B106" s="47" t="e">
        <f>+'Ark1'!#REF!</f>
        <v>#REF!</v>
      </c>
      <c r="C106" s="47" t="e">
        <f>+'Ark1'!#REF!</f>
        <v>#REF!</v>
      </c>
      <c r="D106" s="48" t="s">
        <v>7</v>
      </c>
      <c r="E106" s="48">
        <v>1</v>
      </c>
      <c r="F106" s="48" t="s">
        <v>53</v>
      </c>
      <c r="G106" s="47" t="e">
        <f>+'Ark1'!#REF!</f>
        <v>#REF!</v>
      </c>
      <c r="H106" s="47"/>
      <c r="I106" s="65" t="e">
        <f>+'Ark1'!#REF!</f>
        <v>#REF!</v>
      </c>
      <c r="J106" s="47"/>
      <c r="K106" s="65" t="e">
        <f>+'Ark1'!#REF!</f>
        <v>#REF!</v>
      </c>
      <c r="L106" s="101" t="e">
        <f>+'Ark1'!#REF!</f>
        <v>#REF!</v>
      </c>
      <c r="M106" s="101" t="e">
        <f>+'Ark1'!#REF!</f>
        <v>#REF!</v>
      </c>
      <c r="N106" s="49" t="e">
        <f>+'Ark1'!#REF!</f>
        <v>#REF!</v>
      </c>
      <c r="O106" s="47"/>
      <c r="P106" s="65" t="e">
        <f>+'Ark1'!#REF!</f>
        <v>#REF!</v>
      </c>
      <c r="Q106" s="65"/>
      <c r="R106" s="76" t="e">
        <f>+'Ark1'!#REF!</f>
        <v>#REF!</v>
      </c>
      <c r="S106" s="49" t="e">
        <f>+'Ark1'!#REF!</f>
        <v>#REF!</v>
      </c>
      <c r="T106" s="65" t="e">
        <f>+'Ark1'!#REF!</f>
        <v>#REF!</v>
      </c>
      <c r="U106" s="65" t="e">
        <f t="shared" si="12"/>
        <v>#REF!</v>
      </c>
      <c r="V106" s="49" t="e">
        <f>+'Ark1'!#REF!</f>
        <v>#REF!</v>
      </c>
      <c r="W106" s="101" t="e">
        <f>+'Ark1'!#REF!</f>
        <v>#REF!</v>
      </c>
      <c r="X106" s="39"/>
      <c r="Y106"/>
      <c r="Z106"/>
      <c r="AA106"/>
      <c r="AB106"/>
      <c r="AE106"/>
    </row>
    <row r="107" spans="1:31" ht="15.6">
      <c r="A107" s="39"/>
      <c r="B107" s="47" t="e">
        <f>+'Ark1'!#REF!</f>
        <v>#REF!</v>
      </c>
      <c r="C107" s="47" t="e">
        <f>+'Ark1'!#REF!</f>
        <v>#REF!</v>
      </c>
      <c r="D107" s="48" t="s">
        <v>7</v>
      </c>
      <c r="E107" s="48">
        <v>2</v>
      </c>
      <c r="F107" s="48" t="s">
        <v>10</v>
      </c>
      <c r="G107" s="47" t="e">
        <f>+'Ark1'!#REF!</f>
        <v>#REF!</v>
      </c>
      <c r="H107" s="47"/>
      <c r="I107" s="65" t="e">
        <f>+'Ark1'!#REF!</f>
        <v>#REF!</v>
      </c>
      <c r="J107" s="47"/>
      <c r="K107" s="65" t="e">
        <f>+'Ark1'!#REF!</f>
        <v>#REF!</v>
      </c>
      <c r="L107" s="101" t="e">
        <f>+'Ark1'!#REF!</f>
        <v>#REF!</v>
      </c>
      <c r="M107" s="101" t="e">
        <f>+'Ark1'!#REF!</f>
        <v>#REF!</v>
      </c>
      <c r="N107" s="49" t="e">
        <f>+'Ark1'!#REF!</f>
        <v>#REF!</v>
      </c>
      <c r="O107" s="47"/>
      <c r="P107" s="65" t="e">
        <f>+'Ark1'!#REF!</f>
        <v>#REF!</v>
      </c>
      <c r="Q107" s="65"/>
      <c r="R107" s="76" t="e">
        <f>+'Ark1'!#REF!</f>
        <v>#REF!</v>
      </c>
      <c r="S107" s="49" t="e">
        <f>+'Ark1'!#REF!</f>
        <v>#REF!</v>
      </c>
      <c r="T107" s="65" t="e">
        <f>+'Ark1'!#REF!</f>
        <v>#REF!</v>
      </c>
      <c r="U107" s="65" t="e">
        <f t="shared" si="12"/>
        <v>#REF!</v>
      </c>
      <c r="V107" s="49" t="e">
        <f>+'Ark1'!#REF!</f>
        <v>#REF!</v>
      </c>
      <c r="W107" s="101" t="e">
        <f>+'Ark1'!#REF!</f>
        <v>#REF!</v>
      </c>
      <c r="X107" s="39"/>
      <c r="Y107"/>
      <c r="Z107"/>
      <c r="AA107"/>
      <c r="AB107"/>
      <c r="AE107"/>
    </row>
    <row r="108" spans="1:31" ht="15.6">
      <c r="A108" s="39"/>
      <c r="B108" s="47" t="e">
        <f>+'Ark1'!#REF!</f>
        <v>#REF!</v>
      </c>
      <c r="C108" s="47" t="e">
        <f>+'Ark1'!#REF!</f>
        <v>#REF!</v>
      </c>
      <c r="D108" s="48" t="s">
        <v>4</v>
      </c>
      <c r="E108" s="48">
        <v>1</v>
      </c>
      <c r="F108" s="48" t="s">
        <v>53</v>
      </c>
      <c r="G108" s="47" t="e">
        <f>+'Ark1'!#REF!</f>
        <v>#REF!</v>
      </c>
      <c r="H108" s="47"/>
      <c r="I108" s="65" t="e">
        <f>+'Ark1'!#REF!</f>
        <v>#REF!</v>
      </c>
      <c r="J108" s="47"/>
      <c r="K108" s="65" t="e">
        <f>+'Ark1'!#REF!</f>
        <v>#REF!</v>
      </c>
      <c r="L108" s="101" t="e">
        <f>+'Ark1'!#REF!</f>
        <v>#REF!</v>
      </c>
      <c r="M108" s="101" t="e">
        <f>+'Ark1'!#REF!</f>
        <v>#REF!</v>
      </c>
      <c r="N108" s="49" t="e">
        <f>+'Ark1'!#REF!</f>
        <v>#REF!</v>
      </c>
      <c r="O108" s="47"/>
      <c r="P108" s="65" t="e">
        <f>+'Ark1'!#REF!</f>
        <v>#REF!</v>
      </c>
      <c r="Q108" s="65"/>
      <c r="R108" s="76" t="e">
        <f>+'Ark1'!#REF!</f>
        <v>#REF!</v>
      </c>
      <c r="S108" s="49" t="e">
        <f>+'Ark1'!#REF!</f>
        <v>#REF!</v>
      </c>
      <c r="T108" s="65" t="e">
        <f>+'Ark1'!#REF!</f>
        <v>#REF!</v>
      </c>
      <c r="U108" s="65" t="e">
        <f t="shared" si="12"/>
        <v>#REF!</v>
      </c>
      <c r="V108" s="49" t="e">
        <f>+'Ark1'!#REF!</f>
        <v>#REF!</v>
      </c>
      <c r="W108" s="101" t="e">
        <f>+'Ark1'!#REF!</f>
        <v>#REF!</v>
      </c>
      <c r="X108" s="39"/>
      <c r="Y108"/>
      <c r="Z108"/>
      <c r="AA108"/>
      <c r="AB108"/>
      <c r="AE108"/>
    </row>
    <row r="109" spans="1:31" ht="15.6">
      <c r="A109" s="39"/>
      <c r="B109" s="47" t="e">
        <f>+'Ark1'!#REF!</f>
        <v>#REF!</v>
      </c>
      <c r="C109" s="47" t="e">
        <f>+'Ark1'!#REF!</f>
        <v>#REF!</v>
      </c>
      <c r="D109" s="48" t="s">
        <v>4</v>
      </c>
      <c r="E109" s="48">
        <v>2</v>
      </c>
      <c r="F109" s="48" t="s">
        <v>10</v>
      </c>
      <c r="G109" s="47" t="e">
        <f>+'Ark1'!#REF!</f>
        <v>#REF!</v>
      </c>
      <c r="H109" s="47"/>
      <c r="I109" s="65" t="e">
        <f>+'Ark1'!#REF!</f>
        <v>#REF!</v>
      </c>
      <c r="J109" s="47"/>
      <c r="K109" s="65" t="e">
        <f>+'Ark1'!#REF!</f>
        <v>#REF!</v>
      </c>
      <c r="L109" s="101" t="e">
        <f>+'Ark1'!#REF!</f>
        <v>#REF!</v>
      </c>
      <c r="M109" s="101" t="e">
        <f>+'Ark1'!#REF!</f>
        <v>#REF!</v>
      </c>
      <c r="N109" s="49" t="e">
        <f>+'Ark1'!#REF!</f>
        <v>#REF!</v>
      </c>
      <c r="O109" s="47"/>
      <c r="P109" s="65" t="e">
        <f>+'Ark1'!#REF!</f>
        <v>#REF!</v>
      </c>
      <c r="Q109" s="65"/>
      <c r="R109" s="76" t="e">
        <f>+'Ark1'!#REF!</f>
        <v>#REF!</v>
      </c>
      <c r="S109" s="49" t="e">
        <f>+'Ark1'!#REF!</f>
        <v>#REF!</v>
      </c>
      <c r="T109" s="65" t="e">
        <f>+'Ark1'!#REF!</f>
        <v>#REF!</v>
      </c>
      <c r="U109" s="65" t="e">
        <f t="shared" si="12"/>
        <v>#REF!</v>
      </c>
      <c r="V109" s="49" t="e">
        <f>+'Ark1'!#REF!</f>
        <v>#REF!</v>
      </c>
      <c r="W109" s="101" t="e">
        <f>+'Ark1'!#REF!</f>
        <v>#REF!</v>
      </c>
      <c r="X109" s="39"/>
      <c r="Y109"/>
      <c r="Z109"/>
      <c r="AA109"/>
      <c r="AB109"/>
      <c r="AE109"/>
    </row>
    <row r="110" spans="1:31" ht="15.6">
      <c r="A110" s="39"/>
      <c r="B110" s="47" t="e">
        <f>+'Ark1'!#REF!</f>
        <v>#REF!</v>
      </c>
      <c r="C110" s="47" t="e">
        <f>+'Ark1'!#REF!</f>
        <v>#REF!</v>
      </c>
      <c r="D110" s="48" t="s">
        <v>5</v>
      </c>
      <c r="E110" s="48">
        <v>1</v>
      </c>
      <c r="F110" s="48" t="s">
        <v>53</v>
      </c>
      <c r="G110" s="47" t="e">
        <f>+'Ark1'!#REF!</f>
        <v>#REF!</v>
      </c>
      <c r="H110" s="47"/>
      <c r="I110" s="65" t="e">
        <f>+'Ark1'!#REF!</f>
        <v>#REF!</v>
      </c>
      <c r="J110" s="47"/>
      <c r="K110" s="65" t="e">
        <f>+'Ark1'!#REF!</f>
        <v>#REF!</v>
      </c>
      <c r="L110" s="101" t="e">
        <f>+'Ark1'!#REF!</f>
        <v>#REF!</v>
      </c>
      <c r="M110" s="101" t="e">
        <f>+'Ark1'!#REF!</f>
        <v>#REF!</v>
      </c>
      <c r="N110" s="49" t="e">
        <f>+'Ark1'!#REF!</f>
        <v>#REF!</v>
      </c>
      <c r="O110" s="47"/>
      <c r="P110" s="65" t="e">
        <f>+'Ark1'!#REF!</f>
        <v>#REF!</v>
      </c>
      <c r="Q110" s="65"/>
      <c r="R110" s="76" t="e">
        <f>+'Ark1'!#REF!</f>
        <v>#REF!</v>
      </c>
      <c r="S110" s="49" t="e">
        <f>+'Ark1'!#REF!</f>
        <v>#REF!</v>
      </c>
      <c r="T110" s="65" t="e">
        <f>+'Ark1'!#REF!</f>
        <v>#REF!</v>
      </c>
      <c r="U110" s="65" t="e">
        <f t="shared" si="12"/>
        <v>#REF!</v>
      </c>
      <c r="V110" s="49" t="e">
        <f>+'Ark1'!#REF!</f>
        <v>#REF!</v>
      </c>
      <c r="W110" s="101" t="e">
        <f>+'Ark1'!#REF!</f>
        <v>#REF!</v>
      </c>
      <c r="X110" s="39"/>
      <c r="Y110"/>
      <c r="Z110"/>
      <c r="AA110"/>
      <c r="AB110"/>
      <c r="AE110"/>
    </row>
    <row r="111" spans="1:31" ht="15.6">
      <c r="A111" s="39"/>
      <c r="B111" s="47" t="e">
        <f>+'Ark1'!#REF!</f>
        <v>#REF!</v>
      </c>
      <c r="C111" s="47" t="e">
        <f>+'Ark1'!#REF!</f>
        <v>#REF!</v>
      </c>
      <c r="D111" s="48" t="s">
        <v>5</v>
      </c>
      <c r="E111" s="48">
        <v>2</v>
      </c>
      <c r="F111" s="48" t="s">
        <v>10</v>
      </c>
      <c r="G111" s="47" t="e">
        <f>+'Ark1'!#REF!</f>
        <v>#REF!</v>
      </c>
      <c r="H111" s="47"/>
      <c r="I111" s="65" t="e">
        <f>+'Ark1'!#REF!</f>
        <v>#REF!</v>
      </c>
      <c r="J111" s="47"/>
      <c r="K111" s="65" t="e">
        <f>+'Ark1'!#REF!</f>
        <v>#REF!</v>
      </c>
      <c r="L111" s="101" t="e">
        <f>+'Ark1'!#REF!</f>
        <v>#REF!</v>
      </c>
      <c r="M111" s="101" t="e">
        <f>+'Ark1'!#REF!</f>
        <v>#REF!</v>
      </c>
      <c r="N111" s="49" t="e">
        <f>+'Ark1'!#REF!</f>
        <v>#REF!</v>
      </c>
      <c r="O111" s="47"/>
      <c r="P111" s="65" t="e">
        <f>+'Ark1'!#REF!</f>
        <v>#REF!</v>
      </c>
      <c r="Q111" s="65"/>
      <c r="R111" s="76" t="e">
        <f>+'Ark1'!#REF!</f>
        <v>#REF!</v>
      </c>
      <c r="S111" s="49" t="e">
        <f>+'Ark1'!#REF!</f>
        <v>#REF!</v>
      </c>
      <c r="T111" s="65" t="e">
        <f>+'Ark1'!#REF!</f>
        <v>#REF!</v>
      </c>
      <c r="U111" s="65" t="e">
        <f t="shared" si="12"/>
        <v>#REF!</v>
      </c>
      <c r="V111" s="49" t="e">
        <f>+'Ark1'!#REF!</f>
        <v>#REF!</v>
      </c>
      <c r="W111" s="101" t="e">
        <f>+'Ark1'!#REF!</f>
        <v>#REF!</v>
      </c>
      <c r="X111" s="39"/>
      <c r="Y111"/>
      <c r="Z111"/>
      <c r="AA111"/>
      <c r="AB111"/>
      <c r="AE111"/>
    </row>
    <row r="112" spans="1:31" ht="15.6">
      <c r="A112" s="39"/>
      <c r="B112" s="47" t="e">
        <f>+'Ark1'!#REF!</f>
        <v>#REF!</v>
      </c>
      <c r="C112" s="47" t="e">
        <f>+'Ark1'!#REF!</f>
        <v>#REF!</v>
      </c>
      <c r="D112" s="48" t="s">
        <v>57</v>
      </c>
      <c r="E112" s="48">
        <v>1</v>
      </c>
      <c r="F112" s="48" t="s">
        <v>53</v>
      </c>
      <c r="G112" s="47" t="e">
        <f>+'Ark1'!#REF!</f>
        <v>#REF!</v>
      </c>
      <c r="H112" s="47"/>
      <c r="I112" s="65" t="e">
        <f>+'Ark1'!#REF!</f>
        <v>#REF!</v>
      </c>
      <c r="J112" s="47"/>
      <c r="K112" s="65" t="e">
        <f>+'Ark1'!#REF!</f>
        <v>#REF!</v>
      </c>
      <c r="L112" s="101" t="e">
        <f>+'Ark1'!#REF!</f>
        <v>#REF!</v>
      </c>
      <c r="M112" s="101" t="e">
        <f>+'Ark1'!#REF!</f>
        <v>#REF!</v>
      </c>
      <c r="N112" s="49" t="e">
        <f>+'Ark1'!#REF!</f>
        <v>#REF!</v>
      </c>
      <c r="O112" s="47"/>
      <c r="P112" s="65" t="e">
        <f>+'Ark1'!#REF!</f>
        <v>#REF!</v>
      </c>
      <c r="Q112" s="65"/>
      <c r="R112" s="76" t="e">
        <f>+'Ark1'!#REF!</f>
        <v>#REF!</v>
      </c>
      <c r="S112" s="49" t="e">
        <f>+'Ark1'!#REF!</f>
        <v>#REF!</v>
      </c>
      <c r="T112" s="65" t="e">
        <f>+'Ark1'!#REF!</f>
        <v>#REF!</v>
      </c>
      <c r="U112" s="65" t="e">
        <f t="shared" si="12"/>
        <v>#REF!</v>
      </c>
      <c r="V112" s="49" t="e">
        <f>+'Ark1'!#REF!</f>
        <v>#REF!</v>
      </c>
      <c r="W112" s="101" t="e">
        <f>+'Ark1'!#REF!</f>
        <v>#REF!</v>
      </c>
      <c r="X112" s="39"/>
      <c r="Y112"/>
      <c r="Z112"/>
      <c r="AA112"/>
      <c r="AB112"/>
      <c r="AE112"/>
    </row>
    <row r="113" spans="1:31" ht="15.6">
      <c r="A113" s="39"/>
      <c r="B113" s="47" t="e">
        <f>+'Ark1'!#REF!</f>
        <v>#REF!</v>
      </c>
      <c r="C113" s="47" t="e">
        <f>+'Ark1'!#REF!</f>
        <v>#REF!</v>
      </c>
      <c r="D113" s="48" t="s">
        <v>57</v>
      </c>
      <c r="E113" s="48">
        <v>2</v>
      </c>
      <c r="F113" s="48" t="s">
        <v>10</v>
      </c>
      <c r="G113" s="47" t="e">
        <f>+'Ark1'!#REF!</f>
        <v>#REF!</v>
      </c>
      <c r="H113" s="47"/>
      <c r="I113" s="65" t="e">
        <f>+'Ark1'!#REF!</f>
        <v>#REF!</v>
      </c>
      <c r="J113" s="47"/>
      <c r="K113" s="65" t="e">
        <f>+'Ark1'!#REF!</f>
        <v>#REF!</v>
      </c>
      <c r="L113" s="101" t="e">
        <f>+'Ark1'!#REF!</f>
        <v>#REF!</v>
      </c>
      <c r="M113" s="101" t="e">
        <f>+'Ark1'!#REF!</f>
        <v>#REF!</v>
      </c>
      <c r="N113" s="49" t="e">
        <f>+'Ark1'!#REF!</f>
        <v>#REF!</v>
      </c>
      <c r="O113" s="47"/>
      <c r="P113" s="65" t="e">
        <f>+'Ark1'!#REF!</f>
        <v>#REF!</v>
      </c>
      <c r="Q113" s="65"/>
      <c r="R113" s="76" t="e">
        <f>+'Ark1'!#REF!</f>
        <v>#REF!</v>
      </c>
      <c r="S113" s="49" t="e">
        <f>+'Ark1'!#REF!</f>
        <v>#REF!</v>
      </c>
      <c r="T113" s="65" t="e">
        <f>+'Ark1'!#REF!</f>
        <v>#REF!</v>
      </c>
      <c r="U113" s="65" t="e">
        <f t="shared" si="12"/>
        <v>#REF!</v>
      </c>
      <c r="V113" s="49" t="e">
        <f>+'Ark1'!#REF!</f>
        <v>#REF!</v>
      </c>
      <c r="W113" s="101" t="e">
        <f>+'Ark1'!#REF!</f>
        <v>#REF!</v>
      </c>
      <c r="X113" s="39"/>
      <c r="Y113"/>
      <c r="Z113"/>
      <c r="AA113"/>
      <c r="AB113"/>
      <c r="AE113"/>
    </row>
    <row r="114" spans="1:31" ht="15.6">
      <c r="A114" s="39"/>
      <c r="B114" s="47" t="e">
        <f>+'Ark1'!#REF!</f>
        <v>#REF!</v>
      </c>
      <c r="C114" s="47" t="e">
        <f>+'Ark1'!#REF!</f>
        <v>#REF!</v>
      </c>
      <c r="D114" s="48" t="s">
        <v>7</v>
      </c>
      <c r="E114" s="48">
        <v>1</v>
      </c>
      <c r="F114" s="48" t="s">
        <v>53</v>
      </c>
      <c r="G114" s="47" t="e">
        <f>+'Ark1'!#REF!</f>
        <v>#REF!</v>
      </c>
      <c r="H114" s="47"/>
      <c r="I114" s="65" t="e">
        <f>+'Ark1'!#REF!</f>
        <v>#REF!</v>
      </c>
      <c r="J114" s="47"/>
      <c r="K114" s="65" t="e">
        <f>+'Ark1'!#REF!</f>
        <v>#REF!</v>
      </c>
      <c r="L114" s="101" t="e">
        <f>+'Ark1'!#REF!</f>
        <v>#REF!</v>
      </c>
      <c r="M114" s="101" t="e">
        <f>+'Ark1'!#REF!</f>
        <v>#REF!</v>
      </c>
      <c r="N114" s="49" t="e">
        <f>+'Ark1'!#REF!</f>
        <v>#REF!</v>
      </c>
      <c r="O114" s="47"/>
      <c r="P114" s="65" t="e">
        <f>+'Ark1'!#REF!</f>
        <v>#REF!</v>
      </c>
      <c r="Q114" s="65"/>
      <c r="R114" s="76" t="e">
        <f>+'Ark1'!#REF!</f>
        <v>#REF!</v>
      </c>
      <c r="S114" s="49" t="e">
        <f>+'Ark1'!#REF!</f>
        <v>#REF!</v>
      </c>
      <c r="T114" s="65" t="e">
        <f>+'Ark1'!#REF!</f>
        <v>#REF!</v>
      </c>
      <c r="U114" s="65" t="e">
        <f t="shared" si="12"/>
        <v>#REF!</v>
      </c>
      <c r="V114" s="49" t="e">
        <f>+'Ark1'!#REF!</f>
        <v>#REF!</v>
      </c>
      <c r="W114" s="101" t="e">
        <f>+'Ark1'!#REF!</f>
        <v>#REF!</v>
      </c>
      <c r="X114" s="39"/>
      <c r="Y114"/>
      <c r="Z114"/>
      <c r="AA114"/>
      <c r="AB114"/>
      <c r="AE114"/>
    </row>
    <row r="115" spans="1:31" ht="15.6">
      <c r="A115" s="39"/>
      <c r="B115" s="47" t="e">
        <f>+'Ark1'!#REF!</f>
        <v>#REF!</v>
      </c>
      <c r="C115" s="47" t="e">
        <f>+'Ark1'!#REF!</f>
        <v>#REF!</v>
      </c>
      <c r="D115" s="48" t="s">
        <v>7</v>
      </c>
      <c r="E115" s="48">
        <v>2</v>
      </c>
      <c r="F115" s="48" t="s">
        <v>10</v>
      </c>
      <c r="G115" s="47" t="e">
        <f>+'Ark1'!#REF!</f>
        <v>#REF!</v>
      </c>
      <c r="H115" s="47"/>
      <c r="I115" s="65" t="e">
        <f>+'Ark1'!#REF!</f>
        <v>#REF!</v>
      </c>
      <c r="J115" s="47"/>
      <c r="K115" s="65" t="e">
        <f>+'Ark1'!#REF!</f>
        <v>#REF!</v>
      </c>
      <c r="L115" s="101" t="e">
        <f>+'Ark1'!#REF!</f>
        <v>#REF!</v>
      </c>
      <c r="M115" s="101" t="e">
        <f>+'Ark1'!#REF!</f>
        <v>#REF!</v>
      </c>
      <c r="N115" s="49" t="e">
        <f>+'Ark1'!#REF!</f>
        <v>#REF!</v>
      </c>
      <c r="O115" s="47"/>
      <c r="P115" s="65" t="e">
        <f>+'Ark1'!#REF!</f>
        <v>#REF!</v>
      </c>
      <c r="Q115" s="65"/>
      <c r="R115" s="76" t="e">
        <f>+'Ark1'!#REF!</f>
        <v>#REF!</v>
      </c>
      <c r="S115" s="49" t="e">
        <f>+'Ark1'!#REF!</f>
        <v>#REF!</v>
      </c>
      <c r="T115" s="65" t="e">
        <f>+'Ark1'!#REF!</f>
        <v>#REF!</v>
      </c>
      <c r="U115" s="65" t="e">
        <f t="shared" si="12"/>
        <v>#REF!</v>
      </c>
      <c r="V115" s="49" t="e">
        <f>+'Ark1'!#REF!</f>
        <v>#REF!</v>
      </c>
      <c r="W115" s="101" t="e">
        <f>+'Ark1'!#REF!</f>
        <v>#REF!</v>
      </c>
      <c r="X115" s="39"/>
      <c r="Y115"/>
      <c r="Z115"/>
      <c r="AA115"/>
      <c r="AB115"/>
      <c r="AE115"/>
    </row>
    <row r="116" spans="1:31" ht="15.6">
      <c r="A116" s="39"/>
      <c r="B116" s="47" t="e">
        <f>+'Ark1'!#REF!</f>
        <v>#REF!</v>
      </c>
      <c r="C116" s="47" t="e">
        <f>+'Ark1'!#REF!</f>
        <v>#REF!</v>
      </c>
      <c r="D116" s="48" t="s">
        <v>4</v>
      </c>
      <c r="E116" s="48">
        <v>1</v>
      </c>
      <c r="F116" s="48" t="s">
        <v>53</v>
      </c>
      <c r="G116" s="47" t="e">
        <f>+'Ark1'!#REF!</f>
        <v>#REF!</v>
      </c>
      <c r="H116" s="47"/>
      <c r="I116" s="65" t="e">
        <f>+'Ark1'!#REF!</f>
        <v>#REF!</v>
      </c>
      <c r="J116" s="47"/>
      <c r="K116" s="65" t="e">
        <f>+'Ark1'!#REF!</f>
        <v>#REF!</v>
      </c>
      <c r="L116" s="101" t="e">
        <f>+'Ark1'!#REF!</f>
        <v>#REF!</v>
      </c>
      <c r="M116" s="101" t="e">
        <f>+'Ark1'!#REF!</f>
        <v>#REF!</v>
      </c>
      <c r="N116" s="49" t="e">
        <f>+'Ark1'!#REF!</f>
        <v>#REF!</v>
      </c>
      <c r="O116" s="47"/>
      <c r="P116" s="65" t="e">
        <f>+'Ark1'!#REF!</f>
        <v>#REF!</v>
      </c>
      <c r="Q116" s="65"/>
      <c r="R116" s="76" t="e">
        <f>+'Ark1'!#REF!</f>
        <v>#REF!</v>
      </c>
      <c r="S116" s="49" t="e">
        <f>+'Ark1'!#REF!</f>
        <v>#REF!</v>
      </c>
      <c r="T116" s="65" t="e">
        <f>+'Ark1'!#REF!</f>
        <v>#REF!</v>
      </c>
      <c r="U116" s="65" t="e">
        <f t="shared" si="12"/>
        <v>#REF!</v>
      </c>
      <c r="V116" s="49" t="e">
        <f>+'Ark1'!#REF!</f>
        <v>#REF!</v>
      </c>
      <c r="W116" s="101" t="e">
        <f>+'Ark1'!#REF!</f>
        <v>#REF!</v>
      </c>
      <c r="X116" s="39"/>
      <c r="Y116"/>
      <c r="Z116"/>
      <c r="AA116"/>
      <c r="AB116"/>
      <c r="AE116"/>
    </row>
    <row r="117" spans="1:31" ht="15.6">
      <c r="A117" s="39"/>
      <c r="B117" s="47" t="e">
        <f>+'Ark1'!#REF!</f>
        <v>#REF!</v>
      </c>
      <c r="C117" s="47" t="e">
        <f>+'Ark1'!#REF!</f>
        <v>#REF!</v>
      </c>
      <c r="D117" s="48" t="s">
        <v>4</v>
      </c>
      <c r="E117" s="48">
        <v>2</v>
      </c>
      <c r="F117" s="48" t="s">
        <v>10</v>
      </c>
      <c r="G117" s="47" t="e">
        <f>+'Ark1'!#REF!</f>
        <v>#REF!</v>
      </c>
      <c r="H117" s="47"/>
      <c r="I117" s="65" t="e">
        <f>+'Ark1'!#REF!</f>
        <v>#REF!</v>
      </c>
      <c r="J117" s="47"/>
      <c r="K117" s="65" t="e">
        <f>+'Ark1'!#REF!</f>
        <v>#REF!</v>
      </c>
      <c r="L117" s="101" t="e">
        <f>+'Ark1'!#REF!</f>
        <v>#REF!</v>
      </c>
      <c r="M117" s="101" t="e">
        <f>+'Ark1'!#REF!</f>
        <v>#REF!</v>
      </c>
      <c r="N117" s="49" t="e">
        <f>+'Ark1'!#REF!</f>
        <v>#REF!</v>
      </c>
      <c r="O117" s="47"/>
      <c r="P117" s="65" t="e">
        <f>+'Ark1'!#REF!</f>
        <v>#REF!</v>
      </c>
      <c r="Q117" s="65"/>
      <c r="R117" s="76" t="e">
        <f>+'Ark1'!#REF!</f>
        <v>#REF!</v>
      </c>
      <c r="S117" s="49" t="e">
        <f>+'Ark1'!#REF!</f>
        <v>#REF!</v>
      </c>
      <c r="T117" s="65" t="e">
        <f>+'Ark1'!#REF!</f>
        <v>#REF!</v>
      </c>
      <c r="U117" s="65" t="e">
        <f t="shared" si="12"/>
        <v>#REF!</v>
      </c>
      <c r="V117" s="49" t="e">
        <f>+'Ark1'!#REF!</f>
        <v>#REF!</v>
      </c>
      <c r="W117" s="101" t="e">
        <f>+'Ark1'!#REF!</f>
        <v>#REF!</v>
      </c>
      <c r="X117" s="39"/>
      <c r="Y117"/>
      <c r="Z117"/>
      <c r="AA117"/>
      <c r="AB117"/>
      <c r="AE117"/>
    </row>
    <row r="118" spans="1:31" ht="15.6">
      <c r="A118" s="39"/>
      <c r="B118" s="47" t="e">
        <f>+'Ark1'!#REF!</f>
        <v>#REF!</v>
      </c>
      <c r="C118" s="47" t="e">
        <f>+'Ark1'!#REF!</f>
        <v>#REF!</v>
      </c>
      <c r="D118" s="48" t="s">
        <v>5</v>
      </c>
      <c r="E118" s="48">
        <v>1</v>
      </c>
      <c r="F118" s="48" t="s">
        <v>53</v>
      </c>
      <c r="G118" s="47" t="e">
        <f>+'Ark1'!#REF!</f>
        <v>#REF!</v>
      </c>
      <c r="H118" s="47"/>
      <c r="I118" s="65" t="e">
        <f>+'Ark1'!#REF!</f>
        <v>#REF!</v>
      </c>
      <c r="J118" s="47"/>
      <c r="K118" s="65" t="e">
        <f>+'Ark1'!#REF!</f>
        <v>#REF!</v>
      </c>
      <c r="L118" s="101" t="e">
        <f>+'Ark1'!#REF!</f>
        <v>#REF!</v>
      </c>
      <c r="M118" s="101" t="e">
        <f>+'Ark1'!#REF!</f>
        <v>#REF!</v>
      </c>
      <c r="N118" s="49" t="e">
        <f>+'Ark1'!#REF!</f>
        <v>#REF!</v>
      </c>
      <c r="O118" s="47"/>
      <c r="P118" s="65" t="e">
        <f>+'Ark1'!#REF!</f>
        <v>#REF!</v>
      </c>
      <c r="Q118" s="65"/>
      <c r="R118" s="76" t="e">
        <f>+'Ark1'!#REF!</f>
        <v>#REF!</v>
      </c>
      <c r="S118" s="49" t="e">
        <f>+'Ark1'!#REF!</f>
        <v>#REF!</v>
      </c>
      <c r="T118" s="65" t="e">
        <f>+'Ark1'!#REF!</f>
        <v>#REF!</v>
      </c>
      <c r="U118" s="65" t="e">
        <f t="shared" si="12"/>
        <v>#REF!</v>
      </c>
      <c r="V118" s="49" t="e">
        <f>+'Ark1'!#REF!</f>
        <v>#REF!</v>
      </c>
      <c r="W118" s="101" t="e">
        <f>+'Ark1'!#REF!</f>
        <v>#REF!</v>
      </c>
      <c r="X118" s="39"/>
      <c r="Y118"/>
      <c r="Z118"/>
      <c r="AA118"/>
      <c r="AB118"/>
      <c r="AE118"/>
    </row>
    <row r="119" spans="1:31" ht="15.6">
      <c r="A119" s="39"/>
      <c r="B119" s="47" t="e">
        <f>+'Ark1'!#REF!</f>
        <v>#REF!</v>
      </c>
      <c r="C119" s="47" t="e">
        <f>+'Ark1'!#REF!</f>
        <v>#REF!</v>
      </c>
      <c r="D119" s="48" t="s">
        <v>5</v>
      </c>
      <c r="E119" s="48">
        <v>2</v>
      </c>
      <c r="F119" s="48" t="s">
        <v>10</v>
      </c>
      <c r="G119" s="47" t="e">
        <f>+'Ark1'!#REF!</f>
        <v>#REF!</v>
      </c>
      <c r="H119" s="47"/>
      <c r="I119" s="65" t="e">
        <f>+'Ark1'!#REF!</f>
        <v>#REF!</v>
      </c>
      <c r="J119" s="47"/>
      <c r="K119" s="65" t="e">
        <f>+'Ark1'!#REF!</f>
        <v>#REF!</v>
      </c>
      <c r="L119" s="101" t="e">
        <f>+'Ark1'!#REF!</f>
        <v>#REF!</v>
      </c>
      <c r="M119" s="101" t="e">
        <f>+'Ark1'!#REF!</f>
        <v>#REF!</v>
      </c>
      <c r="N119" s="49" t="e">
        <f>+'Ark1'!#REF!</f>
        <v>#REF!</v>
      </c>
      <c r="O119" s="47"/>
      <c r="P119" s="65" t="e">
        <f>+'Ark1'!#REF!</f>
        <v>#REF!</v>
      </c>
      <c r="Q119" s="65"/>
      <c r="R119" s="76" t="e">
        <f>+'Ark1'!#REF!</f>
        <v>#REF!</v>
      </c>
      <c r="S119" s="49" t="e">
        <f>+'Ark1'!#REF!</f>
        <v>#REF!</v>
      </c>
      <c r="T119" s="65" t="e">
        <f>+'Ark1'!#REF!</f>
        <v>#REF!</v>
      </c>
      <c r="U119" s="65" t="e">
        <f t="shared" si="12"/>
        <v>#REF!</v>
      </c>
      <c r="V119" s="49" t="e">
        <f>+'Ark1'!#REF!</f>
        <v>#REF!</v>
      </c>
      <c r="W119" s="101" t="e">
        <f>+'Ark1'!#REF!</f>
        <v>#REF!</v>
      </c>
      <c r="X119" s="39"/>
      <c r="Y119"/>
      <c r="Z119"/>
      <c r="AA119"/>
      <c r="AB119"/>
      <c r="AE119"/>
    </row>
    <row r="120" spans="1:31" ht="15.6">
      <c r="A120" s="39"/>
      <c r="B120" s="47" t="e">
        <f>+'Ark1'!#REF!</f>
        <v>#REF!</v>
      </c>
      <c r="C120" s="47" t="e">
        <f>+'Ark1'!#REF!</f>
        <v>#REF!</v>
      </c>
      <c r="D120" s="48" t="s">
        <v>57</v>
      </c>
      <c r="E120" s="48">
        <v>1</v>
      </c>
      <c r="F120" s="48" t="s">
        <v>53</v>
      </c>
      <c r="G120" s="47" t="e">
        <f>+'Ark1'!#REF!</f>
        <v>#REF!</v>
      </c>
      <c r="H120" s="47"/>
      <c r="I120" s="65" t="e">
        <f>+'Ark1'!#REF!</f>
        <v>#REF!</v>
      </c>
      <c r="J120" s="47"/>
      <c r="K120" s="65" t="e">
        <f>+'Ark1'!#REF!</f>
        <v>#REF!</v>
      </c>
      <c r="L120" s="101" t="e">
        <f>+'Ark1'!#REF!</f>
        <v>#REF!</v>
      </c>
      <c r="M120" s="101" t="e">
        <f>+'Ark1'!#REF!</f>
        <v>#REF!</v>
      </c>
      <c r="N120" s="49" t="e">
        <f>+'Ark1'!#REF!</f>
        <v>#REF!</v>
      </c>
      <c r="O120" s="47"/>
      <c r="P120" s="65" t="e">
        <f>+'Ark1'!#REF!</f>
        <v>#REF!</v>
      </c>
      <c r="Q120" s="65"/>
      <c r="R120" s="76" t="e">
        <f>+'Ark1'!#REF!</f>
        <v>#REF!</v>
      </c>
      <c r="S120" s="49" t="e">
        <f>+'Ark1'!#REF!</f>
        <v>#REF!</v>
      </c>
      <c r="T120" s="65" t="e">
        <f>+'Ark1'!#REF!</f>
        <v>#REF!</v>
      </c>
      <c r="U120" s="65" t="e">
        <f t="shared" si="12"/>
        <v>#REF!</v>
      </c>
      <c r="V120" s="49" t="e">
        <f>+'Ark1'!#REF!</f>
        <v>#REF!</v>
      </c>
      <c r="W120" s="101" t="e">
        <f>+'Ark1'!#REF!</f>
        <v>#REF!</v>
      </c>
      <c r="X120" s="39"/>
      <c r="Y120"/>
      <c r="Z120"/>
      <c r="AA120"/>
      <c r="AB120"/>
      <c r="AE120"/>
    </row>
    <row r="121" spans="1:31" ht="15.6">
      <c r="A121" s="39"/>
      <c r="B121" s="47" t="e">
        <f>+'Ark1'!#REF!</f>
        <v>#REF!</v>
      </c>
      <c r="C121" s="47" t="e">
        <f>+'Ark1'!#REF!</f>
        <v>#REF!</v>
      </c>
      <c r="D121" s="48" t="s">
        <v>57</v>
      </c>
      <c r="E121" s="48">
        <v>2</v>
      </c>
      <c r="F121" s="48" t="s">
        <v>10</v>
      </c>
      <c r="G121" s="47" t="e">
        <f>+'Ark1'!#REF!</f>
        <v>#REF!</v>
      </c>
      <c r="H121" s="47"/>
      <c r="I121" s="65" t="e">
        <f>+'Ark1'!#REF!</f>
        <v>#REF!</v>
      </c>
      <c r="J121" s="47"/>
      <c r="K121" s="65" t="e">
        <f>+'Ark1'!#REF!</f>
        <v>#REF!</v>
      </c>
      <c r="L121" s="101" t="e">
        <f>+'Ark1'!#REF!</f>
        <v>#REF!</v>
      </c>
      <c r="M121" s="101" t="e">
        <f>+'Ark1'!#REF!</f>
        <v>#REF!</v>
      </c>
      <c r="N121" s="49" t="e">
        <f>+'Ark1'!#REF!</f>
        <v>#REF!</v>
      </c>
      <c r="O121" s="47"/>
      <c r="P121" s="65" t="e">
        <f>+'Ark1'!#REF!</f>
        <v>#REF!</v>
      </c>
      <c r="Q121" s="65"/>
      <c r="R121" s="76" t="e">
        <f>+'Ark1'!#REF!</f>
        <v>#REF!</v>
      </c>
      <c r="S121" s="49" t="e">
        <f>+'Ark1'!#REF!</f>
        <v>#REF!</v>
      </c>
      <c r="T121" s="65" t="e">
        <f>+'Ark1'!#REF!</f>
        <v>#REF!</v>
      </c>
      <c r="U121" s="65" t="e">
        <f t="shared" si="12"/>
        <v>#REF!</v>
      </c>
      <c r="V121" s="49" t="e">
        <f>+'Ark1'!#REF!</f>
        <v>#REF!</v>
      </c>
      <c r="W121" s="101" t="e">
        <f>+'Ark1'!#REF!</f>
        <v>#REF!</v>
      </c>
      <c r="X121" s="39"/>
      <c r="Y121"/>
      <c r="Z121"/>
      <c r="AA121"/>
      <c r="AB121"/>
      <c r="AE121"/>
    </row>
    <row r="122" spans="1:31" ht="15.6">
      <c r="A122" s="39"/>
      <c r="B122" s="47" t="e">
        <f>+'Ark1'!#REF!</f>
        <v>#REF!</v>
      </c>
      <c r="C122" s="47" t="e">
        <f>+'Ark1'!#REF!</f>
        <v>#REF!</v>
      </c>
      <c r="D122" s="48" t="s">
        <v>7</v>
      </c>
      <c r="E122" s="48">
        <v>1</v>
      </c>
      <c r="F122" s="48" t="s">
        <v>53</v>
      </c>
      <c r="G122" s="47" t="e">
        <f>+'Ark1'!#REF!</f>
        <v>#REF!</v>
      </c>
      <c r="H122" s="47"/>
      <c r="I122" s="65" t="e">
        <f>+'Ark1'!#REF!</f>
        <v>#REF!</v>
      </c>
      <c r="J122" s="47"/>
      <c r="K122" s="65" t="e">
        <f>+'Ark1'!#REF!</f>
        <v>#REF!</v>
      </c>
      <c r="L122" s="101" t="e">
        <f>+'Ark1'!#REF!</f>
        <v>#REF!</v>
      </c>
      <c r="M122" s="101" t="e">
        <f>+'Ark1'!#REF!</f>
        <v>#REF!</v>
      </c>
      <c r="N122" s="49" t="e">
        <f>+'Ark1'!#REF!</f>
        <v>#REF!</v>
      </c>
      <c r="O122" s="47"/>
      <c r="P122" s="65" t="e">
        <f>+'Ark1'!#REF!</f>
        <v>#REF!</v>
      </c>
      <c r="Q122" s="65"/>
      <c r="R122" s="76" t="e">
        <f>+'Ark1'!#REF!</f>
        <v>#REF!</v>
      </c>
      <c r="S122" s="49" t="e">
        <f>+'Ark1'!#REF!</f>
        <v>#REF!</v>
      </c>
      <c r="T122" s="65" t="e">
        <f>+'Ark1'!#REF!</f>
        <v>#REF!</v>
      </c>
      <c r="U122" s="65" t="e">
        <f t="shared" si="12"/>
        <v>#REF!</v>
      </c>
      <c r="V122" s="49" t="e">
        <f>+'Ark1'!#REF!</f>
        <v>#REF!</v>
      </c>
      <c r="W122" s="101" t="e">
        <f>+'Ark1'!#REF!</f>
        <v>#REF!</v>
      </c>
      <c r="X122" s="39"/>
      <c r="Y122"/>
      <c r="Z122"/>
      <c r="AA122"/>
      <c r="AB122"/>
      <c r="AE122"/>
    </row>
    <row r="123" spans="1:31" ht="15.6">
      <c r="A123" s="39"/>
      <c r="B123" s="47" t="e">
        <f>+'Ark1'!#REF!</f>
        <v>#REF!</v>
      </c>
      <c r="C123" s="47" t="e">
        <f>+'Ark1'!#REF!</f>
        <v>#REF!</v>
      </c>
      <c r="D123" s="48" t="s">
        <v>7</v>
      </c>
      <c r="E123" s="48">
        <v>2</v>
      </c>
      <c r="F123" s="48" t="s">
        <v>10</v>
      </c>
      <c r="G123" s="47" t="e">
        <f>+'Ark1'!#REF!</f>
        <v>#REF!</v>
      </c>
      <c r="H123" s="47"/>
      <c r="I123" s="65" t="e">
        <f>+'Ark1'!#REF!</f>
        <v>#REF!</v>
      </c>
      <c r="J123" s="47"/>
      <c r="K123" s="65" t="e">
        <f>+'Ark1'!#REF!</f>
        <v>#REF!</v>
      </c>
      <c r="L123" s="101" t="e">
        <f>+'Ark1'!#REF!</f>
        <v>#REF!</v>
      </c>
      <c r="M123" s="101" t="e">
        <f>+'Ark1'!#REF!</f>
        <v>#REF!</v>
      </c>
      <c r="N123" s="49" t="e">
        <f>+'Ark1'!#REF!</f>
        <v>#REF!</v>
      </c>
      <c r="O123" s="47"/>
      <c r="P123" s="65" t="e">
        <f>+'Ark1'!#REF!</f>
        <v>#REF!</v>
      </c>
      <c r="Q123" s="65"/>
      <c r="R123" s="76" t="e">
        <f>+'Ark1'!#REF!</f>
        <v>#REF!</v>
      </c>
      <c r="S123" s="49" t="e">
        <f>+'Ark1'!#REF!</f>
        <v>#REF!</v>
      </c>
      <c r="T123" s="65" t="e">
        <f>+'Ark1'!#REF!</f>
        <v>#REF!</v>
      </c>
      <c r="U123" s="65" t="e">
        <f t="shared" si="12"/>
        <v>#REF!</v>
      </c>
      <c r="V123" s="49" t="e">
        <f>+'Ark1'!#REF!</f>
        <v>#REF!</v>
      </c>
      <c r="W123" s="101" t="e">
        <f>+'Ark1'!#REF!</f>
        <v>#REF!</v>
      </c>
      <c r="X123" s="39"/>
      <c r="Y123"/>
      <c r="Z123"/>
      <c r="AA123"/>
      <c r="AB123"/>
      <c r="AE123"/>
    </row>
    <row r="124" spans="1:31" ht="15.6">
      <c r="A124" s="39"/>
      <c r="B124" s="47" t="e">
        <f>+'Ark1'!#REF!</f>
        <v>#REF!</v>
      </c>
      <c r="C124" s="47" t="e">
        <f>+'Ark1'!#REF!</f>
        <v>#REF!</v>
      </c>
      <c r="D124" s="48" t="s">
        <v>4</v>
      </c>
      <c r="E124" s="48">
        <v>1</v>
      </c>
      <c r="F124" s="48" t="s">
        <v>53</v>
      </c>
      <c r="G124" s="47" t="e">
        <f>+'Ark1'!#REF!</f>
        <v>#REF!</v>
      </c>
      <c r="H124" s="47"/>
      <c r="I124" s="65" t="e">
        <f>+'Ark1'!#REF!</f>
        <v>#REF!</v>
      </c>
      <c r="J124" s="47"/>
      <c r="K124" s="65" t="e">
        <f>+'Ark1'!#REF!</f>
        <v>#REF!</v>
      </c>
      <c r="L124" s="101" t="e">
        <f>+'Ark1'!#REF!</f>
        <v>#REF!</v>
      </c>
      <c r="M124" s="101" t="e">
        <f>+'Ark1'!#REF!</f>
        <v>#REF!</v>
      </c>
      <c r="N124" s="49" t="e">
        <f>+'Ark1'!#REF!</f>
        <v>#REF!</v>
      </c>
      <c r="O124" s="47"/>
      <c r="P124" s="65" t="e">
        <f>+'Ark1'!#REF!</f>
        <v>#REF!</v>
      </c>
      <c r="Q124" s="65"/>
      <c r="R124" s="76" t="e">
        <f>+'Ark1'!#REF!</f>
        <v>#REF!</v>
      </c>
      <c r="S124" s="49" t="e">
        <f>+'Ark1'!#REF!</f>
        <v>#REF!</v>
      </c>
      <c r="T124" s="65" t="e">
        <f>+'Ark1'!#REF!</f>
        <v>#REF!</v>
      </c>
      <c r="U124" s="65" t="e">
        <f t="shared" si="12"/>
        <v>#REF!</v>
      </c>
      <c r="V124" s="49" t="e">
        <f>+'Ark1'!#REF!</f>
        <v>#REF!</v>
      </c>
      <c r="W124" s="101" t="e">
        <f>+'Ark1'!#REF!</f>
        <v>#REF!</v>
      </c>
      <c r="X124" s="39"/>
      <c r="Y124"/>
      <c r="Z124"/>
      <c r="AA124"/>
      <c r="AB124"/>
      <c r="AE124"/>
    </row>
    <row r="125" spans="1:31" ht="15.6">
      <c r="A125" s="39"/>
      <c r="B125" s="47" t="e">
        <f>+'Ark1'!#REF!</f>
        <v>#REF!</v>
      </c>
      <c r="C125" s="47" t="e">
        <f>+'Ark1'!#REF!</f>
        <v>#REF!</v>
      </c>
      <c r="D125" s="48" t="s">
        <v>4</v>
      </c>
      <c r="E125" s="48">
        <v>2</v>
      </c>
      <c r="F125" s="48" t="s">
        <v>10</v>
      </c>
      <c r="G125" s="47" t="e">
        <f>+'Ark1'!#REF!</f>
        <v>#REF!</v>
      </c>
      <c r="H125" s="47"/>
      <c r="I125" s="65" t="e">
        <f>+'Ark1'!#REF!</f>
        <v>#REF!</v>
      </c>
      <c r="J125" s="47"/>
      <c r="K125" s="65" t="e">
        <f>+'Ark1'!#REF!</f>
        <v>#REF!</v>
      </c>
      <c r="L125" s="101" t="e">
        <f>+'Ark1'!#REF!</f>
        <v>#REF!</v>
      </c>
      <c r="M125" s="101" t="e">
        <f>+'Ark1'!#REF!</f>
        <v>#REF!</v>
      </c>
      <c r="N125" s="49" t="e">
        <f>+'Ark1'!#REF!</f>
        <v>#REF!</v>
      </c>
      <c r="O125" s="47"/>
      <c r="P125" s="65" t="e">
        <f>+'Ark1'!#REF!</f>
        <v>#REF!</v>
      </c>
      <c r="Q125" s="65"/>
      <c r="R125" s="76" t="e">
        <f>+'Ark1'!#REF!</f>
        <v>#REF!</v>
      </c>
      <c r="S125" s="49" t="e">
        <f>+'Ark1'!#REF!</f>
        <v>#REF!</v>
      </c>
      <c r="T125" s="65" t="e">
        <f>+'Ark1'!#REF!</f>
        <v>#REF!</v>
      </c>
      <c r="U125" s="65" t="e">
        <f t="shared" si="12"/>
        <v>#REF!</v>
      </c>
      <c r="V125" s="49" t="e">
        <f>+'Ark1'!#REF!</f>
        <v>#REF!</v>
      </c>
      <c r="W125" s="101" t="e">
        <f>+'Ark1'!#REF!</f>
        <v>#REF!</v>
      </c>
      <c r="X125" s="39"/>
      <c r="Y125"/>
      <c r="Z125"/>
      <c r="AA125"/>
      <c r="AB125"/>
      <c r="AE125"/>
    </row>
    <row r="126" spans="1:31" ht="15.6">
      <c r="A126" s="39"/>
      <c r="B126" s="47" t="e">
        <f>+'Ark1'!#REF!</f>
        <v>#REF!</v>
      </c>
      <c r="C126" s="47" t="e">
        <f>+'Ark1'!#REF!</f>
        <v>#REF!</v>
      </c>
      <c r="D126" s="48" t="s">
        <v>5</v>
      </c>
      <c r="E126" s="48">
        <v>1</v>
      </c>
      <c r="F126" s="48" t="s">
        <v>53</v>
      </c>
      <c r="G126" s="47" t="e">
        <f>+'Ark1'!#REF!</f>
        <v>#REF!</v>
      </c>
      <c r="H126" s="47"/>
      <c r="I126" s="65" t="e">
        <f>+'Ark1'!#REF!</f>
        <v>#REF!</v>
      </c>
      <c r="J126" s="47"/>
      <c r="K126" s="65" t="e">
        <f>+'Ark1'!#REF!</f>
        <v>#REF!</v>
      </c>
      <c r="L126" s="101" t="e">
        <f>+'Ark1'!#REF!</f>
        <v>#REF!</v>
      </c>
      <c r="M126" s="101" t="e">
        <f>+'Ark1'!#REF!</f>
        <v>#REF!</v>
      </c>
      <c r="N126" s="49" t="e">
        <f>+'Ark1'!#REF!</f>
        <v>#REF!</v>
      </c>
      <c r="O126" s="47"/>
      <c r="P126" s="65" t="e">
        <f>+'Ark1'!#REF!</f>
        <v>#REF!</v>
      </c>
      <c r="Q126" s="65"/>
      <c r="R126" s="76" t="e">
        <f>+'Ark1'!#REF!</f>
        <v>#REF!</v>
      </c>
      <c r="S126" s="49" t="e">
        <f>+'Ark1'!#REF!</f>
        <v>#REF!</v>
      </c>
      <c r="T126" s="65" t="e">
        <f>+'Ark1'!#REF!</f>
        <v>#REF!</v>
      </c>
      <c r="U126" s="65" t="e">
        <f t="shared" si="12"/>
        <v>#REF!</v>
      </c>
      <c r="V126" s="49" t="e">
        <f>+'Ark1'!#REF!</f>
        <v>#REF!</v>
      </c>
      <c r="W126" s="101" t="e">
        <f>+'Ark1'!#REF!</f>
        <v>#REF!</v>
      </c>
      <c r="X126" s="39"/>
      <c r="Y126"/>
      <c r="Z126"/>
      <c r="AA126"/>
      <c r="AB126"/>
      <c r="AE126"/>
    </row>
    <row r="127" spans="1:31" ht="15.6">
      <c r="A127" s="39"/>
      <c r="B127" s="47" t="e">
        <f>+'Ark1'!#REF!</f>
        <v>#REF!</v>
      </c>
      <c r="C127" s="47" t="e">
        <f>+'Ark1'!#REF!</f>
        <v>#REF!</v>
      </c>
      <c r="D127" s="48" t="s">
        <v>5</v>
      </c>
      <c r="E127" s="48">
        <v>2</v>
      </c>
      <c r="F127" s="48" t="s">
        <v>10</v>
      </c>
      <c r="G127" s="47" t="e">
        <f>+'Ark1'!#REF!</f>
        <v>#REF!</v>
      </c>
      <c r="H127" s="47"/>
      <c r="I127" s="65" t="e">
        <f>+'Ark1'!#REF!</f>
        <v>#REF!</v>
      </c>
      <c r="J127" s="47"/>
      <c r="K127" s="65" t="e">
        <f>+'Ark1'!#REF!</f>
        <v>#REF!</v>
      </c>
      <c r="L127" s="101" t="e">
        <f>+'Ark1'!#REF!</f>
        <v>#REF!</v>
      </c>
      <c r="M127" s="101" t="e">
        <f>+'Ark1'!#REF!</f>
        <v>#REF!</v>
      </c>
      <c r="N127" s="49" t="e">
        <f>+'Ark1'!#REF!</f>
        <v>#REF!</v>
      </c>
      <c r="O127" s="47"/>
      <c r="P127" s="65" t="e">
        <f>+'Ark1'!#REF!</f>
        <v>#REF!</v>
      </c>
      <c r="Q127" s="65"/>
      <c r="R127" s="76" t="e">
        <f>+'Ark1'!#REF!</f>
        <v>#REF!</v>
      </c>
      <c r="S127" s="49" t="e">
        <f>+'Ark1'!#REF!</f>
        <v>#REF!</v>
      </c>
      <c r="T127" s="65" t="e">
        <f>+'Ark1'!#REF!</f>
        <v>#REF!</v>
      </c>
      <c r="U127" s="65" t="e">
        <f t="shared" si="12"/>
        <v>#REF!</v>
      </c>
      <c r="V127" s="49" t="e">
        <f>+'Ark1'!#REF!</f>
        <v>#REF!</v>
      </c>
      <c r="W127" s="101" t="e">
        <f>+'Ark1'!#REF!</f>
        <v>#REF!</v>
      </c>
      <c r="X127" s="39"/>
      <c r="Y127"/>
      <c r="Z127"/>
      <c r="AA127"/>
      <c r="AB127"/>
      <c r="AE127"/>
    </row>
    <row r="128" spans="1:31" ht="15.6">
      <c r="A128" s="39"/>
      <c r="B128" s="47" t="e">
        <f>+'Ark1'!#REF!</f>
        <v>#REF!</v>
      </c>
      <c r="C128" s="47" t="e">
        <f>+'Ark1'!#REF!</f>
        <v>#REF!</v>
      </c>
      <c r="D128" s="48" t="s">
        <v>57</v>
      </c>
      <c r="E128" s="48">
        <v>1</v>
      </c>
      <c r="F128" s="48" t="s">
        <v>53</v>
      </c>
      <c r="G128" s="47" t="e">
        <f>+'Ark1'!#REF!</f>
        <v>#REF!</v>
      </c>
      <c r="H128" s="47"/>
      <c r="I128" s="65" t="e">
        <f>+'Ark1'!#REF!</f>
        <v>#REF!</v>
      </c>
      <c r="J128" s="47"/>
      <c r="K128" s="65" t="e">
        <f>+'Ark1'!#REF!</f>
        <v>#REF!</v>
      </c>
      <c r="L128" s="101" t="e">
        <f>+'Ark1'!#REF!</f>
        <v>#REF!</v>
      </c>
      <c r="M128" s="101" t="e">
        <f>+'Ark1'!#REF!</f>
        <v>#REF!</v>
      </c>
      <c r="N128" s="49" t="e">
        <f>+'Ark1'!#REF!</f>
        <v>#REF!</v>
      </c>
      <c r="O128" s="47"/>
      <c r="P128" s="65" t="e">
        <f>+'Ark1'!#REF!</f>
        <v>#REF!</v>
      </c>
      <c r="Q128" s="65"/>
      <c r="R128" s="76" t="e">
        <f>+'Ark1'!#REF!</f>
        <v>#REF!</v>
      </c>
      <c r="S128" s="49" t="e">
        <f>+'Ark1'!#REF!</f>
        <v>#REF!</v>
      </c>
      <c r="T128" s="65" t="e">
        <f>+'Ark1'!#REF!</f>
        <v>#REF!</v>
      </c>
      <c r="U128" s="65" t="e">
        <f t="shared" si="12"/>
        <v>#REF!</v>
      </c>
      <c r="V128" s="49" t="e">
        <f>+'Ark1'!#REF!</f>
        <v>#REF!</v>
      </c>
      <c r="W128" s="101" t="e">
        <f>+'Ark1'!#REF!</f>
        <v>#REF!</v>
      </c>
      <c r="X128" s="39"/>
      <c r="Y128"/>
      <c r="Z128"/>
      <c r="AA128"/>
      <c r="AB128"/>
      <c r="AE128"/>
    </row>
    <row r="129" spans="1:31" ht="15.6">
      <c r="A129" s="39"/>
      <c r="B129" s="47" t="e">
        <f>+'Ark1'!#REF!</f>
        <v>#REF!</v>
      </c>
      <c r="C129" s="47" t="e">
        <f>+'Ark1'!#REF!</f>
        <v>#REF!</v>
      </c>
      <c r="D129" s="48" t="s">
        <v>57</v>
      </c>
      <c r="E129" s="48">
        <v>2</v>
      </c>
      <c r="F129" s="48" t="s">
        <v>10</v>
      </c>
      <c r="G129" s="47" t="e">
        <f>+'Ark1'!#REF!</f>
        <v>#REF!</v>
      </c>
      <c r="H129" s="47"/>
      <c r="I129" s="65" t="e">
        <f>+'Ark1'!#REF!</f>
        <v>#REF!</v>
      </c>
      <c r="J129" s="47"/>
      <c r="K129" s="65" t="e">
        <f>+'Ark1'!#REF!</f>
        <v>#REF!</v>
      </c>
      <c r="L129" s="101" t="e">
        <f>+'Ark1'!#REF!</f>
        <v>#REF!</v>
      </c>
      <c r="M129" s="101" t="e">
        <f>+'Ark1'!#REF!</f>
        <v>#REF!</v>
      </c>
      <c r="N129" s="49" t="e">
        <f>+'Ark1'!#REF!</f>
        <v>#REF!</v>
      </c>
      <c r="O129" s="47"/>
      <c r="P129" s="65" t="e">
        <f>+'Ark1'!#REF!</f>
        <v>#REF!</v>
      </c>
      <c r="Q129" s="65"/>
      <c r="R129" s="76" t="e">
        <f>+'Ark1'!#REF!</f>
        <v>#REF!</v>
      </c>
      <c r="S129" s="49" t="e">
        <f>+'Ark1'!#REF!</f>
        <v>#REF!</v>
      </c>
      <c r="T129" s="65" t="e">
        <f>+'Ark1'!#REF!</f>
        <v>#REF!</v>
      </c>
      <c r="U129" s="65" t="e">
        <f t="shared" si="12"/>
        <v>#REF!</v>
      </c>
      <c r="V129" s="49" t="e">
        <f>+'Ark1'!#REF!</f>
        <v>#REF!</v>
      </c>
      <c r="W129" s="101" t="e">
        <f>+'Ark1'!#REF!</f>
        <v>#REF!</v>
      </c>
      <c r="X129" s="39"/>
      <c r="Y129"/>
      <c r="Z129"/>
      <c r="AA129"/>
      <c r="AB129"/>
      <c r="AE129"/>
    </row>
    <row r="130" spans="1:31" ht="15.6">
      <c r="A130" s="39"/>
      <c r="B130" s="47" t="e">
        <f>+'Ark1'!#REF!</f>
        <v>#REF!</v>
      </c>
      <c r="C130" s="47" t="e">
        <f>+'Ark1'!#REF!</f>
        <v>#REF!</v>
      </c>
      <c r="D130" s="48" t="s">
        <v>7</v>
      </c>
      <c r="E130" s="48">
        <v>1</v>
      </c>
      <c r="F130" s="48" t="s">
        <v>53</v>
      </c>
      <c r="G130" s="47" t="e">
        <f>+'Ark1'!#REF!</f>
        <v>#REF!</v>
      </c>
      <c r="H130" s="47"/>
      <c r="I130" s="65" t="e">
        <f>+'Ark1'!#REF!</f>
        <v>#REF!</v>
      </c>
      <c r="J130" s="47"/>
      <c r="K130" s="65" t="e">
        <f>+'Ark1'!#REF!</f>
        <v>#REF!</v>
      </c>
      <c r="L130" s="101" t="e">
        <f>+'Ark1'!#REF!</f>
        <v>#REF!</v>
      </c>
      <c r="M130" s="101" t="e">
        <f>+'Ark1'!#REF!</f>
        <v>#REF!</v>
      </c>
      <c r="N130" s="49" t="e">
        <f>+'Ark1'!#REF!</f>
        <v>#REF!</v>
      </c>
      <c r="O130" s="47"/>
      <c r="P130" s="65" t="e">
        <f>+'Ark1'!#REF!</f>
        <v>#REF!</v>
      </c>
      <c r="Q130" s="65"/>
      <c r="R130" s="76" t="e">
        <f>+'Ark1'!#REF!</f>
        <v>#REF!</v>
      </c>
      <c r="S130" s="49" t="e">
        <f>+'Ark1'!#REF!</f>
        <v>#REF!</v>
      </c>
      <c r="T130" s="65" t="e">
        <f>+'Ark1'!#REF!</f>
        <v>#REF!</v>
      </c>
      <c r="U130" s="65" t="e">
        <f t="shared" si="12"/>
        <v>#REF!</v>
      </c>
      <c r="V130" s="49" t="e">
        <f>+'Ark1'!#REF!</f>
        <v>#REF!</v>
      </c>
      <c r="W130" s="101" t="e">
        <f>+'Ark1'!#REF!</f>
        <v>#REF!</v>
      </c>
      <c r="X130" s="39"/>
      <c r="Y130"/>
      <c r="Z130"/>
      <c r="AA130"/>
      <c r="AB130"/>
      <c r="AE130"/>
    </row>
    <row r="131" spans="1:31" ht="15.6">
      <c r="A131" s="39"/>
      <c r="B131" s="47" t="e">
        <f>+'Ark1'!#REF!</f>
        <v>#REF!</v>
      </c>
      <c r="C131" s="47" t="e">
        <f>+'Ark1'!#REF!</f>
        <v>#REF!</v>
      </c>
      <c r="D131" s="48" t="s">
        <v>7</v>
      </c>
      <c r="E131" s="48">
        <v>2</v>
      </c>
      <c r="F131" s="48" t="s">
        <v>10</v>
      </c>
      <c r="G131" s="47" t="e">
        <f>+'Ark1'!#REF!</f>
        <v>#REF!</v>
      </c>
      <c r="H131" s="47"/>
      <c r="I131" s="65" t="e">
        <f>+'Ark1'!#REF!</f>
        <v>#REF!</v>
      </c>
      <c r="J131" s="47"/>
      <c r="K131" s="65" t="e">
        <f>+'Ark1'!#REF!</f>
        <v>#REF!</v>
      </c>
      <c r="L131" s="101" t="e">
        <f>+'Ark1'!#REF!</f>
        <v>#REF!</v>
      </c>
      <c r="M131" s="101" t="e">
        <f>+'Ark1'!#REF!</f>
        <v>#REF!</v>
      </c>
      <c r="N131" s="49" t="e">
        <f>+'Ark1'!#REF!</f>
        <v>#REF!</v>
      </c>
      <c r="O131" s="47"/>
      <c r="P131" s="65" t="e">
        <f>+'Ark1'!#REF!</f>
        <v>#REF!</v>
      </c>
      <c r="Q131" s="65"/>
      <c r="R131" s="76" t="e">
        <f>+'Ark1'!#REF!</f>
        <v>#REF!</v>
      </c>
      <c r="S131" s="49" t="e">
        <f>+'Ark1'!#REF!</f>
        <v>#REF!</v>
      </c>
      <c r="T131" s="65" t="e">
        <f>+'Ark1'!#REF!</f>
        <v>#REF!</v>
      </c>
      <c r="U131" s="65" t="e">
        <f t="shared" si="12"/>
        <v>#REF!</v>
      </c>
      <c r="V131" s="49" t="e">
        <f>+'Ark1'!#REF!</f>
        <v>#REF!</v>
      </c>
      <c r="W131" s="101" t="e">
        <f>+'Ark1'!#REF!</f>
        <v>#REF!</v>
      </c>
      <c r="X131" s="39"/>
      <c r="Y131"/>
      <c r="Z131"/>
      <c r="AA131"/>
      <c r="AB131"/>
      <c r="AE131"/>
    </row>
    <row r="132" spans="1:31" ht="15.6">
      <c r="A132" s="39"/>
      <c r="B132" s="47" t="e">
        <f>+'Ark1'!#REF!</f>
        <v>#REF!</v>
      </c>
      <c r="C132" s="47" t="e">
        <f>+'Ark1'!#REF!</f>
        <v>#REF!</v>
      </c>
      <c r="D132" s="48" t="s">
        <v>4</v>
      </c>
      <c r="E132" s="48">
        <v>1</v>
      </c>
      <c r="F132" s="48" t="s">
        <v>53</v>
      </c>
      <c r="G132" s="47" t="e">
        <f>+'Ark1'!#REF!</f>
        <v>#REF!</v>
      </c>
      <c r="H132" s="47"/>
      <c r="I132" s="65" t="e">
        <f>+'Ark1'!#REF!</f>
        <v>#REF!</v>
      </c>
      <c r="J132" s="47"/>
      <c r="K132" s="65" t="e">
        <f>+'Ark1'!#REF!</f>
        <v>#REF!</v>
      </c>
      <c r="L132" s="101" t="e">
        <f>+'Ark1'!#REF!</f>
        <v>#REF!</v>
      </c>
      <c r="M132" s="101" t="e">
        <f>+'Ark1'!#REF!</f>
        <v>#REF!</v>
      </c>
      <c r="N132" s="49" t="e">
        <f>+'Ark1'!#REF!</f>
        <v>#REF!</v>
      </c>
      <c r="O132" s="47"/>
      <c r="P132" s="65" t="e">
        <f>+'Ark1'!#REF!</f>
        <v>#REF!</v>
      </c>
      <c r="Q132" s="65"/>
      <c r="R132" s="76" t="e">
        <f>+'Ark1'!#REF!</f>
        <v>#REF!</v>
      </c>
      <c r="S132" s="49" t="e">
        <f>+'Ark1'!#REF!</f>
        <v>#REF!</v>
      </c>
      <c r="T132" s="65" t="e">
        <f>+'Ark1'!#REF!</f>
        <v>#REF!</v>
      </c>
      <c r="U132" s="65" t="e">
        <f t="shared" si="12"/>
        <v>#REF!</v>
      </c>
      <c r="V132" s="49" t="e">
        <f>+'Ark1'!#REF!</f>
        <v>#REF!</v>
      </c>
      <c r="W132" s="101" t="e">
        <f>+'Ark1'!#REF!</f>
        <v>#REF!</v>
      </c>
      <c r="X132" s="39"/>
      <c r="Y132"/>
      <c r="Z132"/>
      <c r="AA132"/>
      <c r="AB132"/>
      <c r="AE132"/>
    </row>
    <row r="133" spans="1:31" ht="15.6">
      <c r="A133" s="39"/>
      <c r="B133" s="47" t="e">
        <f>+'Ark1'!#REF!</f>
        <v>#REF!</v>
      </c>
      <c r="C133" s="47" t="e">
        <f>+'Ark1'!#REF!</f>
        <v>#REF!</v>
      </c>
      <c r="D133" s="48" t="s">
        <v>4</v>
      </c>
      <c r="E133" s="48">
        <v>2</v>
      </c>
      <c r="F133" s="48" t="s">
        <v>10</v>
      </c>
      <c r="G133" s="47" t="e">
        <f>+'Ark1'!#REF!</f>
        <v>#REF!</v>
      </c>
      <c r="H133" s="47"/>
      <c r="I133" s="65" t="e">
        <f>+'Ark1'!#REF!</f>
        <v>#REF!</v>
      </c>
      <c r="J133" s="47"/>
      <c r="K133" s="65" t="e">
        <f>+'Ark1'!#REF!</f>
        <v>#REF!</v>
      </c>
      <c r="L133" s="101" t="e">
        <f>+'Ark1'!#REF!</f>
        <v>#REF!</v>
      </c>
      <c r="M133" s="101" t="e">
        <f>+'Ark1'!#REF!</f>
        <v>#REF!</v>
      </c>
      <c r="N133" s="49" t="e">
        <f>+'Ark1'!#REF!</f>
        <v>#REF!</v>
      </c>
      <c r="O133" s="47"/>
      <c r="P133" s="65" t="e">
        <f>+'Ark1'!#REF!</f>
        <v>#REF!</v>
      </c>
      <c r="Q133" s="65"/>
      <c r="R133" s="76" t="e">
        <f>+'Ark1'!#REF!</f>
        <v>#REF!</v>
      </c>
      <c r="S133" s="49" t="e">
        <f>+'Ark1'!#REF!</f>
        <v>#REF!</v>
      </c>
      <c r="T133" s="65" t="e">
        <f>+'Ark1'!#REF!</f>
        <v>#REF!</v>
      </c>
      <c r="U133" s="65" t="e">
        <f t="shared" si="12"/>
        <v>#REF!</v>
      </c>
      <c r="V133" s="49" t="e">
        <f>+'Ark1'!#REF!</f>
        <v>#REF!</v>
      </c>
      <c r="W133" s="101" t="e">
        <f>+'Ark1'!#REF!</f>
        <v>#REF!</v>
      </c>
      <c r="X133" s="39"/>
      <c r="Y133"/>
      <c r="Z133"/>
      <c r="AA133"/>
      <c r="AB133"/>
      <c r="AE133"/>
    </row>
    <row r="134" spans="1:31" ht="15.6">
      <c r="A134" s="39"/>
      <c r="B134" s="47" t="e">
        <f>+'Ark1'!#REF!</f>
        <v>#REF!</v>
      </c>
      <c r="C134" s="47" t="e">
        <f>+'Ark1'!#REF!</f>
        <v>#REF!</v>
      </c>
      <c r="D134" s="48" t="s">
        <v>5</v>
      </c>
      <c r="E134" s="48">
        <v>1</v>
      </c>
      <c r="F134" s="48" t="s">
        <v>53</v>
      </c>
      <c r="G134" s="47" t="e">
        <f>+'Ark1'!#REF!</f>
        <v>#REF!</v>
      </c>
      <c r="H134" s="47"/>
      <c r="I134" s="65" t="e">
        <f>+'Ark1'!#REF!</f>
        <v>#REF!</v>
      </c>
      <c r="J134" s="47"/>
      <c r="K134" s="65" t="e">
        <f>+'Ark1'!#REF!</f>
        <v>#REF!</v>
      </c>
      <c r="L134" s="101" t="e">
        <f>+'Ark1'!#REF!</f>
        <v>#REF!</v>
      </c>
      <c r="M134" s="101" t="e">
        <f>+'Ark1'!#REF!</f>
        <v>#REF!</v>
      </c>
      <c r="N134" s="49" t="e">
        <f>+'Ark1'!#REF!</f>
        <v>#REF!</v>
      </c>
      <c r="O134" s="47"/>
      <c r="P134" s="65" t="e">
        <f>+'Ark1'!#REF!</f>
        <v>#REF!</v>
      </c>
      <c r="Q134" s="65"/>
      <c r="R134" s="76" t="e">
        <f>+'Ark1'!#REF!</f>
        <v>#REF!</v>
      </c>
      <c r="S134" s="49" t="e">
        <f>+'Ark1'!#REF!</f>
        <v>#REF!</v>
      </c>
      <c r="T134" s="65" t="e">
        <f>+'Ark1'!#REF!</f>
        <v>#REF!</v>
      </c>
      <c r="U134" s="65" t="e">
        <f t="shared" si="12"/>
        <v>#REF!</v>
      </c>
      <c r="V134" s="49" t="e">
        <f>+'Ark1'!#REF!</f>
        <v>#REF!</v>
      </c>
      <c r="W134" s="101" t="e">
        <f>+'Ark1'!#REF!</f>
        <v>#REF!</v>
      </c>
      <c r="X134" s="39"/>
      <c r="Y134"/>
      <c r="Z134"/>
      <c r="AA134"/>
      <c r="AB134"/>
      <c r="AE134"/>
    </row>
    <row r="135" spans="1:31" ht="15.6">
      <c r="A135" s="39"/>
      <c r="B135" s="47" t="e">
        <f>+'Ark1'!#REF!</f>
        <v>#REF!</v>
      </c>
      <c r="C135" s="47" t="e">
        <f>+'Ark1'!#REF!</f>
        <v>#REF!</v>
      </c>
      <c r="D135" s="48" t="s">
        <v>5</v>
      </c>
      <c r="E135" s="48">
        <v>2</v>
      </c>
      <c r="F135" s="48" t="s">
        <v>10</v>
      </c>
      <c r="G135" s="47" t="e">
        <f>+'Ark1'!#REF!</f>
        <v>#REF!</v>
      </c>
      <c r="H135" s="47"/>
      <c r="I135" s="65" t="e">
        <f>+'Ark1'!#REF!</f>
        <v>#REF!</v>
      </c>
      <c r="J135" s="47"/>
      <c r="K135" s="65" t="e">
        <f>+'Ark1'!#REF!</f>
        <v>#REF!</v>
      </c>
      <c r="L135" s="101" t="e">
        <f>+'Ark1'!#REF!</f>
        <v>#REF!</v>
      </c>
      <c r="M135" s="101" t="e">
        <f>+'Ark1'!#REF!</f>
        <v>#REF!</v>
      </c>
      <c r="N135" s="49" t="e">
        <f>+'Ark1'!#REF!</f>
        <v>#REF!</v>
      </c>
      <c r="O135" s="47"/>
      <c r="P135" s="65" t="e">
        <f>+'Ark1'!#REF!</f>
        <v>#REF!</v>
      </c>
      <c r="Q135" s="65"/>
      <c r="R135" s="76" t="e">
        <f>+'Ark1'!#REF!</f>
        <v>#REF!</v>
      </c>
      <c r="S135" s="49" t="e">
        <f>+'Ark1'!#REF!</f>
        <v>#REF!</v>
      </c>
      <c r="T135" s="65" t="e">
        <f>+'Ark1'!#REF!</f>
        <v>#REF!</v>
      </c>
      <c r="U135" s="65" t="e">
        <f t="shared" si="12"/>
        <v>#REF!</v>
      </c>
      <c r="V135" s="49" t="e">
        <f>+'Ark1'!#REF!</f>
        <v>#REF!</v>
      </c>
      <c r="W135" s="101" t="e">
        <f>+'Ark1'!#REF!</f>
        <v>#REF!</v>
      </c>
      <c r="X135" s="39"/>
      <c r="Y135"/>
      <c r="Z135"/>
      <c r="AA135"/>
      <c r="AB135"/>
      <c r="AE135"/>
    </row>
    <row r="136" spans="1:31" ht="15.6">
      <c r="A136" s="39"/>
      <c r="B136" s="47" t="e">
        <f>+'Ark1'!#REF!</f>
        <v>#REF!</v>
      </c>
      <c r="C136" s="47" t="e">
        <f>+'Ark1'!#REF!</f>
        <v>#REF!</v>
      </c>
      <c r="D136" s="48" t="s">
        <v>57</v>
      </c>
      <c r="E136" s="48">
        <v>1</v>
      </c>
      <c r="F136" s="48" t="s">
        <v>53</v>
      </c>
      <c r="G136" s="47" t="e">
        <f>+'Ark1'!#REF!</f>
        <v>#REF!</v>
      </c>
      <c r="H136" s="47"/>
      <c r="I136" s="65" t="e">
        <f>+'Ark1'!#REF!</f>
        <v>#REF!</v>
      </c>
      <c r="J136" s="47"/>
      <c r="K136" s="65" t="e">
        <f>+'Ark1'!#REF!</f>
        <v>#REF!</v>
      </c>
      <c r="L136" s="101" t="e">
        <f>+'Ark1'!#REF!</f>
        <v>#REF!</v>
      </c>
      <c r="M136" s="101" t="e">
        <f>+'Ark1'!#REF!</f>
        <v>#REF!</v>
      </c>
      <c r="N136" s="49" t="e">
        <f>+'Ark1'!#REF!</f>
        <v>#REF!</v>
      </c>
      <c r="O136" s="47"/>
      <c r="P136" s="65" t="e">
        <f>+'Ark1'!#REF!</f>
        <v>#REF!</v>
      </c>
      <c r="Q136" s="65"/>
      <c r="R136" s="76" t="e">
        <f>+'Ark1'!#REF!</f>
        <v>#REF!</v>
      </c>
      <c r="S136" s="49" t="e">
        <f>+'Ark1'!#REF!</f>
        <v>#REF!</v>
      </c>
      <c r="T136" s="65" t="e">
        <f>+'Ark1'!#REF!</f>
        <v>#REF!</v>
      </c>
      <c r="U136" s="65" t="e">
        <f t="shared" si="12"/>
        <v>#REF!</v>
      </c>
      <c r="V136" s="49" t="e">
        <f>+'Ark1'!#REF!</f>
        <v>#REF!</v>
      </c>
      <c r="W136" s="101" t="e">
        <f>+'Ark1'!#REF!</f>
        <v>#REF!</v>
      </c>
      <c r="X136" s="39"/>
      <c r="Y136"/>
      <c r="Z136"/>
      <c r="AA136"/>
      <c r="AB136"/>
      <c r="AE136"/>
    </row>
    <row r="137" spans="1:31" ht="15.6">
      <c r="A137" s="39"/>
      <c r="B137" s="47" t="e">
        <f>+'Ark1'!#REF!</f>
        <v>#REF!</v>
      </c>
      <c r="C137" s="47" t="e">
        <f>+'Ark1'!#REF!</f>
        <v>#REF!</v>
      </c>
      <c r="D137" s="48" t="s">
        <v>57</v>
      </c>
      <c r="E137" s="48">
        <v>2</v>
      </c>
      <c r="F137" s="48" t="s">
        <v>10</v>
      </c>
      <c r="G137" s="47" t="e">
        <f>+'Ark1'!#REF!</f>
        <v>#REF!</v>
      </c>
      <c r="H137" s="47"/>
      <c r="I137" s="65" t="e">
        <f>+'Ark1'!#REF!</f>
        <v>#REF!</v>
      </c>
      <c r="J137" s="47"/>
      <c r="K137" s="65" t="e">
        <f>+'Ark1'!#REF!</f>
        <v>#REF!</v>
      </c>
      <c r="L137" s="101" t="e">
        <f>+'Ark1'!#REF!</f>
        <v>#REF!</v>
      </c>
      <c r="M137" s="101" t="e">
        <f>+'Ark1'!#REF!</f>
        <v>#REF!</v>
      </c>
      <c r="N137" s="49" t="e">
        <f>+'Ark1'!#REF!</f>
        <v>#REF!</v>
      </c>
      <c r="O137" s="47"/>
      <c r="P137" s="65" t="e">
        <f>+'Ark1'!#REF!</f>
        <v>#REF!</v>
      </c>
      <c r="Q137" s="65"/>
      <c r="R137" s="76" t="e">
        <f>+'Ark1'!#REF!</f>
        <v>#REF!</v>
      </c>
      <c r="S137" s="49" t="e">
        <f>+'Ark1'!#REF!</f>
        <v>#REF!</v>
      </c>
      <c r="T137" s="65" t="e">
        <f>+'Ark1'!#REF!</f>
        <v>#REF!</v>
      </c>
      <c r="U137" s="65" t="e">
        <f t="shared" si="12"/>
        <v>#REF!</v>
      </c>
      <c r="V137" s="49" t="e">
        <f>+'Ark1'!#REF!</f>
        <v>#REF!</v>
      </c>
      <c r="W137" s="101" t="e">
        <f>+'Ark1'!#REF!</f>
        <v>#REF!</v>
      </c>
      <c r="X137" s="39"/>
      <c r="Y137"/>
      <c r="Z137"/>
      <c r="AA137"/>
      <c r="AB137"/>
      <c r="AE137"/>
    </row>
    <row r="138" spans="1:31" ht="15.6">
      <c r="A138" s="39"/>
      <c r="B138" s="47" t="e">
        <f>+'Ark1'!#REF!</f>
        <v>#REF!</v>
      </c>
      <c r="C138" s="47" t="e">
        <f>+'Ark1'!#REF!</f>
        <v>#REF!</v>
      </c>
      <c r="D138" s="48" t="s">
        <v>7</v>
      </c>
      <c r="E138" s="48">
        <v>1</v>
      </c>
      <c r="F138" s="48" t="s">
        <v>53</v>
      </c>
      <c r="G138" s="47" t="e">
        <f>+'Ark1'!#REF!</f>
        <v>#REF!</v>
      </c>
      <c r="H138" s="47"/>
      <c r="I138" s="65" t="e">
        <f>+'Ark1'!#REF!</f>
        <v>#REF!</v>
      </c>
      <c r="J138" s="47"/>
      <c r="K138" s="65" t="e">
        <f>+'Ark1'!#REF!</f>
        <v>#REF!</v>
      </c>
      <c r="L138" s="101" t="e">
        <f>+'Ark1'!#REF!</f>
        <v>#REF!</v>
      </c>
      <c r="M138" s="101" t="e">
        <f>+'Ark1'!#REF!</f>
        <v>#REF!</v>
      </c>
      <c r="N138" s="49" t="e">
        <f>+'Ark1'!#REF!</f>
        <v>#REF!</v>
      </c>
      <c r="O138" s="47"/>
      <c r="P138" s="65" t="e">
        <f>+'Ark1'!#REF!</f>
        <v>#REF!</v>
      </c>
      <c r="Q138" s="65"/>
      <c r="R138" s="76" t="e">
        <f>+'Ark1'!#REF!</f>
        <v>#REF!</v>
      </c>
      <c r="S138" s="49" t="e">
        <f>+'Ark1'!#REF!</f>
        <v>#REF!</v>
      </c>
      <c r="T138" s="65" t="e">
        <f>+'Ark1'!#REF!</f>
        <v>#REF!</v>
      </c>
      <c r="U138" s="65" t="e">
        <f t="shared" si="12"/>
        <v>#REF!</v>
      </c>
      <c r="V138" s="49" t="e">
        <f>+'Ark1'!#REF!</f>
        <v>#REF!</v>
      </c>
      <c r="W138" s="101" t="e">
        <f>+'Ark1'!#REF!</f>
        <v>#REF!</v>
      </c>
      <c r="X138" s="39"/>
      <c r="Y138"/>
      <c r="Z138"/>
      <c r="AA138"/>
      <c r="AB138"/>
      <c r="AE138"/>
    </row>
    <row r="139" spans="1:31" ht="15.6">
      <c r="A139" s="39"/>
      <c r="B139" s="47" t="e">
        <f>+'Ark1'!#REF!</f>
        <v>#REF!</v>
      </c>
      <c r="C139" s="47" t="e">
        <f>+'Ark1'!#REF!</f>
        <v>#REF!</v>
      </c>
      <c r="D139" s="48" t="s">
        <v>7</v>
      </c>
      <c r="E139" s="48">
        <v>2</v>
      </c>
      <c r="F139" s="48" t="s">
        <v>10</v>
      </c>
      <c r="G139" s="47" t="e">
        <f>+'Ark1'!#REF!</f>
        <v>#REF!</v>
      </c>
      <c r="H139" s="47"/>
      <c r="I139" s="65" t="e">
        <f>+'Ark1'!#REF!</f>
        <v>#REF!</v>
      </c>
      <c r="J139" s="47"/>
      <c r="K139" s="65" t="e">
        <f>+'Ark1'!#REF!</f>
        <v>#REF!</v>
      </c>
      <c r="L139" s="101" t="e">
        <f>+'Ark1'!#REF!</f>
        <v>#REF!</v>
      </c>
      <c r="M139" s="101" t="e">
        <f>+'Ark1'!#REF!</f>
        <v>#REF!</v>
      </c>
      <c r="N139" s="49" t="e">
        <f>+'Ark1'!#REF!</f>
        <v>#REF!</v>
      </c>
      <c r="O139" s="47"/>
      <c r="P139" s="65" t="e">
        <f>+'Ark1'!#REF!</f>
        <v>#REF!</v>
      </c>
      <c r="Q139" s="65"/>
      <c r="R139" s="76" t="e">
        <f>+'Ark1'!#REF!</f>
        <v>#REF!</v>
      </c>
      <c r="S139" s="49" t="e">
        <f>+'Ark1'!#REF!</f>
        <v>#REF!</v>
      </c>
      <c r="T139" s="65" t="e">
        <f>+'Ark1'!#REF!</f>
        <v>#REF!</v>
      </c>
      <c r="U139" s="65" t="e">
        <f t="shared" si="12"/>
        <v>#REF!</v>
      </c>
      <c r="V139" s="49" t="e">
        <f>+'Ark1'!#REF!</f>
        <v>#REF!</v>
      </c>
      <c r="W139" s="101" t="e">
        <f>+'Ark1'!#REF!</f>
        <v>#REF!</v>
      </c>
      <c r="X139" s="39"/>
      <c r="Y139"/>
      <c r="Z139"/>
      <c r="AA139"/>
      <c r="AB139"/>
      <c r="AE139"/>
    </row>
    <row r="140" spans="1:31" ht="15.6">
      <c r="A140" s="39"/>
      <c r="B140" s="47" t="e">
        <f>+'Ark1'!#REF!</f>
        <v>#REF!</v>
      </c>
      <c r="C140" s="47" t="e">
        <f>+'Ark1'!#REF!</f>
        <v>#REF!</v>
      </c>
      <c r="D140" s="48" t="s">
        <v>4</v>
      </c>
      <c r="E140" s="48">
        <v>1</v>
      </c>
      <c r="F140" s="48" t="s">
        <v>53</v>
      </c>
      <c r="G140" s="47" t="e">
        <f>+'Ark1'!#REF!</f>
        <v>#REF!</v>
      </c>
      <c r="H140" s="47"/>
      <c r="I140" s="65" t="e">
        <f>+'Ark1'!#REF!</f>
        <v>#REF!</v>
      </c>
      <c r="J140" s="47"/>
      <c r="K140" s="65" t="e">
        <f>+'Ark1'!#REF!</f>
        <v>#REF!</v>
      </c>
      <c r="L140" s="101" t="e">
        <f>+'Ark1'!#REF!</f>
        <v>#REF!</v>
      </c>
      <c r="M140" s="101" t="e">
        <f>+'Ark1'!#REF!</f>
        <v>#REF!</v>
      </c>
      <c r="N140" s="49" t="e">
        <f>+'Ark1'!#REF!</f>
        <v>#REF!</v>
      </c>
      <c r="O140" s="47"/>
      <c r="P140" s="65" t="e">
        <f>+'Ark1'!#REF!</f>
        <v>#REF!</v>
      </c>
      <c r="Q140" s="65"/>
      <c r="R140" s="76" t="e">
        <f>+'Ark1'!#REF!</f>
        <v>#REF!</v>
      </c>
      <c r="S140" s="49" t="e">
        <f>+'Ark1'!#REF!</f>
        <v>#REF!</v>
      </c>
      <c r="T140" s="65" t="e">
        <f>+'Ark1'!#REF!</f>
        <v>#REF!</v>
      </c>
      <c r="U140" s="65" t="e">
        <f t="shared" si="12"/>
        <v>#REF!</v>
      </c>
      <c r="V140" s="49" t="e">
        <f>+'Ark1'!#REF!</f>
        <v>#REF!</v>
      </c>
      <c r="W140" s="101" t="e">
        <f>+'Ark1'!#REF!</f>
        <v>#REF!</v>
      </c>
      <c r="X140" s="39"/>
      <c r="Y140"/>
      <c r="Z140"/>
      <c r="AA140"/>
      <c r="AB140"/>
      <c r="AE140"/>
    </row>
    <row r="141" spans="1:31" ht="15.6">
      <c r="A141" s="39"/>
      <c r="B141" s="47" t="e">
        <f>+'Ark1'!#REF!</f>
        <v>#REF!</v>
      </c>
      <c r="C141" s="47" t="e">
        <f>+'Ark1'!#REF!</f>
        <v>#REF!</v>
      </c>
      <c r="D141" s="48" t="s">
        <v>4</v>
      </c>
      <c r="E141" s="48">
        <v>2</v>
      </c>
      <c r="F141" s="48" t="s">
        <v>10</v>
      </c>
      <c r="G141" s="47" t="e">
        <f>+'Ark1'!#REF!</f>
        <v>#REF!</v>
      </c>
      <c r="H141" s="47"/>
      <c r="I141" s="65" t="e">
        <f>+'Ark1'!#REF!</f>
        <v>#REF!</v>
      </c>
      <c r="J141" s="47"/>
      <c r="K141" s="65" t="e">
        <f>+'Ark1'!#REF!</f>
        <v>#REF!</v>
      </c>
      <c r="L141" s="101" t="e">
        <f>+'Ark1'!#REF!</f>
        <v>#REF!</v>
      </c>
      <c r="M141" s="101" t="e">
        <f>+'Ark1'!#REF!</f>
        <v>#REF!</v>
      </c>
      <c r="N141" s="49" t="e">
        <f>+'Ark1'!#REF!</f>
        <v>#REF!</v>
      </c>
      <c r="O141" s="47"/>
      <c r="P141" s="65" t="e">
        <f>+'Ark1'!#REF!</f>
        <v>#REF!</v>
      </c>
      <c r="Q141" s="65"/>
      <c r="R141" s="76" t="e">
        <f>+'Ark1'!#REF!</f>
        <v>#REF!</v>
      </c>
      <c r="S141" s="49" t="e">
        <f>+'Ark1'!#REF!</f>
        <v>#REF!</v>
      </c>
      <c r="T141" s="65" t="e">
        <f>+'Ark1'!#REF!</f>
        <v>#REF!</v>
      </c>
      <c r="U141" s="65" t="e">
        <f t="shared" si="12"/>
        <v>#REF!</v>
      </c>
      <c r="V141" s="49" t="e">
        <f>+'Ark1'!#REF!</f>
        <v>#REF!</v>
      </c>
      <c r="W141" s="101" t="e">
        <f>+'Ark1'!#REF!</f>
        <v>#REF!</v>
      </c>
      <c r="X141" s="39"/>
      <c r="Y141"/>
      <c r="Z141"/>
      <c r="AA141"/>
      <c r="AB141"/>
      <c r="AE141"/>
    </row>
    <row r="142" spans="1:31" ht="15.6">
      <c r="A142" s="39"/>
      <c r="B142" s="47" t="e">
        <f>+'Ark1'!#REF!</f>
        <v>#REF!</v>
      </c>
      <c r="C142" s="47" t="e">
        <f>+'Ark1'!#REF!</f>
        <v>#REF!</v>
      </c>
      <c r="D142" s="48" t="s">
        <v>5</v>
      </c>
      <c r="E142" s="48">
        <v>1</v>
      </c>
      <c r="F142" s="48" t="s">
        <v>53</v>
      </c>
      <c r="G142" s="47" t="e">
        <f>+'Ark1'!#REF!</f>
        <v>#REF!</v>
      </c>
      <c r="H142" s="47"/>
      <c r="I142" s="65" t="e">
        <f>+'Ark1'!#REF!</f>
        <v>#REF!</v>
      </c>
      <c r="J142" s="47"/>
      <c r="K142" s="65" t="e">
        <f>+'Ark1'!#REF!</f>
        <v>#REF!</v>
      </c>
      <c r="L142" s="101" t="e">
        <f>+'Ark1'!#REF!</f>
        <v>#REF!</v>
      </c>
      <c r="M142" s="101" t="e">
        <f>+'Ark1'!#REF!</f>
        <v>#REF!</v>
      </c>
      <c r="N142" s="49" t="e">
        <f>+'Ark1'!#REF!</f>
        <v>#REF!</v>
      </c>
      <c r="O142" s="47"/>
      <c r="P142" s="65" t="e">
        <f>+'Ark1'!#REF!</f>
        <v>#REF!</v>
      </c>
      <c r="Q142" s="65"/>
      <c r="R142" s="76" t="e">
        <f>+'Ark1'!#REF!</f>
        <v>#REF!</v>
      </c>
      <c r="S142" s="49" t="e">
        <f>+'Ark1'!#REF!</f>
        <v>#REF!</v>
      </c>
      <c r="T142" s="65" t="e">
        <f>+'Ark1'!#REF!</f>
        <v>#REF!</v>
      </c>
      <c r="U142" s="65" t="e">
        <f t="shared" si="12"/>
        <v>#REF!</v>
      </c>
      <c r="V142" s="49" t="e">
        <f>+'Ark1'!#REF!</f>
        <v>#REF!</v>
      </c>
      <c r="W142" s="101" t="e">
        <f>+'Ark1'!#REF!</f>
        <v>#REF!</v>
      </c>
      <c r="X142" s="39"/>
      <c r="Y142"/>
      <c r="Z142"/>
      <c r="AA142"/>
      <c r="AB142"/>
      <c r="AE142"/>
    </row>
    <row r="143" spans="1:31" ht="15.6">
      <c r="A143" s="39"/>
      <c r="B143" s="47" t="e">
        <f>+'Ark1'!#REF!</f>
        <v>#REF!</v>
      </c>
      <c r="C143" s="47" t="e">
        <f>+'Ark1'!#REF!</f>
        <v>#REF!</v>
      </c>
      <c r="D143" s="48" t="s">
        <v>5</v>
      </c>
      <c r="E143" s="48">
        <v>2</v>
      </c>
      <c r="F143" s="48" t="s">
        <v>10</v>
      </c>
      <c r="G143" s="47" t="e">
        <f>+'Ark1'!#REF!</f>
        <v>#REF!</v>
      </c>
      <c r="H143" s="47"/>
      <c r="I143" s="65" t="e">
        <f>+'Ark1'!#REF!</f>
        <v>#REF!</v>
      </c>
      <c r="J143" s="47"/>
      <c r="K143" s="65" t="e">
        <f>+'Ark1'!#REF!</f>
        <v>#REF!</v>
      </c>
      <c r="L143" s="101" t="e">
        <f>+'Ark1'!#REF!</f>
        <v>#REF!</v>
      </c>
      <c r="M143" s="101" t="e">
        <f>+'Ark1'!#REF!</f>
        <v>#REF!</v>
      </c>
      <c r="N143" s="49" t="e">
        <f>+'Ark1'!#REF!</f>
        <v>#REF!</v>
      </c>
      <c r="O143" s="47"/>
      <c r="P143" s="65" t="e">
        <f>+'Ark1'!#REF!</f>
        <v>#REF!</v>
      </c>
      <c r="Q143" s="65"/>
      <c r="R143" s="76" t="e">
        <f>+'Ark1'!#REF!</f>
        <v>#REF!</v>
      </c>
      <c r="S143" s="49" t="e">
        <f>+'Ark1'!#REF!</f>
        <v>#REF!</v>
      </c>
      <c r="T143" s="65" t="e">
        <f>+'Ark1'!#REF!</f>
        <v>#REF!</v>
      </c>
      <c r="U143" s="65" t="e">
        <f t="shared" si="12"/>
        <v>#REF!</v>
      </c>
      <c r="V143" s="49" t="e">
        <f>+'Ark1'!#REF!</f>
        <v>#REF!</v>
      </c>
      <c r="W143" s="101" t="e">
        <f>+'Ark1'!#REF!</f>
        <v>#REF!</v>
      </c>
      <c r="X143" s="39"/>
      <c r="Y143"/>
      <c r="Z143"/>
      <c r="AA143"/>
      <c r="AB143"/>
      <c r="AE143"/>
    </row>
    <row r="144" spans="1:31" ht="15.6">
      <c r="A144" s="39"/>
      <c r="B144" s="47" t="e">
        <f>+'Ark1'!#REF!</f>
        <v>#REF!</v>
      </c>
      <c r="C144" s="47" t="e">
        <f>+'Ark1'!#REF!</f>
        <v>#REF!</v>
      </c>
      <c r="D144" s="48" t="s">
        <v>57</v>
      </c>
      <c r="E144" s="48">
        <v>1</v>
      </c>
      <c r="F144" s="48" t="s">
        <v>53</v>
      </c>
      <c r="G144" s="47" t="e">
        <f>+'Ark1'!#REF!</f>
        <v>#REF!</v>
      </c>
      <c r="H144" s="47"/>
      <c r="I144" s="65" t="e">
        <f>+'Ark1'!#REF!</f>
        <v>#REF!</v>
      </c>
      <c r="J144" s="47"/>
      <c r="K144" s="65" t="e">
        <f>+'Ark1'!#REF!</f>
        <v>#REF!</v>
      </c>
      <c r="L144" s="101" t="e">
        <f>+'Ark1'!#REF!</f>
        <v>#REF!</v>
      </c>
      <c r="M144" s="101" t="e">
        <f>+'Ark1'!#REF!</f>
        <v>#REF!</v>
      </c>
      <c r="N144" s="49" t="e">
        <f>+'Ark1'!#REF!</f>
        <v>#REF!</v>
      </c>
      <c r="O144" s="47"/>
      <c r="P144" s="65" t="e">
        <f>+'Ark1'!#REF!</f>
        <v>#REF!</v>
      </c>
      <c r="Q144" s="65"/>
      <c r="R144" s="76" t="e">
        <f>+'Ark1'!#REF!</f>
        <v>#REF!</v>
      </c>
      <c r="S144" s="49" t="e">
        <f>+'Ark1'!#REF!</f>
        <v>#REF!</v>
      </c>
      <c r="T144" s="65" t="e">
        <f>+'Ark1'!#REF!</f>
        <v>#REF!</v>
      </c>
      <c r="U144" s="65" t="e">
        <f t="shared" si="12"/>
        <v>#REF!</v>
      </c>
      <c r="V144" s="49" t="e">
        <f>+'Ark1'!#REF!</f>
        <v>#REF!</v>
      </c>
      <c r="W144" s="101" t="e">
        <f>+'Ark1'!#REF!</f>
        <v>#REF!</v>
      </c>
      <c r="X144" s="39"/>
      <c r="Y144"/>
      <c r="Z144"/>
      <c r="AA144"/>
      <c r="AB144"/>
      <c r="AE144"/>
    </row>
    <row r="145" spans="1:31" ht="15.6">
      <c r="A145" s="39"/>
      <c r="B145" s="47" t="e">
        <f>+'Ark1'!#REF!</f>
        <v>#REF!</v>
      </c>
      <c r="C145" s="47" t="e">
        <f>+'Ark1'!#REF!</f>
        <v>#REF!</v>
      </c>
      <c r="D145" s="48" t="s">
        <v>57</v>
      </c>
      <c r="E145" s="48">
        <v>2</v>
      </c>
      <c r="F145" s="48" t="s">
        <v>10</v>
      </c>
      <c r="G145" s="47" t="e">
        <f>+'Ark1'!#REF!</f>
        <v>#REF!</v>
      </c>
      <c r="H145" s="47"/>
      <c r="I145" s="65" t="e">
        <f>+'Ark1'!#REF!</f>
        <v>#REF!</v>
      </c>
      <c r="J145" s="47"/>
      <c r="K145" s="65" t="e">
        <f>+'Ark1'!#REF!</f>
        <v>#REF!</v>
      </c>
      <c r="L145" s="101" t="e">
        <f>+'Ark1'!#REF!</f>
        <v>#REF!</v>
      </c>
      <c r="M145" s="101" t="e">
        <f>+'Ark1'!#REF!</f>
        <v>#REF!</v>
      </c>
      <c r="N145" s="49" t="e">
        <f>+'Ark1'!#REF!</f>
        <v>#REF!</v>
      </c>
      <c r="O145" s="47"/>
      <c r="P145" s="65" t="e">
        <f>+'Ark1'!#REF!</f>
        <v>#REF!</v>
      </c>
      <c r="Q145" s="65"/>
      <c r="R145" s="76" t="e">
        <f>+'Ark1'!#REF!</f>
        <v>#REF!</v>
      </c>
      <c r="S145" s="49" t="e">
        <f>+'Ark1'!#REF!</f>
        <v>#REF!</v>
      </c>
      <c r="T145" s="65" t="e">
        <f>+'Ark1'!#REF!</f>
        <v>#REF!</v>
      </c>
      <c r="U145" s="65" t="e">
        <f t="shared" si="12"/>
        <v>#REF!</v>
      </c>
      <c r="V145" s="49" t="e">
        <f>+'Ark1'!#REF!</f>
        <v>#REF!</v>
      </c>
      <c r="W145" s="101" t="e">
        <f>+'Ark1'!#REF!</f>
        <v>#REF!</v>
      </c>
      <c r="X145" s="39"/>
      <c r="Y145"/>
      <c r="Z145"/>
      <c r="AA145"/>
      <c r="AB145"/>
      <c r="AE145"/>
    </row>
    <row r="146" spans="1:31" ht="15.6">
      <c r="A146" s="39"/>
      <c r="B146" s="47" t="e">
        <f>+'Ark1'!#REF!</f>
        <v>#REF!</v>
      </c>
      <c r="C146" s="47" t="e">
        <f>+'Ark1'!#REF!</f>
        <v>#REF!</v>
      </c>
      <c r="D146" s="48" t="s">
        <v>7</v>
      </c>
      <c r="E146" s="48">
        <v>1</v>
      </c>
      <c r="F146" s="48" t="s">
        <v>53</v>
      </c>
      <c r="G146" s="47" t="e">
        <f>+'Ark1'!#REF!</f>
        <v>#REF!</v>
      </c>
      <c r="H146" s="47"/>
      <c r="I146" s="65" t="e">
        <f>+'Ark1'!#REF!</f>
        <v>#REF!</v>
      </c>
      <c r="J146" s="47"/>
      <c r="K146" s="65" t="e">
        <f>+'Ark1'!#REF!</f>
        <v>#REF!</v>
      </c>
      <c r="L146" s="101" t="e">
        <f>+'Ark1'!#REF!</f>
        <v>#REF!</v>
      </c>
      <c r="M146" s="101" t="e">
        <f>+'Ark1'!#REF!</f>
        <v>#REF!</v>
      </c>
      <c r="N146" s="49" t="e">
        <f>+'Ark1'!#REF!</f>
        <v>#REF!</v>
      </c>
      <c r="O146" s="47"/>
      <c r="P146" s="65" t="e">
        <f>+'Ark1'!#REF!</f>
        <v>#REF!</v>
      </c>
      <c r="Q146" s="65"/>
      <c r="R146" s="76" t="e">
        <f>+'Ark1'!#REF!</f>
        <v>#REF!</v>
      </c>
      <c r="S146" s="49" t="e">
        <f>+'Ark1'!#REF!</f>
        <v>#REF!</v>
      </c>
      <c r="T146" s="65" t="e">
        <f>+'Ark1'!#REF!</f>
        <v>#REF!</v>
      </c>
      <c r="U146" s="65" t="e">
        <f t="shared" si="12"/>
        <v>#REF!</v>
      </c>
      <c r="V146" s="49" t="e">
        <f>+'Ark1'!#REF!</f>
        <v>#REF!</v>
      </c>
      <c r="W146" s="101" t="e">
        <f>+'Ark1'!#REF!</f>
        <v>#REF!</v>
      </c>
      <c r="X146" s="39"/>
      <c r="Y146"/>
      <c r="Z146"/>
      <c r="AA146"/>
      <c r="AB146"/>
      <c r="AE146"/>
    </row>
    <row r="147" spans="1:31" ht="15.6">
      <c r="A147" s="39"/>
      <c r="B147" s="47" t="e">
        <f>+'Ark1'!#REF!</f>
        <v>#REF!</v>
      </c>
      <c r="C147" s="47" t="e">
        <f>+'Ark1'!#REF!</f>
        <v>#REF!</v>
      </c>
      <c r="D147" s="48" t="s">
        <v>7</v>
      </c>
      <c r="E147" s="48">
        <v>2</v>
      </c>
      <c r="F147" s="48" t="s">
        <v>10</v>
      </c>
      <c r="G147" s="47" t="e">
        <f>+'Ark1'!#REF!</f>
        <v>#REF!</v>
      </c>
      <c r="H147" s="47"/>
      <c r="I147" s="65" t="e">
        <f>+'Ark1'!#REF!</f>
        <v>#REF!</v>
      </c>
      <c r="J147" s="47"/>
      <c r="K147" s="65" t="e">
        <f>+'Ark1'!#REF!</f>
        <v>#REF!</v>
      </c>
      <c r="L147" s="101" t="e">
        <f>+'Ark1'!#REF!</f>
        <v>#REF!</v>
      </c>
      <c r="M147" s="101" t="e">
        <f>+'Ark1'!#REF!</f>
        <v>#REF!</v>
      </c>
      <c r="N147" s="49" t="e">
        <f>+'Ark1'!#REF!</f>
        <v>#REF!</v>
      </c>
      <c r="O147" s="47"/>
      <c r="P147" s="65" t="e">
        <f>+'Ark1'!#REF!</f>
        <v>#REF!</v>
      </c>
      <c r="Q147" s="65"/>
      <c r="R147" s="76" t="e">
        <f>+'Ark1'!#REF!</f>
        <v>#REF!</v>
      </c>
      <c r="S147" s="49" t="e">
        <f>+'Ark1'!#REF!</f>
        <v>#REF!</v>
      </c>
      <c r="T147" s="65" t="e">
        <f>+'Ark1'!#REF!</f>
        <v>#REF!</v>
      </c>
      <c r="U147" s="65" t="e">
        <f t="shared" si="12"/>
        <v>#REF!</v>
      </c>
      <c r="V147" s="49" t="e">
        <f>+'Ark1'!#REF!</f>
        <v>#REF!</v>
      </c>
      <c r="W147" s="101" t="e">
        <f>+'Ark1'!#REF!</f>
        <v>#REF!</v>
      </c>
      <c r="X147" s="39"/>
      <c r="Y147"/>
      <c r="Z147"/>
      <c r="AA147"/>
      <c r="AB147"/>
      <c r="AE147"/>
    </row>
    <row r="148" spans="1:31" ht="15.6">
      <c r="A148" s="39"/>
      <c r="B148" s="47" t="e">
        <f>+'Ark1'!#REF!</f>
        <v>#REF!</v>
      </c>
      <c r="C148" s="47" t="e">
        <f>+'Ark1'!#REF!</f>
        <v>#REF!</v>
      </c>
      <c r="D148" s="48" t="s">
        <v>4</v>
      </c>
      <c r="E148" s="48">
        <v>1</v>
      </c>
      <c r="F148" s="48" t="s">
        <v>53</v>
      </c>
      <c r="G148" s="47" t="e">
        <f>+'Ark1'!#REF!</f>
        <v>#REF!</v>
      </c>
      <c r="H148" s="47"/>
      <c r="I148" s="65" t="e">
        <f>+'Ark1'!#REF!</f>
        <v>#REF!</v>
      </c>
      <c r="J148" s="47"/>
      <c r="K148" s="65" t="e">
        <f>+'Ark1'!#REF!</f>
        <v>#REF!</v>
      </c>
      <c r="L148" s="101" t="e">
        <f>+'Ark1'!#REF!</f>
        <v>#REF!</v>
      </c>
      <c r="M148" s="101" t="e">
        <f>+'Ark1'!#REF!</f>
        <v>#REF!</v>
      </c>
      <c r="N148" s="49" t="e">
        <f>+'Ark1'!#REF!</f>
        <v>#REF!</v>
      </c>
      <c r="O148" s="47"/>
      <c r="P148" s="65" t="e">
        <f>+'Ark1'!#REF!</f>
        <v>#REF!</v>
      </c>
      <c r="Q148" s="65"/>
      <c r="R148" s="76" t="e">
        <f>+'Ark1'!#REF!</f>
        <v>#REF!</v>
      </c>
      <c r="S148" s="49" t="e">
        <f>+'Ark1'!#REF!</f>
        <v>#REF!</v>
      </c>
      <c r="T148" s="65" t="e">
        <f>+'Ark1'!#REF!</f>
        <v>#REF!</v>
      </c>
      <c r="U148" s="65" t="e">
        <f t="shared" si="12"/>
        <v>#REF!</v>
      </c>
      <c r="V148" s="49" t="e">
        <f>+'Ark1'!#REF!</f>
        <v>#REF!</v>
      </c>
      <c r="W148" s="101" t="e">
        <f>+'Ark1'!#REF!</f>
        <v>#REF!</v>
      </c>
      <c r="X148" s="39"/>
      <c r="Y148"/>
      <c r="Z148"/>
      <c r="AA148"/>
      <c r="AB148"/>
      <c r="AE148"/>
    </row>
    <row r="149" spans="1:31" ht="15.6">
      <c r="A149" s="39"/>
      <c r="B149" s="47" t="e">
        <f>+'Ark1'!#REF!</f>
        <v>#REF!</v>
      </c>
      <c r="C149" s="47" t="e">
        <f>+'Ark1'!#REF!</f>
        <v>#REF!</v>
      </c>
      <c r="D149" s="48" t="s">
        <v>4</v>
      </c>
      <c r="E149" s="48">
        <v>2</v>
      </c>
      <c r="F149" s="48" t="s">
        <v>10</v>
      </c>
      <c r="G149" s="47" t="e">
        <f>+'Ark1'!#REF!</f>
        <v>#REF!</v>
      </c>
      <c r="H149" s="47"/>
      <c r="I149" s="65" t="e">
        <f>+'Ark1'!#REF!</f>
        <v>#REF!</v>
      </c>
      <c r="J149" s="47"/>
      <c r="K149" s="65" t="e">
        <f>+'Ark1'!#REF!</f>
        <v>#REF!</v>
      </c>
      <c r="L149" s="101" t="e">
        <f>+'Ark1'!#REF!</f>
        <v>#REF!</v>
      </c>
      <c r="M149" s="101" t="e">
        <f>+'Ark1'!#REF!</f>
        <v>#REF!</v>
      </c>
      <c r="N149" s="49" t="e">
        <f>+'Ark1'!#REF!</f>
        <v>#REF!</v>
      </c>
      <c r="O149" s="47"/>
      <c r="P149" s="65" t="e">
        <f>+'Ark1'!#REF!</f>
        <v>#REF!</v>
      </c>
      <c r="Q149" s="65"/>
      <c r="R149" s="76" t="e">
        <f>+'Ark1'!#REF!</f>
        <v>#REF!</v>
      </c>
      <c r="S149" s="49" t="e">
        <f>+'Ark1'!#REF!</f>
        <v>#REF!</v>
      </c>
      <c r="T149" s="65" t="e">
        <f>+'Ark1'!#REF!</f>
        <v>#REF!</v>
      </c>
      <c r="U149" s="65" t="e">
        <f t="shared" ref="U149:U179" si="13">+I149/G149</f>
        <v>#REF!</v>
      </c>
      <c r="V149" s="49" t="e">
        <f>+'Ark1'!#REF!</f>
        <v>#REF!</v>
      </c>
      <c r="W149" s="101" t="e">
        <f>+'Ark1'!#REF!</f>
        <v>#REF!</v>
      </c>
      <c r="X149" s="39"/>
      <c r="Y149"/>
      <c r="Z149"/>
      <c r="AA149"/>
      <c r="AB149"/>
      <c r="AE149"/>
    </row>
    <row r="150" spans="1:31" ht="15.6">
      <c r="A150" s="39"/>
      <c r="B150" s="47" t="e">
        <f>+'Ark1'!#REF!</f>
        <v>#REF!</v>
      </c>
      <c r="C150" s="47" t="e">
        <f>+'Ark1'!#REF!</f>
        <v>#REF!</v>
      </c>
      <c r="D150" s="48" t="s">
        <v>5</v>
      </c>
      <c r="E150" s="48">
        <v>1</v>
      </c>
      <c r="F150" s="48" t="s">
        <v>53</v>
      </c>
      <c r="G150" s="47" t="e">
        <f>+'Ark1'!#REF!</f>
        <v>#REF!</v>
      </c>
      <c r="H150" s="47"/>
      <c r="I150" s="65" t="e">
        <f>+'Ark1'!#REF!</f>
        <v>#REF!</v>
      </c>
      <c r="J150" s="47"/>
      <c r="K150" s="65" t="e">
        <f>+'Ark1'!#REF!</f>
        <v>#REF!</v>
      </c>
      <c r="L150" s="101" t="e">
        <f>+'Ark1'!#REF!</f>
        <v>#REF!</v>
      </c>
      <c r="M150" s="101" t="e">
        <f>+'Ark1'!#REF!</f>
        <v>#REF!</v>
      </c>
      <c r="N150" s="49" t="e">
        <f>+'Ark1'!#REF!</f>
        <v>#REF!</v>
      </c>
      <c r="O150" s="47"/>
      <c r="P150" s="65" t="e">
        <f>+'Ark1'!#REF!</f>
        <v>#REF!</v>
      </c>
      <c r="Q150" s="65"/>
      <c r="R150" s="76" t="e">
        <f>+'Ark1'!#REF!</f>
        <v>#REF!</v>
      </c>
      <c r="S150" s="49" t="e">
        <f>+'Ark1'!#REF!</f>
        <v>#REF!</v>
      </c>
      <c r="T150" s="65" t="e">
        <f>+'Ark1'!#REF!</f>
        <v>#REF!</v>
      </c>
      <c r="U150" s="65" t="e">
        <f t="shared" si="13"/>
        <v>#REF!</v>
      </c>
      <c r="V150" s="49" t="e">
        <f>+'Ark1'!#REF!</f>
        <v>#REF!</v>
      </c>
      <c r="W150" s="101" t="e">
        <f>+'Ark1'!#REF!</f>
        <v>#REF!</v>
      </c>
      <c r="X150" s="39"/>
      <c r="Y150"/>
      <c r="Z150"/>
      <c r="AA150"/>
      <c r="AB150"/>
      <c r="AE150"/>
    </row>
    <row r="151" spans="1:31" ht="15.6">
      <c r="A151" s="39"/>
      <c r="B151" s="47" t="e">
        <f>+'Ark1'!#REF!</f>
        <v>#REF!</v>
      </c>
      <c r="C151" s="47" t="e">
        <f>+'Ark1'!#REF!</f>
        <v>#REF!</v>
      </c>
      <c r="D151" s="48" t="s">
        <v>5</v>
      </c>
      <c r="E151" s="48">
        <v>2</v>
      </c>
      <c r="F151" s="48" t="s">
        <v>10</v>
      </c>
      <c r="G151" s="47" t="e">
        <f>+'Ark1'!#REF!</f>
        <v>#REF!</v>
      </c>
      <c r="H151" s="47"/>
      <c r="I151" s="65" t="e">
        <f>+'Ark1'!#REF!</f>
        <v>#REF!</v>
      </c>
      <c r="J151" s="47"/>
      <c r="K151" s="65" t="e">
        <f>+'Ark1'!#REF!</f>
        <v>#REF!</v>
      </c>
      <c r="L151" s="101" t="e">
        <f>+'Ark1'!#REF!</f>
        <v>#REF!</v>
      </c>
      <c r="M151" s="101" t="e">
        <f>+'Ark1'!#REF!</f>
        <v>#REF!</v>
      </c>
      <c r="N151" s="49" t="e">
        <f>+'Ark1'!#REF!</f>
        <v>#REF!</v>
      </c>
      <c r="O151" s="47"/>
      <c r="P151" s="65" t="e">
        <f>+'Ark1'!#REF!</f>
        <v>#REF!</v>
      </c>
      <c r="Q151" s="65"/>
      <c r="R151" s="76" t="e">
        <f>+'Ark1'!#REF!</f>
        <v>#REF!</v>
      </c>
      <c r="S151" s="49" t="e">
        <f>+'Ark1'!#REF!</f>
        <v>#REF!</v>
      </c>
      <c r="T151" s="65" t="e">
        <f>+'Ark1'!#REF!</f>
        <v>#REF!</v>
      </c>
      <c r="U151" s="65" t="e">
        <f t="shared" si="13"/>
        <v>#REF!</v>
      </c>
      <c r="V151" s="49" t="e">
        <f>+'Ark1'!#REF!</f>
        <v>#REF!</v>
      </c>
      <c r="W151" s="101" t="e">
        <f>+'Ark1'!#REF!</f>
        <v>#REF!</v>
      </c>
      <c r="X151" s="39"/>
      <c r="Y151"/>
      <c r="Z151"/>
      <c r="AA151"/>
      <c r="AB151"/>
      <c r="AE151"/>
    </row>
    <row r="152" spans="1:31" ht="15.6">
      <c r="A152" s="39"/>
      <c r="B152" s="47" t="e">
        <f>+'Ark1'!#REF!</f>
        <v>#REF!</v>
      </c>
      <c r="C152" s="47" t="e">
        <f>+'Ark1'!#REF!</f>
        <v>#REF!</v>
      </c>
      <c r="D152" s="48" t="s">
        <v>57</v>
      </c>
      <c r="E152" s="48">
        <v>1</v>
      </c>
      <c r="F152" s="48" t="s">
        <v>53</v>
      </c>
      <c r="G152" s="47" t="e">
        <f>+'Ark1'!#REF!</f>
        <v>#REF!</v>
      </c>
      <c r="H152" s="47"/>
      <c r="I152" s="65" t="e">
        <f>+'Ark1'!#REF!</f>
        <v>#REF!</v>
      </c>
      <c r="J152" s="47"/>
      <c r="K152" s="65" t="e">
        <f>+'Ark1'!#REF!</f>
        <v>#REF!</v>
      </c>
      <c r="L152" s="101" t="e">
        <f>+'Ark1'!#REF!</f>
        <v>#REF!</v>
      </c>
      <c r="M152" s="101" t="e">
        <f>+'Ark1'!#REF!</f>
        <v>#REF!</v>
      </c>
      <c r="N152" s="49" t="e">
        <f>+'Ark1'!#REF!</f>
        <v>#REF!</v>
      </c>
      <c r="O152" s="47"/>
      <c r="P152" s="65" t="e">
        <f>+'Ark1'!#REF!</f>
        <v>#REF!</v>
      </c>
      <c r="Q152" s="65"/>
      <c r="R152" s="76" t="e">
        <f>+'Ark1'!#REF!</f>
        <v>#REF!</v>
      </c>
      <c r="S152" s="49" t="e">
        <f>+'Ark1'!#REF!</f>
        <v>#REF!</v>
      </c>
      <c r="T152" s="65" t="e">
        <f>+'Ark1'!#REF!</f>
        <v>#REF!</v>
      </c>
      <c r="U152" s="65" t="e">
        <f t="shared" si="13"/>
        <v>#REF!</v>
      </c>
      <c r="V152" s="49" t="e">
        <f>+'Ark1'!#REF!</f>
        <v>#REF!</v>
      </c>
      <c r="W152" s="101" t="e">
        <f>+'Ark1'!#REF!</f>
        <v>#REF!</v>
      </c>
      <c r="X152" s="39"/>
      <c r="Y152"/>
      <c r="Z152"/>
      <c r="AA152"/>
      <c r="AB152"/>
      <c r="AE152"/>
    </row>
    <row r="153" spans="1:31" ht="15.6">
      <c r="A153" s="39"/>
      <c r="B153" s="47" t="e">
        <f>+'Ark1'!#REF!</f>
        <v>#REF!</v>
      </c>
      <c r="C153" s="47" t="e">
        <f>+'Ark1'!#REF!</f>
        <v>#REF!</v>
      </c>
      <c r="D153" s="48" t="s">
        <v>57</v>
      </c>
      <c r="E153" s="48">
        <v>2</v>
      </c>
      <c r="F153" s="48" t="s">
        <v>10</v>
      </c>
      <c r="G153" s="47" t="e">
        <f>+'Ark1'!#REF!</f>
        <v>#REF!</v>
      </c>
      <c r="H153" s="47"/>
      <c r="I153" s="65" t="e">
        <f>+'Ark1'!#REF!</f>
        <v>#REF!</v>
      </c>
      <c r="J153" s="47"/>
      <c r="K153" s="65" t="e">
        <f>+'Ark1'!#REF!</f>
        <v>#REF!</v>
      </c>
      <c r="L153" s="101" t="e">
        <f>+'Ark1'!#REF!</f>
        <v>#REF!</v>
      </c>
      <c r="M153" s="101" t="e">
        <f>+'Ark1'!#REF!</f>
        <v>#REF!</v>
      </c>
      <c r="N153" s="49" t="e">
        <f>+'Ark1'!#REF!</f>
        <v>#REF!</v>
      </c>
      <c r="O153" s="47"/>
      <c r="P153" s="65" t="e">
        <f>+'Ark1'!#REF!</f>
        <v>#REF!</v>
      </c>
      <c r="Q153" s="65"/>
      <c r="R153" s="76" t="e">
        <f>+'Ark1'!#REF!</f>
        <v>#REF!</v>
      </c>
      <c r="S153" s="49" t="e">
        <f>+'Ark1'!#REF!</f>
        <v>#REF!</v>
      </c>
      <c r="T153" s="65" t="e">
        <f>+'Ark1'!#REF!</f>
        <v>#REF!</v>
      </c>
      <c r="U153" s="65" t="e">
        <f t="shared" si="13"/>
        <v>#REF!</v>
      </c>
      <c r="V153" s="49" t="e">
        <f>+'Ark1'!#REF!</f>
        <v>#REF!</v>
      </c>
      <c r="W153" s="101" t="e">
        <f>+'Ark1'!#REF!</f>
        <v>#REF!</v>
      </c>
      <c r="X153" s="39"/>
      <c r="Y153"/>
      <c r="Z153"/>
      <c r="AA153"/>
      <c r="AB153"/>
      <c r="AE153"/>
    </row>
    <row r="154" spans="1:31" ht="15.6">
      <c r="A154" s="39"/>
      <c r="B154" s="47" t="e">
        <f>+'Ark1'!#REF!</f>
        <v>#REF!</v>
      </c>
      <c r="C154" s="47" t="e">
        <f>+'Ark1'!#REF!</f>
        <v>#REF!</v>
      </c>
      <c r="D154" s="48" t="s">
        <v>7</v>
      </c>
      <c r="E154" s="48">
        <v>1</v>
      </c>
      <c r="F154" s="48" t="s">
        <v>53</v>
      </c>
      <c r="G154" s="47" t="e">
        <f>+'Ark1'!#REF!</f>
        <v>#REF!</v>
      </c>
      <c r="H154" s="47"/>
      <c r="I154" s="65" t="e">
        <f>+'Ark1'!#REF!</f>
        <v>#REF!</v>
      </c>
      <c r="J154" s="47"/>
      <c r="K154" s="65" t="e">
        <f>+'Ark1'!#REF!</f>
        <v>#REF!</v>
      </c>
      <c r="L154" s="101" t="e">
        <f>+'Ark1'!#REF!</f>
        <v>#REF!</v>
      </c>
      <c r="M154" s="101" t="e">
        <f>+'Ark1'!#REF!</f>
        <v>#REF!</v>
      </c>
      <c r="N154" s="49" t="e">
        <f>+'Ark1'!#REF!</f>
        <v>#REF!</v>
      </c>
      <c r="O154" s="47"/>
      <c r="P154" s="65" t="e">
        <f>+'Ark1'!#REF!</f>
        <v>#REF!</v>
      </c>
      <c r="Q154" s="65"/>
      <c r="R154" s="76" t="e">
        <f>+'Ark1'!#REF!</f>
        <v>#REF!</v>
      </c>
      <c r="S154" s="49" t="e">
        <f>+'Ark1'!#REF!</f>
        <v>#REF!</v>
      </c>
      <c r="T154" s="65" t="e">
        <f>+'Ark1'!#REF!</f>
        <v>#REF!</v>
      </c>
      <c r="U154" s="65" t="e">
        <f t="shared" si="13"/>
        <v>#REF!</v>
      </c>
      <c r="V154" s="49" t="e">
        <f>+'Ark1'!#REF!</f>
        <v>#REF!</v>
      </c>
      <c r="W154" s="101" t="e">
        <f>+'Ark1'!#REF!</f>
        <v>#REF!</v>
      </c>
      <c r="X154" s="39"/>
      <c r="Y154"/>
      <c r="Z154"/>
      <c r="AA154"/>
      <c r="AB154"/>
      <c r="AE154"/>
    </row>
    <row r="155" spans="1:31" ht="15.6">
      <c r="A155" s="39"/>
      <c r="B155" s="47" t="e">
        <f>+'Ark1'!#REF!</f>
        <v>#REF!</v>
      </c>
      <c r="C155" s="47" t="e">
        <f>+'Ark1'!#REF!</f>
        <v>#REF!</v>
      </c>
      <c r="D155" s="48" t="s">
        <v>7</v>
      </c>
      <c r="E155" s="48">
        <v>2</v>
      </c>
      <c r="F155" s="48" t="s">
        <v>10</v>
      </c>
      <c r="G155" s="47" t="e">
        <f>+'Ark1'!#REF!</f>
        <v>#REF!</v>
      </c>
      <c r="H155" s="47"/>
      <c r="I155" s="65" t="e">
        <f>+'Ark1'!#REF!</f>
        <v>#REF!</v>
      </c>
      <c r="J155" s="47"/>
      <c r="K155" s="65" t="e">
        <f>+'Ark1'!#REF!</f>
        <v>#REF!</v>
      </c>
      <c r="L155" s="101" t="e">
        <f>+'Ark1'!#REF!</f>
        <v>#REF!</v>
      </c>
      <c r="M155" s="101" t="e">
        <f>+'Ark1'!#REF!</f>
        <v>#REF!</v>
      </c>
      <c r="N155" s="49" t="e">
        <f>+'Ark1'!#REF!</f>
        <v>#REF!</v>
      </c>
      <c r="O155" s="47"/>
      <c r="P155" s="65" t="e">
        <f>+'Ark1'!#REF!</f>
        <v>#REF!</v>
      </c>
      <c r="Q155" s="65"/>
      <c r="R155" s="76" t="e">
        <f>+'Ark1'!#REF!</f>
        <v>#REF!</v>
      </c>
      <c r="S155" s="49" t="e">
        <f>+'Ark1'!#REF!</f>
        <v>#REF!</v>
      </c>
      <c r="T155" s="65" t="e">
        <f>+'Ark1'!#REF!</f>
        <v>#REF!</v>
      </c>
      <c r="U155" s="65" t="e">
        <f t="shared" si="13"/>
        <v>#REF!</v>
      </c>
      <c r="V155" s="49" t="e">
        <f>+'Ark1'!#REF!</f>
        <v>#REF!</v>
      </c>
      <c r="W155" s="101" t="e">
        <f>+'Ark1'!#REF!</f>
        <v>#REF!</v>
      </c>
      <c r="X155" s="39"/>
      <c r="Y155"/>
      <c r="Z155"/>
      <c r="AA155"/>
      <c r="AB155"/>
      <c r="AE155"/>
    </row>
    <row r="156" spans="1:31" ht="15.6">
      <c r="A156" s="39"/>
      <c r="B156" s="47" t="e">
        <f>+'Ark1'!#REF!</f>
        <v>#REF!</v>
      </c>
      <c r="C156" s="47" t="e">
        <f>+'Ark1'!#REF!</f>
        <v>#REF!</v>
      </c>
      <c r="D156" s="3" t="s">
        <v>4</v>
      </c>
      <c r="E156" s="3">
        <v>1</v>
      </c>
      <c r="F156" s="3" t="s">
        <v>53</v>
      </c>
      <c r="G156" s="47" t="e">
        <f>+'Ark1'!#REF!</f>
        <v>#REF!</v>
      </c>
      <c r="H156" s="47"/>
      <c r="I156" s="65" t="e">
        <f>+'Ark1'!#REF!</f>
        <v>#REF!</v>
      </c>
      <c r="J156" s="47"/>
      <c r="K156" s="65" t="e">
        <f>+'Ark1'!#REF!</f>
        <v>#REF!</v>
      </c>
      <c r="L156" s="101" t="e">
        <f>+'Ark1'!#REF!</f>
        <v>#REF!</v>
      </c>
      <c r="M156" s="101" t="e">
        <f>+'Ark1'!#REF!</f>
        <v>#REF!</v>
      </c>
      <c r="N156" s="49" t="e">
        <f>+'Ark1'!#REF!</f>
        <v>#REF!</v>
      </c>
      <c r="O156" s="47"/>
      <c r="P156" s="65" t="e">
        <f>+'Ark1'!#REF!</f>
        <v>#REF!</v>
      </c>
      <c r="Q156" s="65"/>
      <c r="R156" s="76" t="e">
        <f>+'Ark1'!#REF!</f>
        <v>#REF!</v>
      </c>
      <c r="S156" s="49" t="e">
        <f>+'Ark1'!#REF!</f>
        <v>#REF!</v>
      </c>
      <c r="T156" s="65" t="e">
        <f>+'Ark1'!#REF!</f>
        <v>#REF!</v>
      </c>
      <c r="U156" s="65" t="e">
        <f t="shared" si="13"/>
        <v>#REF!</v>
      </c>
      <c r="V156" s="49" t="e">
        <f>+'Ark1'!#REF!</f>
        <v>#REF!</v>
      </c>
      <c r="W156" s="101" t="e">
        <f>+'Ark1'!#REF!</f>
        <v>#REF!</v>
      </c>
      <c r="X156" s="39"/>
      <c r="Y156"/>
      <c r="Z156"/>
      <c r="AA156"/>
      <c r="AB156"/>
      <c r="AE156"/>
    </row>
    <row r="157" spans="1:31" ht="15.6">
      <c r="A157" s="39"/>
      <c r="B157" s="47" t="e">
        <f>+'Ark1'!#REF!</f>
        <v>#REF!</v>
      </c>
      <c r="C157" s="47" t="e">
        <f>+'Ark1'!#REF!</f>
        <v>#REF!</v>
      </c>
      <c r="D157" s="3" t="s">
        <v>4</v>
      </c>
      <c r="E157" s="3">
        <v>2</v>
      </c>
      <c r="F157" s="3" t="s">
        <v>10</v>
      </c>
      <c r="G157" s="47" t="e">
        <f>+'Ark1'!#REF!</f>
        <v>#REF!</v>
      </c>
      <c r="H157" s="47"/>
      <c r="I157" s="65" t="e">
        <f>+'Ark1'!#REF!</f>
        <v>#REF!</v>
      </c>
      <c r="J157" s="47"/>
      <c r="K157" s="65" t="e">
        <f>+'Ark1'!#REF!</f>
        <v>#REF!</v>
      </c>
      <c r="L157" s="101" t="e">
        <f>+'Ark1'!#REF!</f>
        <v>#REF!</v>
      </c>
      <c r="M157" s="101" t="e">
        <f>+'Ark1'!#REF!</f>
        <v>#REF!</v>
      </c>
      <c r="N157" s="49" t="e">
        <f>+'Ark1'!#REF!</f>
        <v>#REF!</v>
      </c>
      <c r="O157" s="47"/>
      <c r="P157" s="65" t="e">
        <f>+'Ark1'!#REF!</f>
        <v>#REF!</v>
      </c>
      <c r="Q157" s="65"/>
      <c r="R157" s="76" t="e">
        <f>+'Ark1'!#REF!</f>
        <v>#REF!</v>
      </c>
      <c r="S157" s="49" t="e">
        <f>+'Ark1'!#REF!</f>
        <v>#REF!</v>
      </c>
      <c r="T157" s="65" t="e">
        <f>+'Ark1'!#REF!</f>
        <v>#REF!</v>
      </c>
      <c r="U157" s="65" t="e">
        <f t="shared" si="13"/>
        <v>#REF!</v>
      </c>
      <c r="V157" s="49" t="e">
        <f>+'Ark1'!#REF!</f>
        <v>#REF!</v>
      </c>
      <c r="W157" s="101" t="e">
        <f>+'Ark1'!#REF!</f>
        <v>#REF!</v>
      </c>
      <c r="X157" s="39"/>
      <c r="Y157"/>
      <c r="Z157"/>
      <c r="AA157"/>
      <c r="AB157"/>
      <c r="AE157"/>
    </row>
    <row r="158" spans="1:31" ht="15.6">
      <c r="A158" s="39"/>
      <c r="B158" s="47" t="e">
        <f>+'Ark1'!#REF!</f>
        <v>#REF!</v>
      </c>
      <c r="C158" s="47" t="e">
        <f>+'Ark1'!#REF!</f>
        <v>#REF!</v>
      </c>
      <c r="D158" s="3" t="s">
        <v>5</v>
      </c>
      <c r="E158" s="3">
        <v>1</v>
      </c>
      <c r="F158" s="3" t="s">
        <v>53</v>
      </c>
      <c r="G158" s="47" t="e">
        <f>+'Ark1'!#REF!</f>
        <v>#REF!</v>
      </c>
      <c r="H158" s="47"/>
      <c r="I158" s="65" t="e">
        <f>+'Ark1'!#REF!</f>
        <v>#REF!</v>
      </c>
      <c r="J158" s="47"/>
      <c r="K158" s="65" t="e">
        <f>+'Ark1'!#REF!</f>
        <v>#REF!</v>
      </c>
      <c r="L158" s="101" t="e">
        <f>+'Ark1'!#REF!</f>
        <v>#REF!</v>
      </c>
      <c r="M158" s="101" t="e">
        <f>+'Ark1'!#REF!</f>
        <v>#REF!</v>
      </c>
      <c r="N158" s="49" t="e">
        <f>+'Ark1'!#REF!</f>
        <v>#REF!</v>
      </c>
      <c r="O158" s="47"/>
      <c r="P158" s="65" t="e">
        <f>+'Ark1'!#REF!</f>
        <v>#REF!</v>
      </c>
      <c r="Q158" s="65"/>
      <c r="R158" s="76" t="e">
        <f>+'Ark1'!#REF!</f>
        <v>#REF!</v>
      </c>
      <c r="S158" s="49" t="e">
        <f>+'Ark1'!#REF!</f>
        <v>#REF!</v>
      </c>
      <c r="T158" s="65" t="e">
        <f>+'Ark1'!#REF!</f>
        <v>#REF!</v>
      </c>
      <c r="U158" s="65" t="e">
        <f t="shared" si="13"/>
        <v>#REF!</v>
      </c>
      <c r="V158" s="49" t="e">
        <f>+'Ark1'!#REF!</f>
        <v>#REF!</v>
      </c>
      <c r="W158" s="101" t="e">
        <f>+'Ark1'!#REF!</f>
        <v>#REF!</v>
      </c>
      <c r="X158" s="39"/>
      <c r="Y158"/>
      <c r="Z158"/>
      <c r="AA158"/>
      <c r="AB158"/>
      <c r="AE158"/>
    </row>
    <row r="159" spans="1:31" ht="15.6">
      <c r="A159" s="39"/>
      <c r="B159" s="47" t="e">
        <f>+'Ark1'!#REF!</f>
        <v>#REF!</v>
      </c>
      <c r="C159" s="47" t="e">
        <f>+'Ark1'!#REF!</f>
        <v>#REF!</v>
      </c>
      <c r="D159" s="3" t="s">
        <v>5</v>
      </c>
      <c r="E159" s="3">
        <v>2</v>
      </c>
      <c r="F159" s="3" t="s">
        <v>10</v>
      </c>
      <c r="G159" s="47" t="e">
        <f>+'Ark1'!#REF!</f>
        <v>#REF!</v>
      </c>
      <c r="H159" s="47"/>
      <c r="I159" s="65" t="e">
        <f>+'Ark1'!#REF!</f>
        <v>#REF!</v>
      </c>
      <c r="J159" s="47"/>
      <c r="K159" s="65" t="e">
        <f>+'Ark1'!#REF!</f>
        <v>#REF!</v>
      </c>
      <c r="L159" s="101" t="e">
        <f>+'Ark1'!#REF!</f>
        <v>#REF!</v>
      </c>
      <c r="M159" s="101" t="e">
        <f>+'Ark1'!#REF!</f>
        <v>#REF!</v>
      </c>
      <c r="N159" s="49" t="e">
        <f>+'Ark1'!#REF!</f>
        <v>#REF!</v>
      </c>
      <c r="O159" s="47"/>
      <c r="P159" s="65" t="e">
        <f>+'Ark1'!#REF!</f>
        <v>#REF!</v>
      </c>
      <c r="Q159" s="65"/>
      <c r="R159" s="76" t="e">
        <f>+'Ark1'!#REF!</f>
        <v>#REF!</v>
      </c>
      <c r="S159" s="49" t="e">
        <f>+'Ark1'!#REF!</f>
        <v>#REF!</v>
      </c>
      <c r="T159" s="65" t="e">
        <f>+'Ark1'!#REF!</f>
        <v>#REF!</v>
      </c>
      <c r="U159" s="65" t="e">
        <f t="shared" si="13"/>
        <v>#REF!</v>
      </c>
      <c r="V159" s="49" t="e">
        <f>+'Ark1'!#REF!</f>
        <v>#REF!</v>
      </c>
      <c r="W159" s="101" t="e">
        <f>+'Ark1'!#REF!</f>
        <v>#REF!</v>
      </c>
      <c r="X159" s="39"/>
      <c r="Y159"/>
      <c r="Z159"/>
      <c r="AA159"/>
      <c r="AB159"/>
      <c r="AE159"/>
    </row>
    <row r="160" spans="1:31" ht="15.6">
      <c r="A160" s="39"/>
      <c r="B160" s="47" t="e">
        <f>+'Ark1'!#REF!</f>
        <v>#REF!</v>
      </c>
      <c r="C160" s="47" t="e">
        <f>+'Ark1'!#REF!</f>
        <v>#REF!</v>
      </c>
      <c r="D160" s="3" t="s">
        <v>57</v>
      </c>
      <c r="E160" s="3">
        <v>1</v>
      </c>
      <c r="F160" s="3" t="s">
        <v>53</v>
      </c>
      <c r="G160" s="47" t="e">
        <f>+'Ark1'!#REF!</f>
        <v>#REF!</v>
      </c>
      <c r="H160" s="47"/>
      <c r="I160" s="65" t="e">
        <f>+'Ark1'!#REF!</f>
        <v>#REF!</v>
      </c>
      <c r="J160" s="47"/>
      <c r="K160" s="65" t="e">
        <f>+'Ark1'!#REF!</f>
        <v>#REF!</v>
      </c>
      <c r="L160" s="101" t="e">
        <f>+'Ark1'!#REF!</f>
        <v>#REF!</v>
      </c>
      <c r="M160" s="101" t="e">
        <f>+'Ark1'!#REF!</f>
        <v>#REF!</v>
      </c>
      <c r="N160" s="49" t="e">
        <f>+'Ark1'!#REF!</f>
        <v>#REF!</v>
      </c>
      <c r="O160" s="47"/>
      <c r="P160" s="65" t="e">
        <f>+'Ark1'!#REF!</f>
        <v>#REF!</v>
      </c>
      <c r="Q160" s="65"/>
      <c r="R160" s="76" t="e">
        <f>+'Ark1'!#REF!</f>
        <v>#REF!</v>
      </c>
      <c r="S160" s="49" t="e">
        <f>+'Ark1'!#REF!</f>
        <v>#REF!</v>
      </c>
      <c r="T160" s="65" t="e">
        <f>+'Ark1'!#REF!</f>
        <v>#REF!</v>
      </c>
      <c r="U160" s="65" t="e">
        <f t="shared" si="13"/>
        <v>#REF!</v>
      </c>
      <c r="V160" s="49" t="e">
        <f>+'Ark1'!#REF!</f>
        <v>#REF!</v>
      </c>
      <c r="W160" s="101" t="e">
        <f>+'Ark1'!#REF!</f>
        <v>#REF!</v>
      </c>
      <c r="X160" s="39"/>
      <c r="Y160"/>
      <c r="Z160"/>
      <c r="AA160"/>
      <c r="AB160"/>
      <c r="AE160"/>
    </row>
    <row r="161" spans="1:33" ht="15.6">
      <c r="A161" s="39"/>
      <c r="B161" s="47" t="e">
        <f>+'Ark1'!#REF!</f>
        <v>#REF!</v>
      </c>
      <c r="C161" s="47" t="e">
        <f>+'Ark1'!#REF!</f>
        <v>#REF!</v>
      </c>
      <c r="D161" s="3" t="s">
        <v>57</v>
      </c>
      <c r="E161" s="3">
        <v>2</v>
      </c>
      <c r="F161" s="3" t="s">
        <v>10</v>
      </c>
      <c r="G161" s="47" t="e">
        <f>+'Ark1'!#REF!</f>
        <v>#REF!</v>
      </c>
      <c r="H161" s="47"/>
      <c r="I161" s="65" t="e">
        <f>+'Ark1'!#REF!</f>
        <v>#REF!</v>
      </c>
      <c r="J161" s="47"/>
      <c r="K161" s="65" t="e">
        <f>+'Ark1'!#REF!</f>
        <v>#REF!</v>
      </c>
      <c r="L161" s="101" t="e">
        <f>+'Ark1'!#REF!</f>
        <v>#REF!</v>
      </c>
      <c r="M161" s="101" t="e">
        <f>+'Ark1'!#REF!</f>
        <v>#REF!</v>
      </c>
      <c r="N161" s="49" t="e">
        <f>+'Ark1'!#REF!</f>
        <v>#REF!</v>
      </c>
      <c r="O161" s="47"/>
      <c r="P161" s="65" t="e">
        <f>+'Ark1'!#REF!</f>
        <v>#REF!</v>
      </c>
      <c r="Q161" s="65"/>
      <c r="R161" s="76" t="e">
        <f>+'Ark1'!#REF!</f>
        <v>#REF!</v>
      </c>
      <c r="S161" s="49" t="e">
        <f>+'Ark1'!#REF!</f>
        <v>#REF!</v>
      </c>
      <c r="T161" s="65" t="e">
        <f>+'Ark1'!#REF!</f>
        <v>#REF!</v>
      </c>
      <c r="U161" s="65" t="e">
        <f t="shared" si="13"/>
        <v>#REF!</v>
      </c>
      <c r="V161" s="49" t="e">
        <f>+'Ark1'!#REF!</f>
        <v>#REF!</v>
      </c>
      <c r="W161" s="101" t="e">
        <f>+'Ark1'!#REF!</f>
        <v>#REF!</v>
      </c>
      <c r="X161" s="39"/>
      <c r="Y161"/>
      <c r="Z161"/>
      <c r="AA161"/>
      <c r="AB161"/>
      <c r="AE161"/>
    </row>
    <row r="162" spans="1:33" ht="15.6">
      <c r="A162" s="39"/>
      <c r="B162" s="47" t="e">
        <f>+'Ark1'!#REF!</f>
        <v>#REF!</v>
      </c>
      <c r="C162" s="47" t="e">
        <f>+'Ark1'!#REF!</f>
        <v>#REF!</v>
      </c>
      <c r="D162" s="3" t="s">
        <v>7</v>
      </c>
      <c r="E162" s="3">
        <v>1</v>
      </c>
      <c r="F162" s="3" t="s">
        <v>53</v>
      </c>
      <c r="G162" s="47" t="e">
        <f>+'Ark1'!#REF!</f>
        <v>#REF!</v>
      </c>
      <c r="H162" s="47"/>
      <c r="I162" s="65" t="e">
        <f>+'Ark1'!#REF!</f>
        <v>#REF!</v>
      </c>
      <c r="J162" s="47"/>
      <c r="K162" s="65" t="e">
        <f>+'Ark1'!#REF!</f>
        <v>#REF!</v>
      </c>
      <c r="L162" s="101" t="e">
        <f>+'Ark1'!#REF!</f>
        <v>#REF!</v>
      </c>
      <c r="M162" s="101" t="e">
        <f>+'Ark1'!#REF!</f>
        <v>#REF!</v>
      </c>
      <c r="N162" s="49" t="e">
        <f>+'Ark1'!#REF!</f>
        <v>#REF!</v>
      </c>
      <c r="O162" s="47"/>
      <c r="P162" s="65" t="e">
        <f>+'Ark1'!#REF!</f>
        <v>#REF!</v>
      </c>
      <c r="Q162" s="65"/>
      <c r="R162" s="76" t="e">
        <f>+'Ark1'!#REF!</f>
        <v>#REF!</v>
      </c>
      <c r="S162" s="49" t="e">
        <f>+'Ark1'!#REF!</f>
        <v>#REF!</v>
      </c>
      <c r="T162" s="65" t="e">
        <f>+'Ark1'!#REF!</f>
        <v>#REF!</v>
      </c>
      <c r="U162" s="65" t="e">
        <f t="shared" si="13"/>
        <v>#REF!</v>
      </c>
      <c r="V162" s="49" t="e">
        <f>+'Ark1'!#REF!</f>
        <v>#REF!</v>
      </c>
      <c r="W162" s="101" t="e">
        <f>+'Ark1'!#REF!</f>
        <v>#REF!</v>
      </c>
      <c r="X162" s="39"/>
      <c r="Y162"/>
      <c r="Z162"/>
      <c r="AA162"/>
      <c r="AB162"/>
      <c r="AE162"/>
    </row>
    <row r="163" spans="1:33" ht="15.6">
      <c r="A163" s="39"/>
      <c r="B163" s="47" t="e">
        <f>+'Ark1'!#REF!</f>
        <v>#REF!</v>
      </c>
      <c r="C163" s="47" t="e">
        <f>+'Ark1'!#REF!</f>
        <v>#REF!</v>
      </c>
      <c r="D163" s="3" t="s">
        <v>7</v>
      </c>
      <c r="E163" s="3">
        <v>2</v>
      </c>
      <c r="F163" s="3" t="s">
        <v>10</v>
      </c>
      <c r="G163" s="47" t="e">
        <f>+'Ark1'!#REF!</f>
        <v>#REF!</v>
      </c>
      <c r="H163" s="47"/>
      <c r="I163" s="65" t="e">
        <f>+'Ark1'!#REF!</f>
        <v>#REF!</v>
      </c>
      <c r="J163" s="47"/>
      <c r="K163" s="65" t="e">
        <f>+'Ark1'!#REF!</f>
        <v>#REF!</v>
      </c>
      <c r="L163" s="101" t="e">
        <f>+'Ark1'!#REF!</f>
        <v>#REF!</v>
      </c>
      <c r="M163" s="101" t="e">
        <f>+'Ark1'!#REF!</f>
        <v>#REF!</v>
      </c>
      <c r="N163" s="49" t="e">
        <f>+'Ark1'!#REF!</f>
        <v>#REF!</v>
      </c>
      <c r="O163" s="47"/>
      <c r="P163" s="65" t="e">
        <f>+'Ark1'!#REF!</f>
        <v>#REF!</v>
      </c>
      <c r="Q163" s="65"/>
      <c r="R163" s="76" t="e">
        <f>+'Ark1'!#REF!</f>
        <v>#REF!</v>
      </c>
      <c r="S163" s="49" t="e">
        <f>+'Ark1'!#REF!</f>
        <v>#REF!</v>
      </c>
      <c r="T163" s="65" t="e">
        <f>+'Ark1'!#REF!</f>
        <v>#REF!</v>
      </c>
      <c r="U163" s="65" t="e">
        <f t="shared" si="13"/>
        <v>#REF!</v>
      </c>
      <c r="V163" s="49" t="e">
        <f>+'Ark1'!#REF!</f>
        <v>#REF!</v>
      </c>
      <c r="W163" s="101" t="e">
        <f>+'Ark1'!#REF!</f>
        <v>#REF!</v>
      </c>
      <c r="X163" s="39"/>
      <c r="Y163"/>
      <c r="Z163"/>
      <c r="AA163"/>
      <c r="AB163"/>
      <c r="AE163"/>
    </row>
    <row r="164" spans="1:33" ht="15.6">
      <c r="A164" s="39"/>
      <c r="B164" s="47" t="e">
        <f>+'Ark1'!#REF!</f>
        <v>#REF!</v>
      </c>
      <c r="C164" s="47" t="e">
        <f>+'Ark1'!#REF!</f>
        <v>#REF!</v>
      </c>
      <c r="D164" s="48" t="s">
        <v>4</v>
      </c>
      <c r="E164" s="48">
        <v>1</v>
      </c>
      <c r="F164" s="48" t="s">
        <v>53</v>
      </c>
      <c r="G164" s="47" t="e">
        <f>+'Ark1'!#REF!</f>
        <v>#REF!</v>
      </c>
      <c r="H164" s="47"/>
      <c r="I164" s="65" t="e">
        <f>+'Ark1'!#REF!</f>
        <v>#REF!</v>
      </c>
      <c r="J164" s="47"/>
      <c r="K164" s="65" t="e">
        <f>+'Ark1'!#REF!</f>
        <v>#REF!</v>
      </c>
      <c r="L164" s="101" t="e">
        <f>+'Ark1'!#REF!</f>
        <v>#REF!</v>
      </c>
      <c r="M164" s="101" t="e">
        <f>+'Ark1'!#REF!</f>
        <v>#REF!</v>
      </c>
      <c r="N164" s="49" t="e">
        <f>+'Ark1'!#REF!</f>
        <v>#REF!</v>
      </c>
      <c r="O164" s="47"/>
      <c r="P164" s="65" t="e">
        <f>+'Ark1'!#REF!</f>
        <v>#REF!</v>
      </c>
      <c r="Q164" s="65"/>
      <c r="R164" s="76" t="e">
        <f>+'Ark1'!#REF!</f>
        <v>#REF!</v>
      </c>
      <c r="S164" s="49" t="e">
        <f>+'Ark1'!#REF!</f>
        <v>#REF!</v>
      </c>
      <c r="T164" s="65" t="e">
        <f>+'Ark1'!#REF!</f>
        <v>#REF!</v>
      </c>
      <c r="U164" s="65" t="e">
        <f t="shared" si="13"/>
        <v>#REF!</v>
      </c>
      <c r="V164" s="49" t="e">
        <f>+'Ark1'!#REF!</f>
        <v>#REF!</v>
      </c>
      <c r="W164" s="101" t="e">
        <f>+'Ark1'!#REF!</f>
        <v>#REF!</v>
      </c>
      <c r="X164" s="39"/>
      <c r="Y164"/>
      <c r="Z164"/>
      <c r="AA164"/>
      <c r="AB164"/>
      <c r="AE164"/>
    </row>
    <row r="165" spans="1:33" ht="15.6">
      <c r="A165" s="39"/>
      <c r="B165" s="47" t="e">
        <f>+'Ark1'!#REF!</f>
        <v>#REF!</v>
      </c>
      <c r="C165" s="47" t="e">
        <f>+'Ark1'!#REF!</f>
        <v>#REF!</v>
      </c>
      <c r="D165" s="48" t="s">
        <v>4</v>
      </c>
      <c r="E165" s="48">
        <v>2</v>
      </c>
      <c r="F165" s="48" t="s">
        <v>10</v>
      </c>
      <c r="G165" s="47" t="e">
        <f>+'Ark1'!#REF!</f>
        <v>#REF!</v>
      </c>
      <c r="H165" s="47"/>
      <c r="I165" s="65" t="e">
        <f>+'Ark1'!#REF!</f>
        <v>#REF!</v>
      </c>
      <c r="J165" s="47"/>
      <c r="K165" s="65" t="e">
        <f>+'Ark1'!#REF!</f>
        <v>#REF!</v>
      </c>
      <c r="L165" s="101" t="e">
        <f>+'Ark1'!#REF!</f>
        <v>#REF!</v>
      </c>
      <c r="M165" s="101" t="e">
        <f>+'Ark1'!#REF!</f>
        <v>#REF!</v>
      </c>
      <c r="N165" s="49" t="e">
        <f>+'Ark1'!#REF!</f>
        <v>#REF!</v>
      </c>
      <c r="O165" s="47"/>
      <c r="P165" s="65" t="e">
        <f>+'Ark1'!#REF!</f>
        <v>#REF!</v>
      </c>
      <c r="Q165" s="65"/>
      <c r="R165" s="76" t="e">
        <f>+'Ark1'!#REF!</f>
        <v>#REF!</v>
      </c>
      <c r="S165" s="49" t="e">
        <f>+'Ark1'!#REF!</f>
        <v>#REF!</v>
      </c>
      <c r="T165" s="65" t="e">
        <f>+'Ark1'!#REF!</f>
        <v>#REF!</v>
      </c>
      <c r="U165" s="65" t="e">
        <f t="shared" si="13"/>
        <v>#REF!</v>
      </c>
      <c r="V165" s="49" t="e">
        <f>+'Ark1'!#REF!</f>
        <v>#REF!</v>
      </c>
      <c r="W165" s="101" t="e">
        <f>+'Ark1'!#REF!</f>
        <v>#REF!</v>
      </c>
      <c r="X165" s="39"/>
      <c r="Y165"/>
      <c r="Z165"/>
      <c r="AA165"/>
      <c r="AB165"/>
      <c r="AE165"/>
    </row>
    <row r="166" spans="1:33" ht="15.6">
      <c r="A166" s="39"/>
      <c r="B166" s="47" t="e">
        <f>+'Ark1'!#REF!</f>
        <v>#REF!</v>
      </c>
      <c r="C166" s="47" t="e">
        <f>+'Ark1'!#REF!</f>
        <v>#REF!</v>
      </c>
      <c r="D166" s="48" t="s">
        <v>5</v>
      </c>
      <c r="E166" s="48">
        <v>1</v>
      </c>
      <c r="F166" s="48" t="s">
        <v>53</v>
      </c>
      <c r="G166" s="47" t="e">
        <f>+'Ark1'!#REF!</f>
        <v>#REF!</v>
      </c>
      <c r="H166" s="47"/>
      <c r="I166" s="65" t="e">
        <f>+'Ark1'!#REF!</f>
        <v>#REF!</v>
      </c>
      <c r="J166" s="47"/>
      <c r="K166" s="65" t="e">
        <f>+'Ark1'!#REF!</f>
        <v>#REF!</v>
      </c>
      <c r="L166" s="101" t="e">
        <f>+'Ark1'!#REF!</f>
        <v>#REF!</v>
      </c>
      <c r="M166" s="101" t="e">
        <f>+'Ark1'!#REF!</f>
        <v>#REF!</v>
      </c>
      <c r="N166" s="49" t="e">
        <f>+'Ark1'!#REF!</f>
        <v>#REF!</v>
      </c>
      <c r="O166" s="47"/>
      <c r="P166" s="65" t="e">
        <f>+'Ark1'!#REF!</f>
        <v>#REF!</v>
      </c>
      <c r="Q166" s="65"/>
      <c r="R166" s="76" t="e">
        <f>+'Ark1'!#REF!</f>
        <v>#REF!</v>
      </c>
      <c r="S166" s="49" t="e">
        <f>+'Ark1'!#REF!</f>
        <v>#REF!</v>
      </c>
      <c r="T166" s="65" t="e">
        <f>+'Ark1'!#REF!</f>
        <v>#REF!</v>
      </c>
      <c r="U166" s="65" t="e">
        <f t="shared" si="13"/>
        <v>#REF!</v>
      </c>
      <c r="V166" s="49" t="e">
        <f>+'Ark1'!#REF!</f>
        <v>#REF!</v>
      </c>
      <c r="W166" s="101" t="e">
        <f>+'Ark1'!#REF!</f>
        <v>#REF!</v>
      </c>
      <c r="X166" s="39"/>
      <c r="Y166"/>
      <c r="Z166"/>
      <c r="AA166"/>
      <c r="AB166"/>
      <c r="AE166"/>
    </row>
    <row r="167" spans="1:33" ht="15.6">
      <c r="A167" s="39"/>
      <c r="B167" s="47" t="e">
        <f>+'Ark1'!#REF!</f>
        <v>#REF!</v>
      </c>
      <c r="C167" s="47" t="e">
        <f>+'Ark1'!#REF!</f>
        <v>#REF!</v>
      </c>
      <c r="D167" s="48" t="s">
        <v>5</v>
      </c>
      <c r="E167" s="48">
        <v>2</v>
      </c>
      <c r="F167" s="48" t="s">
        <v>10</v>
      </c>
      <c r="G167" s="47" t="e">
        <f>+'Ark1'!#REF!</f>
        <v>#REF!</v>
      </c>
      <c r="H167" s="47"/>
      <c r="I167" s="65" t="e">
        <f>+'Ark1'!#REF!</f>
        <v>#REF!</v>
      </c>
      <c r="J167" s="47"/>
      <c r="K167" s="65" t="e">
        <f>+'Ark1'!#REF!</f>
        <v>#REF!</v>
      </c>
      <c r="L167" s="101" t="e">
        <f>+'Ark1'!#REF!</f>
        <v>#REF!</v>
      </c>
      <c r="M167" s="101" t="e">
        <f>+'Ark1'!#REF!</f>
        <v>#REF!</v>
      </c>
      <c r="N167" s="49" t="e">
        <f>+'Ark1'!#REF!</f>
        <v>#REF!</v>
      </c>
      <c r="O167" s="47"/>
      <c r="P167" s="65" t="e">
        <f>+'Ark1'!#REF!</f>
        <v>#REF!</v>
      </c>
      <c r="Q167" s="65"/>
      <c r="R167" s="76" t="e">
        <f>+'Ark1'!#REF!</f>
        <v>#REF!</v>
      </c>
      <c r="S167" s="49" t="e">
        <f>+'Ark1'!#REF!</f>
        <v>#REF!</v>
      </c>
      <c r="T167" s="65" t="e">
        <f>+'Ark1'!#REF!</f>
        <v>#REF!</v>
      </c>
      <c r="U167" s="65" t="e">
        <f t="shared" si="13"/>
        <v>#REF!</v>
      </c>
      <c r="V167" s="49" t="e">
        <f>+'Ark1'!#REF!</f>
        <v>#REF!</v>
      </c>
      <c r="W167" s="101" t="e">
        <f>+'Ark1'!#REF!</f>
        <v>#REF!</v>
      </c>
      <c r="X167" s="39"/>
      <c r="Y167"/>
      <c r="Z167"/>
      <c r="AA167"/>
      <c r="AB167"/>
      <c r="AE167"/>
    </row>
    <row r="168" spans="1:33" ht="15.6">
      <c r="A168" s="39"/>
      <c r="B168" s="47" t="e">
        <f>+'Ark1'!#REF!</f>
        <v>#REF!</v>
      </c>
      <c r="C168" s="47" t="e">
        <f>+'Ark1'!#REF!</f>
        <v>#REF!</v>
      </c>
      <c r="D168" s="48" t="s">
        <v>57</v>
      </c>
      <c r="E168" s="48">
        <v>1</v>
      </c>
      <c r="F168" s="48" t="s">
        <v>53</v>
      </c>
      <c r="G168" s="47" t="e">
        <f>+'Ark1'!#REF!</f>
        <v>#REF!</v>
      </c>
      <c r="H168" s="47"/>
      <c r="I168" s="65" t="e">
        <f>+'Ark1'!#REF!</f>
        <v>#REF!</v>
      </c>
      <c r="J168" s="47"/>
      <c r="K168" s="65" t="e">
        <f>+'Ark1'!#REF!</f>
        <v>#REF!</v>
      </c>
      <c r="L168" s="101" t="e">
        <f>+'Ark1'!#REF!</f>
        <v>#REF!</v>
      </c>
      <c r="M168" s="101" t="e">
        <f>+'Ark1'!#REF!</f>
        <v>#REF!</v>
      </c>
      <c r="N168" s="49" t="e">
        <f>+'Ark1'!#REF!</f>
        <v>#REF!</v>
      </c>
      <c r="O168" s="47"/>
      <c r="P168" s="65" t="e">
        <f>+'Ark1'!#REF!</f>
        <v>#REF!</v>
      </c>
      <c r="Q168" s="65"/>
      <c r="R168" s="76" t="e">
        <f>+'Ark1'!#REF!</f>
        <v>#REF!</v>
      </c>
      <c r="S168" s="49" t="e">
        <f>+'Ark1'!#REF!</f>
        <v>#REF!</v>
      </c>
      <c r="T168" s="65" t="e">
        <f>+'Ark1'!#REF!</f>
        <v>#REF!</v>
      </c>
      <c r="U168" s="65" t="e">
        <f t="shared" si="13"/>
        <v>#REF!</v>
      </c>
      <c r="V168" s="49" t="e">
        <f>+'Ark1'!#REF!</f>
        <v>#REF!</v>
      </c>
      <c r="W168" s="101" t="e">
        <f>+'Ark1'!#REF!</f>
        <v>#REF!</v>
      </c>
      <c r="X168" s="39"/>
      <c r="Y168"/>
      <c r="Z168"/>
      <c r="AA168"/>
      <c r="AB168"/>
      <c r="AE168"/>
    </row>
    <row r="169" spans="1:33" ht="15.6">
      <c r="A169" s="39"/>
      <c r="B169" s="47" t="e">
        <f>+'Ark1'!#REF!</f>
        <v>#REF!</v>
      </c>
      <c r="C169" s="47" t="e">
        <f>+'Ark1'!#REF!</f>
        <v>#REF!</v>
      </c>
      <c r="D169" s="48" t="s">
        <v>57</v>
      </c>
      <c r="E169" s="48">
        <v>2</v>
      </c>
      <c r="F169" s="48" t="s">
        <v>10</v>
      </c>
      <c r="G169" s="47" t="e">
        <f>+'Ark1'!#REF!</f>
        <v>#REF!</v>
      </c>
      <c r="H169" s="47"/>
      <c r="I169" s="65" t="e">
        <f>+'Ark1'!#REF!</f>
        <v>#REF!</v>
      </c>
      <c r="J169" s="47"/>
      <c r="K169" s="65" t="e">
        <f>+'Ark1'!#REF!</f>
        <v>#REF!</v>
      </c>
      <c r="L169" s="101" t="e">
        <f>+'Ark1'!#REF!</f>
        <v>#REF!</v>
      </c>
      <c r="M169" s="101" t="e">
        <f>+'Ark1'!#REF!</f>
        <v>#REF!</v>
      </c>
      <c r="N169" s="49" t="e">
        <f>+'Ark1'!#REF!</f>
        <v>#REF!</v>
      </c>
      <c r="O169" s="47"/>
      <c r="P169" s="65" t="e">
        <f>+'Ark1'!#REF!</f>
        <v>#REF!</v>
      </c>
      <c r="Q169" s="65"/>
      <c r="R169" s="76" t="e">
        <f>+'Ark1'!#REF!</f>
        <v>#REF!</v>
      </c>
      <c r="S169" s="49" t="e">
        <f>+'Ark1'!#REF!</f>
        <v>#REF!</v>
      </c>
      <c r="T169" s="65" t="e">
        <f>+'Ark1'!#REF!</f>
        <v>#REF!</v>
      </c>
      <c r="U169" s="65" t="e">
        <f t="shared" si="13"/>
        <v>#REF!</v>
      </c>
      <c r="V169" s="49" t="e">
        <f>+'Ark1'!#REF!</f>
        <v>#REF!</v>
      </c>
      <c r="W169" s="101" t="e">
        <f>+'Ark1'!#REF!</f>
        <v>#REF!</v>
      </c>
      <c r="X169" s="39"/>
      <c r="Y169"/>
      <c r="Z169"/>
      <c r="AA169"/>
      <c r="AB169"/>
      <c r="AE169"/>
    </row>
    <row r="170" spans="1:33" ht="15.6">
      <c r="A170" s="39"/>
      <c r="B170" s="47" t="e">
        <f>+'Ark1'!#REF!</f>
        <v>#REF!</v>
      </c>
      <c r="C170" s="47" t="e">
        <f>+'Ark1'!#REF!</f>
        <v>#REF!</v>
      </c>
      <c r="D170" s="48" t="s">
        <v>7</v>
      </c>
      <c r="E170" s="48">
        <v>1</v>
      </c>
      <c r="F170" s="48" t="s">
        <v>53</v>
      </c>
      <c r="G170" s="47" t="e">
        <f>+'Ark1'!#REF!</f>
        <v>#REF!</v>
      </c>
      <c r="H170" s="47"/>
      <c r="I170" s="65" t="e">
        <f>+'Ark1'!#REF!</f>
        <v>#REF!</v>
      </c>
      <c r="J170" s="47"/>
      <c r="K170" s="65" t="e">
        <f>+'Ark1'!#REF!</f>
        <v>#REF!</v>
      </c>
      <c r="L170" s="101" t="e">
        <f>+'Ark1'!#REF!</f>
        <v>#REF!</v>
      </c>
      <c r="M170" s="101" t="e">
        <f>+'Ark1'!#REF!</f>
        <v>#REF!</v>
      </c>
      <c r="N170" s="49" t="e">
        <f>+'Ark1'!#REF!</f>
        <v>#REF!</v>
      </c>
      <c r="O170" s="47"/>
      <c r="P170" s="65" t="e">
        <f>+'Ark1'!#REF!</f>
        <v>#REF!</v>
      </c>
      <c r="Q170" s="65"/>
      <c r="R170" s="76" t="e">
        <f>+'Ark1'!#REF!</f>
        <v>#REF!</v>
      </c>
      <c r="S170" s="49" t="e">
        <f>+'Ark1'!#REF!</f>
        <v>#REF!</v>
      </c>
      <c r="T170" s="65" t="e">
        <f>+'Ark1'!#REF!</f>
        <v>#REF!</v>
      </c>
      <c r="U170" s="65" t="e">
        <f t="shared" si="13"/>
        <v>#REF!</v>
      </c>
      <c r="V170" s="49" t="e">
        <f>+'Ark1'!#REF!</f>
        <v>#REF!</v>
      </c>
      <c r="W170" s="101" t="e">
        <f>+'Ark1'!#REF!</f>
        <v>#REF!</v>
      </c>
      <c r="X170" s="39"/>
      <c r="Y170"/>
      <c r="Z170"/>
      <c r="AA170"/>
      <c r="AB170"/>
      <c r="AE170"/>
    </row>
    <row r="171" spans="1:33" ht="15.6">
      <c r="A171" s="39"/>
      <c r="B171" s="47" t="e">
        <f>+'Ark1'!#REF!</f>
        <v>#REF!</v>
      </c>
      <c r="C171" s="47" t="e">
        <f>+'Ark1'!#REF!</f>
        <v>#REF!</v>
      </c>
      <c r="D171" s="48" t="s">
        <v>7</v>
      </c>
      <c r="E171" s="48">
        <v>2</v>
      </c>
      <c r="F171" s="48" t="s">
        <v>10</v>
      </c>
      <c r="G171" s="47" t="e">
        <f>+'Ark1'!#REF!</f>
        <v>#REF!</v>
      </c>
      <c r="H171" s="47"/>
      <c r="I171" s="65" t="e">
        <f>+'Ark1'!#REF!</f>
        <v>#REF!</v>
      </c>
      <c r="J171" s="47"/>
      <c r="K171" s="65" t="e">
        <f>+'Ark1'!#REF!</f>
        <v>#REF!</v>
      </c>
      <c r="L171" s="101" t="e">
        <f>+'Ark1'!#REF!</f>
        <v>#REF!</v>
      </c>
      <c r="M171" s="101" t="e">
        <f>+'Ark1'!#REF!</f>
        <v>#REF!</v>
      </c>
      <c r="N171" s="49" t="e">
        <f>+'Ark1'!#REF!</f>
        <v>#REF!</v>
      </c>
      <c r="O171" s="47"/>
      <c r="P171" s="65" t="e">
        <f>+'Ark1'!#REF!</f>
        <v>#REF!</v>
      </c>
      <c r="Q171" s="65"/>
      <c r="R171" s="76" t="e">
        <f>+'Ark1'!#REF!</f>
        <v>#REF!</v>
      </c>
      <c r="S171" s="49" t="e">
        <f>+'Ark1'!#REF!</f>
        <v>#REF!</v>
      </c>
      <c r="T171" s="65" t="e">
        <f>+'Ark1'!#REF!</f>
        <v>#REF!</v>
      </c>
      <c r="U171" s="65" t="e">
        <f t="shared" si="13"/>
        <v>#REF!</v>
      </c>
      <c r="V171" s="49" t="e">
        <f>+'Ark1'!#REF!</f>
        <v>#REF!</v>
      </c>
      <c r="W171" s="101" t="e">
        <f>+'Ark1'!#REF!</f>
        <v>#REF!</v>
      </c>
      <c r="X171" s="39"/>
      <c r="Y171"/>
      <c r="Z171"/>
      <c r="AA171"/>
      <c r="AB171"/>
      <c r="AE171"/>
    </row>
    <row r="172" spans="1:33" ht="15.6">
      <c r="A172" s="39"/>
      <c r="B172" s="47" t="e">
        <f>+'Ark1'!#REF!</f>
        <v>#REF!</v>
      </c>
      <c r="C172" s="47" t="e">
        <f>+'Ark1'!#REF!</f>
        <v>#REF!</v>
      </c>
      <c r="D172" s="48" t="s">
        <v>4</v>
      </c>
      <c r="E172" s="48">
        <v>1</v>
      </c>
      <c r="F172" s="48" t="s">
        <v>53</v>
      </c>
      <c r="G172" s="47" t="e">
        <f>+'Ark1'!#REF!</f>
        <v>#REF!</v>
      </c>
      <c r="H172" s="47"/>
      <c r="I172" s="65" t="e">
        <f>+'Ark1'!#REF!</f>
        <v>#REF!</v>
      </c>
      <c r="J172" s="47"/>
      <c r="K172" s="65" t="e">
        <f>+'Ark1'!#REF!</f>
        <v>#REF!</v>
      </c>
      <c r="L172" s="101" t="e">
        <f>+'Ark1'!#REF!</f>
        <v>#REF!</v>
      </c>
      <c r="M172" s="101" t="e">
        <f>+'Ark1'!#REF!</f>
        <v>#REF!</v>
      </c>
      <c r="N172" s="49" t="e">
        <f>+'Ark1'!#REF!</f>
        <v>#REF!</v>
      </c>
      <c r="O172" s="47"/>
      <c r="P172" s="65" t="e">
        <f>+'Ark1'!#REF!</f>
        <v>#REF!</v>
      </c>
      <c r="Q172" s="65"/>
      <c r="R172" s="76" t="e">
        <f>+'Ark1'!#REF!</f>
        <v>#REF!</v>
      </c>
      <c r="S172" s="49" t="e">
        <f>+'Ark1'!#REF!</f>
        <v>#REF!</v>
      </c>
      <c r="T172" s="65" t="e">
        <f>+'Ark1'!#REF!</f>
        <v>#REF!</v>
      </c>
      <c r="U172" s="65" t="e">
        <f t="shared" si="13"/>
        <v>#REF!</v>
      </c>
      <c r="V172" s="49" t="e">
        <f>+'Ark1'!#REF!</f>
        <v>#REF!</v>
      </c>
      <c r="W172" s="101" t="e">
        <f>+'Ark1'!#REF!</f>
        <v>#REF!</v>
      </c>
      <c r="X172" s="39"/>
      <c r="Y172"/>
      <c r="Z172"/>
      <c r="AA172"/>
      <c r="AB172"/>
      <c r="AE172"/>
    </row>
    <row r="173" spans="1:33" ht="15.6">
      <c r="A173" s="39"/>
      <c r="B173" s="47" t="e">
        <f>+'Ark1'!#REF!</f>
        <v>#REF!</v>
      </c>
      <c r="C173" s="47" t="e">
        <f>+'Ark1'!#REF!</f>
        <v>#REF!</v>
      </c>
      <c r="D173" s="48" t="s">
        <v>4</v>
      </c>
      <c r="E173" s="48">
        <v>2</v>
      </c>
      <c r="F173" s="48" t="s">
        <v>10</v>
      </c>
      <c r="G173" s="47" t="e">
        <f>+'Ark1'!#REF!</f>
        <v>#REF!</v>
      </c>
      <c r="H173" s="47"/>
      <c r="I173" s="65" t="e">
        <f>+'Ark1'!#REF!</f>
        <v>#REF!</v>
      </c>
      <c r="J173" s="47"/>
      <c r="K173" s="65" t="e">
        <f>+'Ark1'!#REF!</f>
        <v>#REF!</v>
      </c>
      <c r="L173" s="101" t="e">
        <f>+'Ark1'!#REF!</f>
        <v>#REF!</v>
      </c>
      <c r="M173" s="101" t="e">
        <f>+'Ark1'!#REF!</f>
        <v>#REF!</v>
      </c>
      <c r="N173" s="49" t="e">
        <f>+'Ark1'!#REF!</f>
        <v>#REF!</v>
      </c>
      <c r="O173" s="47"/>
      <c r="P173" s="65" t="e">
        <f>+'Ark1'!#REF!</f>
        <v>#REF!</v>
      </c>
      <c r="Q173" s="65"/>
      <c r="R173" s="76" t="e">
        <f>+'Ark1'!#REF!</f>
        <v>#REF!</v>
      </c>
      <c r="S173" s="49" t="e">
        <f>+'Ark1'!#REF!</f>
        <v>#REF!</v>
      </c>
      <c r="T173" s="65" t="e">
        <f>+'Ark1'!#REF!</f>
        <v>#REF!</v>
      </c>
      <c r="U173" s="65" t="e">
        <f t="shared" si="13"/>
        <v>#REF!</v>
      </c>
      <c r="V173" s="49" t="e">
        <f>+'Ark1'!#REF!</f>
        <v>#REF!</v>
      </c>
      <c r="W173" s="101" t="e">
        <f>+'Ark1'!#REF!</f>
        <v>#REF!</v>
      </c>
      <c r="X173" s="39"/>
      <c r="Y173"/>
      <c r="Z173"/>
      <c r="AA173"/>
      <c r="AB173"/>
      <c r="AE173"/>
    </row>
    <row r="174" spans="1:33" ht="15.6">
      <c r="A174" s="39"/>
      <c r="B174" s="47" t="e">
        <f>+'Ark1'!#REF!</f>
        <v>#REF!</v>
      </c>
      <c r="C174" s="47" t="e">
        <f>+'Ark1'!#REF!</f>
        <v>#REF!</v>
      </c>
      <c r="D174" s="48" t="s">
        <v>5</v>
      </c>
      <c r="E174" s="48">
        <v>1</v>
      </c>
      <c r="F174" s="48" t="s">
        <v>53</v>
      </c>
      <c r="G174" s="47" t="e">
        <f>+'Ark1'!#REF!</f>
        <v>#REF!</v>
      </c>
      <c r="H174" s="47"/>
      <c r="I174" s="65" t="e">
        <f>+'Ark1'!#REF!</f>
        <v>#REF!</v>
      </c>
      <c r="J174" s="47"/>
      <c r="K174" s="65" t="e">
        <f>+'Ark1'!#REF!</f>
        <v>#REF!</v>
      </c>
      <c r="L174" s="101" t="e">
        <f>+'Ark1'!#REF!</f>
        <v>#REF!</v>
      </c>
      <c r="M174" s="101" t="e">
        <f>+'Ark1'!#REF!</f>
        <v>#REF!</v>
      </c>
      <c r="N174" s="49" t="e">
        <f>+'Ark1'!#REF!</f>
        <v>#REF!</v>
      </c>
      <c r="O174" s="47"/>
      <c r="P174" s="65" t="e">
        <f>+'Ark1'!#REF!</f>
        <v>#REF!</v>
      </c>
      <c r="Q174" s="65"/>
      <c r="R174" s="76" t="e">
        <f>+'Ark1'!#REF!</f>
        <v>#REF!</v>
      </c>
      <c r="S174" s="49" t="e">
        <f>+'Ark1'!#REF!</f>
        <v>#REF!</v>
      </c>
      <c r="T174" s="65" t="e">
        <f>+'Ark1'!#REF!</f>
        <v>#REF!</v>
      </c>
      <c r="U174" s="65" t="e">
        <f t="shared" si="13"/>
        <v>#REF!</v>
      </c>
      <c r="V174" s="49" t="e">
        <f>+'Ark1'!#REF!</f>
        <v>#REF!</v>
      </c>
      <c r="W174" s="101" t="e">
        <f>+'Ark1'!#REF!</f>
        <v>#REF!</v>
      </c>
      <c r="X174" s="39"/>
      <c r="Y174" s="77"/>
      <c r="AC174" s="1"/>
      <c r="AD174" s="1"/>
      <c r="AG174" s="53"/>
    </row>
    <row r="175" spans="1:33" ht="15.6">
      <c r="A175" s="39"/>
      <c r="B175" s="47" t="e">
        <f>+'Ark1'!#REF!</f>
        <v>#REF!</v>
      </c>
      <c r="C175" s="47" t="e">
        <f>+'Ark1'!#REF!</f>
        <v>#REF!</v>
      </c>
      <c r="D175" s="48" t="s">
        <v>5</v>
      </c>
      <c r="E175" s="48">
        <v>2</v>
      </c>
      <c r="F175" s="48" t="s">
        <v>10</v>
      </c>
      <c r="G175" s="47" t="e">
        <f>+'Ark1'!#REF!</f>
        <v>#REF!</v>
      </c>
      <c r="H175" s="47"/>
      <c r="I175" s="65" t="e">
        <f>+'Ark1'!#REF!</f>
        <v>#REF!</v>
      </c>
      <c r="J175" s="47"/>
      <c r="K175" s="65" t="e">
        <f>+'Ark1'!#REF!</f>
        <v>#REF!</v>
      </c>
      <c r="L175" s="101" t="e">
        <f>+'Ark1'!#REF!</f>
        <v>#REF!</v>
      </c>
      <c r="M175" s="101" t="e">
        <f>+'Ark1'!#REF!</f>
        <v>#REF!</v>
      </c>
      <c r="N175" s="49" t="e">
        <f>+'Ark1'!#REF!</f>
        <v>#REF!</v>
      </c>
      <c r="O175" s="47"/>
      <c r="P175" s="65" t="e">
        <f>+'Ark1'!#REF!</f>
        <v>#REF!</v>
      </c>
      <c r="Q175" s="65"/>
      <c r="R175" s="76" t="e">
        <f>+'Ark1'!#REF!</f>
        <v>#REF!</v>
      </c>
      <c r="S175" s="49" t="e">
        <f>+'Ark1'!#REF!</f>
        <v>#REF!</v>
      </c>
      <c r="T175" s="65" t="e">
        <f>+'Ark1'!#REF!</f>
        <v>#REF!</v>
      </c>
      <c r="U175" s="65" t="e">
        <f t="shared" si="13"/>
        <v>#REF!</v>
      </c>
      <c r="V175" s="49" t="e">
        <f>+'Ark1'!#REF!</f>
        <v>#REF!</v>
      </c>
      <c r="W175" s="101" t="e">
        <f>+'Ark1'!#REF!</f>
        <v>#REF!</v>
      </c>
      <c r="X175" s="39"/>
      <c r="Y175" s="77"/>
      <c r="AC175" s="1"/>
      <c r="AD175" s="1"/>
      <c r="AG175" s="53"/>
    </row>
    <row r="176" spans="1:33" ht="15.6">
      <c r="A176" s="39"/>
      <c r="B176" s="47" t="e">
        <f>+'Ark1'!#REF!</f>
        <v>#REF!</v>
      </c>
      <c r="C176" s="47" t="e">
        <f>+'Ark1'!#REF!</f>
        <v>#REF!</v>
      </c>
      <c r="D176" s="48" t="s">
        <v>57</v>
      </c>
      <c r="E176" s="48">
        <v>1</v>
      </c>
      <c r="F176" s="48" t="s">
        <v>53</v>
      </c>
      <c r="G176" s="47" t="e">
        <f>+'Ark1'!#REF!</f>
        <v>#REF!</v>
      </c>
      <c r="H176" s="47"/>
      <c r="I176" s="65" t="e">
        <f>+'Ark1'!#REF!</f>
        <v>#REF!</v>
      </c>
      <c r="J176" s="47"/>
      <c r="K176" s="65" t="e">
        <f>+'Ark1'!#REF!</f>
        <v>#REF!</v>
      </c>
      <c r="L176" s="101" t="e">
        <f>+'Ark1'!#REF!</f>
        <v>#REF!</v>
      </c>
      <c r="M176" s="101" t="e">
        <f>+'Ark1'!#REF!</f>
        <v>#REF!</v>
      </c>
      <c r="N176" s="49" t="e">
        <f>+'Ark1'!#REF!</f>
        <v>#REF!</v>
      </c>
      <c r="O176" s="47"/>
      <c r="P176" s="65" t="e">
        <f>+'Ark1'!#REF!</f>
        <v>#REF!</v>
      </c>
      <c r="Q176" s="65"/>
      <c r="R176" s="76" t="e">
        <f>+'Ark1'!#REF!</f>
        <v>#REF!</v>
      </c>
      <c r="S176" s="49" t="e">
        <f>+'Ark1'!#REF!</f>
        <v>#REF!</v>
      </c>
      <c r="T176" s="65" t="e">
        <f>+'Ark1'!#REF!</f>
        <v>#REF!</v>
      </c>
      <c r="U176" s="65" t="e">
        <f t="shared" si="13"/>
        <v>#REF!</v>
      </c>
      <c r="V176" s="49" t="e">
        <f>+'Ark1'!#REF!</f>
        <v>#REF!</v>
      </c>
      <c r="W176" s="101" t="e">
        <f>+'Ark1'!#REF!</f>
        <v>#REF!</v>
      </c>
      <c r="X176" s="39"/>
      <c r="Y176" s="77"/>
      <c r="AC176" s="1"/>
      <c r="AD176" s="1"/>
      <c r="AG176" s="53"/>
    </row>
    <row r="177" spans="1:33" ht="15.6">
      <c r="A177" s="39"/>
      <c r="B177" s="47" t="e">
        <f>+'Ark1'!#REF!</f>
        <v>#REF!</v>
      </c>
      <c r="C177" s="47" t="e">
        <f>+'Ark1'!#REF!</f>
        <v>#REF!</v>
      </c>
      <c r="D177" s="48" t="s">
        <v>57</v>
      </c>
      <c r="E177" s="48">
        <v>2</v>
      </c>
      <c r="F177" s="48" t="s">
        <v>10</v>
      </c>
      <c r="G177" s="47" t="e">
        <f>+'Ark1'!#REF!</f>
        <v>#REF!</v>
      </c>
      <c r="H177" s="47"/>
      <c r="I177" s="65" t="e">
        <f>+'Ark1'!#REF!</f>
        <v>#REF!</v>
      </c>
      <c r="J177" s="47"/>
      <c r="K177" s="65" t="e">
        <f>+'Ark1'!#REF!</f>
        <v>#REF!</v>
      </c>
      <c r="L177" s="101" t="e">
        <f>+'Ark1'!#REF!</f>
        <v>#REF!</v>
      </c>
      <c r="M177" s="101" t="e">
        <f>+'Ark1'!#REF!</f>
        <v>#REF!</v>
      </c>
      <c r="N177" s="49" t="e">
        <f>+'Ark1'!#REF!</f>
        <v>#REF!</v>
      </c>
      <c r="O177" s="47"/>
      <c r="P177" s="65" t="e">
        <f>+'Ark1'!#REF!</f>
        <v>#REF!</v>
      </c>
      <c r="Q177" s="65"/>
      <c r="R177" s="76" t="e">
        <f>+'Ark1'!#REF!</f>
        <v>#REF!</v>
      </c>
      <c r="S177" s="49" t="e">
        <f>+'Ark1'!#REF!</f>
        <v>#REF!</v>
      </c>
      <c r="T177" s="65" t="e">
        <f>+'Ark1'!#REF!</f>
        <v>#REF!</v>
      </c>
      <c r="U177" s="65" t="e">
        <f t="shared" si="13"/>
        <v>#REF!</v>
      </c>
      <c r="V177" s="49" t="e">
        <f>+'Ark1'!#REF!</f>
        <v>#REF!</v>
      </c>
      <c r="W177" s="101" t="e">
        <f>+'Ark1'!#REF!</f>
        <v>#REF!</v>
      </c>
      <c r="X177" s="39"/>
      <c r="Y177" s="77"/>
      <c r="AC177" s="1"/>
      <c r="AD177" s="1"/>
      <c r="AG177" s="53"/>
    </row>
    <row r="178" spans="1:33" ht="15.6">
      <c r="A178" s="39"/>
      <c r="B178" s="47" t="e">
        <f>+'Ark1'!#REF!</f>
        <v>#REF!</v>
      </c>
      <c r="C178" s="47" t="e">
        <f>+'Ark1'!#REF!</f>
        <v>#REF!</v>
      </c>
      <c r="D178" s="48" t="s">
        <v>7</v>
      </c>
      <c r="E178" s="48">
        <v>1</v>
      </c>
      <c r="F178" s="48" t="s">
        <v>53</v>
      </c>
      <c r="G178" s="47" t="e">
        <f>+'Ark1'!#REF!</f>
        <v>#REF!</v>
      </c>
      <c r="H178" s="47"/>
      <c r="I178" s="65" t="e">
        <f>+'Ark1'!#REF!</f>
        <v>#REF!</v>
      </c>
      <c r="J178" s="47"/>
      <c r="K178" s="65" t="e">
        <f>+'Ark1'!#REF!</f>
        <v>#REF!</v>
      </c>
      <c r="L178" s="101" t="e">
        <f>+'Ark1'!#REF!</f>
        <v>#REF!</v>
      </c>
      <c r="M178" s="101" t="e">
        <f>+'Ark1'!#REF!</f>
        <v>#REF!</v>
      </c>
      <c r="N178" s="49" t="e">
        <f>+'Ark1'!#REF!</f>
        <v>#REF!</v>
      </c>
      <c r="O178" s="47"/>
      <c r="P178" s="65" t="e">
        <f>+'Ark1'!#REF!</f>
        <v>#REF!</v>
      </c>
      <c r="Q178" s="65"/>
      <c r="R178" s="76" t="e">
        <f>+'Ark1'!#REF!</f>
        <v>#REF!</v>
      </c>
      <c r="S178" s="49" t="e">
        <f>+'Ark1'!#REF!</f>
        <v>#REF!</v>
      </c>
      <c r="T178" s="65" t="e">
        <f>+'Ark1'!#REF!</f>
        <v>#REF!</v>
      </c>
      <c r="U178" s="65" t="e">
        <f t="shared" si="13"/>
        <v>#REF!</v>
      </c>
      <c r="V178" s="49" t="e">
        <f>+'Ark1'!#REF!</f>
        <v>#REF!</v>
      </c>
      <c r="W178" s="101" t="e">
        <f>+'Ark1'!#REF!</f>
        <v>#REF!</v>
      </c>
      <c r="X178" s="39"/>
      <c r="Y178" s="77"/>
      <c r="AC178" s="1"/>
      <c r="AD178" s="1"/>
      <c r="AG178" s="53"/>
    </row>
    <row r="179" spans="1:33" ht="15.6">
      <c r="A179" s="39"/>
      <c r="B179" s="47" t="e">
        <f>+'Ark1'!#REF!</f>
        <v>#REF!</v>
      </c>
      <c r="C179" s="47" t="e">
        <f>+'Ark1'!#REF!</f>
        <v>#REF!</v>
      </c>
      <c r="D179" s="48" t="s">
        <v>7</v>
      </c>
      <c r="E179" s="48">
        <v>2</v>
      </c>
      <c r="F179" s="48" t="s">
        <v>10</v>
      </c>
      <c r="G179" s="47" t="e">
        <f>+'Ark1'!#REF!</f>
        <v>#REF!</v>
      </c>
      <c r="H179" s="47"/>
      <c r="I179" s="65" t="e">
        <f>+'Ark1'!#REF!</f>
        <v>#REF!</v>
      </c>
      <c r="J179" s="47"/>
      <c r="K179" s="65" t="e">
        <f>+'Ark1'!#REF!</f>
        <v>#REF!</v>
      </c>
      <c r="L179" s="101" t="e">
        <f>+'Ark1'!#REF!</f>
        <v>#REF!</v>
      </c>
      <c r="M179" s="101" t="e">
        <f>+'Ark1'!#REF!</f>
        <v>#REF!</v>
      </c>
      <c r="N179" s="49" t="e">
        <f>+'Ark1'!#REF!</f>
        <v>#REF!</v>
      </c>
      <c r="O179" s="47"/>
      <c r="P179" s="65" t="e">
        <f>+'Ark1'!#REF!</f>
        <v>#REF!</v>
      </c>
      <c r="Q179" s="65"/>
      <c r="R179" s="76" t="e">
        <f>+'Ark1'!#REF!</f>
        <v>#REF!</v>
      </c>
      <c r="S179" s="49" t="e">
        <f>+'Ark1'!#REF!</f>
        <v>#REF!</v>
      </c>
      <c r="T179" s="65" t="e">
        <f>+'Ark1'!#REF!</f>
        <v>#REF!</v>
      </c>
      <c r="U179" s="65" t="e">
        <f t="shared" si="13"/>
        <v>#REF!</v>
      </c>
      <c r="V179" s="49" t="e">
        <f>+'Ark1'!#REF!</f>
        <v>#REF!</v>
      </c>
      <c r="W179" s="101" t="e">
        <f>+'Ark1'!#REF!</f>
        <v>#REF!</v>
      </c>
      <c r="X179" s="39"/>
      <c r="Y179" s="77"/>
      <c r="AC179" s="1"/>
      <c r="AD179" s="1"/>
      <c r="AG179" s="53"/>
    </row>
    <row r="180" spans="1:33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64"/>
      <c r="Q180" s="64"/>
      <c r="R180" s="39"/>
      <c r="S180" s="39"/>
      <c r="T180" s="39"/>
      <c r="U180" s="39"/>
      <c r="V180" s="39"/>
      <c r="W180" s="39"/>
      <c r="X180" s="39"/>
      <c r="Y180" s="77"/>
      <c r="AC180" s="1"/>
      <c r="AD180" s="1"/>
      <c r="AG180" s="53"/>
    </row>
    <row r="181" spans="1:33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64"/>
      <c r="Q181" s="64"/>
      <c r="R181" s="39"/>
      <c r="S181" s="39"/>
      <c r="T181" s="39"/>
      <c r="U181" s="39"/>
      <c r="V181" s="39"/>
      <c r="W181" s="39"/>
      <c r="X181" s="39"/>
      <c r="Y181" s="77"/>
      <c r="AC181" s="1"/>
      <c r="AD181" s="1"/>
      <c r="AG181" s="53"/>
    </row>
    <row r="182" spans="1:33">
      <c r="G182" s="12"/>
      <c r="H182" s="12"/>
      <c r="I182" s="12"/>
      <c r="J182" s="12"/>
      <c r="K182" s="12"/>
      <c r="L182" s="12"/>
      <c r="O182" s="12"/>
      <c r="P182" s="14"/>
      <c r="Q182" s="66"/>
      <c r="R182" s="14"/>
      <c r="S182" s="3"/>
      <c r="T182" s="14"/>
      <c r="V182" s="3"/>
      <c r="W182" s="3"/>
      <c r="Y182" s="77"/>
      <c r="AC182" s="1"/>
      <c r="AD182" s="1"/>
      <c r="AG182" s="53"/>
    </row>
    <row r="183" spans="1:33">
      <c r="G183" s="12"/>
      <c r="H183" s="12"/>
      <c r="I183" s="12"/>
      <c r="J183" s="12"/>
      <c r="K183" s="12"/>
      <c r="L183" s="12"/>
      <c r="O183" s="12"/>
      <c r="P183" s="14"/>
      <c r="Q183" s="66"/>
      <c r="R183" s="14"/>
      <c r="S183" s="3"/>
      <c r="T183" s="14"/>
      <c r="V183" s="3"/>
      <c r="W183" s="3"/>
      <c r="Y183" s="77"/>
      <c r="AA183" s="149"/>
      <c r="AC183" s="1"/>
      <c r="AD183" s="1"/>
      <c r="AG183" s="53"/>
    </row>
    <row r="184" spans="1:33">
      <c r="G184" s="12"/>
      <c r="H184" s="12"/>
      <c r="I184" s="12"/>
      <c r="J184" s="12"/>
      <c r="K184" s="12"/>
      <c r="L184" s="12"/>
      <c r="O184" s="12"/>
      <c r="P184" s="14"/>
      <c r="Q184" s="66"/>
      <c r="R184" s="14"/>
      <c r="S184" s="3"/>
      <c r="T184" s="14"/>
      <c r="V184" s="3"/>
      <c r="W184" s="3"/>
      <c r="Y184" s="77"/>
      <c r="AA184" s="149"/>
      <c r="AC184" s="1"/>
      <c r="AD184" s="1"/>
      <c r="AG184" s="53"/>
    </row>
    <row r="185" spans="1:33">
      <c r="G185" s="12"/>
      <c r="H185" s="12"/>
      <c r="I185" s="12"/>
      <c r="J185" s="12"/>
      <c r="K185" s="12"/>
      <c r="L185" s="12"/>
      <c r="O185" s="12"/>
      <c r="P185" s="14"/>
      <c r="Q185" s="66"/>
      <c r="R185" s="14"/>
      <c r="S185" s="3"/>
      <c r="T185" s="14"/>
      <c r="V185" s="3"/>
      <c r="W185" s="3"/>
      <c r="Y185" s="77"/>
      <c r="AA185" s="149"/>
      <c r="AC185" s="1"/>
      <c r="AD185" s="1"/>
      <c r="AG185" s="53"/>
    </row>
    <row r="186" spans="1:33">
      <c r="G186" s="12"/>
      <c r="H186" s="12"/>
      <c r="I186" s="12"/>
      <c r="J186" s="12"/>
      <c r="K186" s="12"/>
      <c r="L186" s="12"/>
      <c r="O186" s="12"/>
      <c r="P186" s="14"/>
      <c r="Q186" s="66"/>
      <c r="R186" s="14"/>
      <c r="S186" s="3"/>
      <c r="T186" s="14"/>
      <c r="V186" s="3"/>
      <c r="W186" s="3"/>
      <c r="Y186" s="77"/>
      <c r="AA186" s="149"/>
      <c r="AC186" s="1"/>
      <c r="AD186" s="1"/>
      <c r="AG186" s="53"/>
    </row>
    <row r="187" spans="1:33">
      <c r="G187" s="12"/>
      <c r="H187" s="12"/>
      <c r="I187" s="12"/>
      <c r="J187" s="12"/>
      <c r="K187" s="12"/>
      <c r="L187" s="12"/>
      <c r="O187" s="12"/>
      <c r="P187" s="14"/>
      <c r="Q187" s="66"/>
      <c r="R187" s="14"/>
      <c r="S187" s="3"/>
      <c r="T187" s="14"/>
      <c r="V187" s="3"/>
      <c r="W187" s="3"/>
      <c r="Y187" s="77"/>
      <c r="AA187" s="149"/>
      <c r="AC187" s="1"/>
      <c r="AD187" s="1"/>
      <c r="AG187" s="53"/>
    </row>
    <row r="188" spans="1:33">
      <c r="G188" s="12"/>
      <c r="H188" s="12"/>
      <c r="I188" s="12"/>
      <c r="J188" s="12"/>
      <c r="K188" s="12"/>
      <c r="L188" s="12"/>
      <c r="O188" s="12"/>
      <c r="P188" s="14"/>
      <c r="Q188" s="66"/>
      <c r="R188" s="14"/>
      <c r="S188" s="3"/>
      <c r="T188" s="14"/>
      <c r="V188" s="3"/>
      <c r="W188" s="3"/>
      <c r="Y188" s="77"/>
      <c r="AA188" s="149"/>
      <c r="AC188" s="1"/>
      <c r="AD188" s="1"/>
      <c r="AG188" s="53"/>
    </row>
    <row r="189" spans="1:33">
      <c r="G189" s="12"/>
      <c r="H189" s="12"/>
      <c r="I189" s="12"/>
      <c r="J189" s="12"/>
      <c r="K189" s="12"/>
      <c r="L189" s="12"/>
      <c r="O189" s="12"/>
      <c r="P189" s="14"/>
      <c r="Q189" s="66"/>
      <c r="R189" s="14"/>
      <c r="S189" s="3"/>
      <c r="T189" s="14"/>
      <c r="V189" s="3"/>
      <c r="W189" s="3"/>
      <c r="Y189" s="77"/>
      <c r="AA189" s="149"/>
      <c r="AC189" s="1"/>
      <c r="AD189" s="1"/>
      <c r="AG189" s="53"/>
    </row>
    <row r="190" spans="1:33">
      <c r="G190" s="12"/>
      <c r="H190" s="12"/>
      <c r="I190" s="12"/>
      <c r="J190" s="12"/>
      <c r="K190" s="12"/>
      <c r="L190" s="12"/>
      <c r="O190" s="12"/>
      <c r="P190" s="14"/>
      <c r="Q190" s="66"/>
      <c r="R190" s="14"/>
      <c r="S190" s="3"/>
      <c r="T190" s="14"/>
      <c r="V190" s="3"/>
      <c r="W190" s="3"/>
      <c r="Y190" s="77"/>
      <c r="AA190" s="149"/>
      <c r="AC190" s="1"/>
      <c r="AD190" s="1"/>
      <c r="AG190" s="53"/>
    </row>
    <row r="191" spans="1:33">
      <c r="G191" s="12"/>
      <c r="H191" s="12"/>
      <c r="I191" s="12"/>
      <c r="J191" s="12"/>
      <c r="K191" s="12"/>
      <c r="L191" s="12"/>
      <c r="O191" s="12"/>
      <c r="P191" s="14"/>
      <c r="Q191" s="66"/>
      <c r="R191" s="14"/>
      <c r="S191" s="3"/>
      <c r="T191" s="14"/>
      <c r="V191" s="3"/>
      <c r="W191" s="3"/>
      <c r="Y191" s="77"/>
      <c r="AA191" s="149"/>
      <c r="AC191" s="1"/>
      <c r="AD191" s="1"/>
      <c r="AG191" s="53"/>
    </row>
    <row r="192" spans="1:33">
      <c r="G192" s="12"/>
      <c r="H192" s="12"/>
      <c r="I192" s="12"/>
      <c r="J192" s="12"/>
      <c r="K192" s="12"/>
      <c r="L192" s="12"/>
      <c r="O192" s="12"/>
      <c r="P192" s="14"/>
      <c r="Q192" s="66"/>
      <c r="R192" s="14"/>
      <c r="S192" s="3"/>
      <c r="T192" s="14"/>
      <c r="V192" s="3"/>
      <c r="W192" s="3"/>
      <c r="Y192" s="77"/>
      <c r="AA192" s="149"/>
      <c r="AC192" s="1"/>
      <c r="AD192" s="1"/>
      <c r="AG192" s="53"/>
    </row>
    <row r="193" spans="7:33">
      <c r="G193" s="12"/>
      <c r="H193" s="12"/>
      <c r="I193" s="12"/>
      <c r="J193" s="12"/>
      <c r="K193" s="12"/>
      <c r="L193" s="12"/>
      <c r="O193" s="12"/>
      <c r="P193" s="14"/>
      <c r="Q193" s="66"/>
      <c r="R193" s="14"/>
      <c r="S193" s="3"/>
      <c r="T193" s="14"/>
      <c r="V193" s="3"/>
      <c r="W193" s="3"/>
      <c r="Y193" s="77"/>
      <c r="AA193" s="149"/>
      <c r="AC193" s="1"/>
      <c r="AD193" s="1"/>
      <c r="AG193" s="53"/>
    </row>
    <row r="194" spans="7:33">
      <c r="G194" s="12"/>
      <c r="H194" s="12"/>
      <c r="I194" s="12"/>
      <c r="J194" s="12"/>
      <c r="K194" s="12"/>
      <c r="L194" s="12"/>
      <c r="O194" s="12"/>
      <c r="P194" s="14"/>
      <c r="Q194" s="66"/>
      <c r="R194" s="14"/>
      <c r="S194" s="3"/>
      <c r="T194" s="14"/>
      <c r="V194" s="3"/>
      <c r="W194" s="3"/>
      <c r="Y194" s="77"/>
      <c r="AA194" s="149"/>
      <c r="AC194" s="1"/>
      <c r="AD194" s="1"/>
      <c r="AG194" s="53"/>
    </row>
    <row r="195" spans="7:33">
      <c r="G195" s="12"/>
      <c r="H195" s="12"/>
      <c r="I195" s="12"/>
      <c r="J195" s="12"/>
      <c r="K195" s="12"/>
      <c r="L195" s="12"/>
      <c r="O195" s="12"/>
      <c r="P195" s="14"/>
      <c r="Q195" s="66"/>
      <c r="R195" s="14"/>
      <c r="S195" s="3"/>
      <c r="T195" s="14"/>
      <c r="V195" s="3"/>
      <c r="W195" s="3"/>
      <c r="Y195" s="77"/>
      <c r="AA195" s="149"/>
      <c r="AC195" s="1"/>
      <c r="AD195" s="1"/>
      <c r="AG195" s="53"/>
    </row>
    <row r="196" spans="7:33">
      <c r="G196" s="12"/>
      <c r="H196" s="12"/>
      <c r="I196" s="12"/>
      <c r="J196" s="12"/>
      <c r="K196" s="12"/>
      <c r="L196" s="12"/>
      <c r="O196" s="12"/>
      <c r="P196" s="14"/>
      <c r="Q196" s="66"/>
      <c r="R196" s="14"/>
      <c r="S196" s="3"/>
      <c r="T196" s="14"/>
      <c r="V196" s="3"/>
      <c r="W196" s="3"/>
      <c r="Y196" s="77"/>
      <c r="AA196" s="149"/>
      <c r="AC196" s="1"/>
      <c r="AD196" s="1"/>
      <c r="AG196" s="53"/>
    </row>
    <row r="197" spans="7:33">
      <c r="G197" s="12"/>
      <c r="H197" s="12"/>
      <c r="I197" s="12"/>
      <c r="J197" s="12"/>
      <c r="K197" s="12"/>
      <c r="L197" s="12"/>
      <c r="O197" s="12"/>
      <c r="P197" s="14"/>
      <c r="Q197" s="66"/>
      <c r="R197" s="14"/>
      <c r="S197" s="3"/>
      <c r="T197" s="14"/>
      <c r="V197" s="3"/>
      <c r="W197" s="3"/>
      <c r="Y197" s="77"/>
      <c r="AA197" s="149"/>
      <c r="AC197" s="1"/>
      <c r="AD197" s="1"/>
      <c r="AG197" s="53"/>
    </row>
    <row r="198" spans="7:33">
      <c r="G198" s="12"/>
      <c r="H198" s="12"/>
      <c r="I198" s="12"/>
      <c r="J198" s="12"/>
      <c r="K198" s="12"/>
      <c r="L198" s="12"/>
      <c r="O198" s="12"/>
      <c r="P198" s="14"/>
      <c r="Q198" s="66"/>
      <c r="R198" s="14"/>
      <c r="S198" s="3"/>
      <c r="T198" s="14"/>
      <c r="V198" s="3"/>
      <c r="W198" s="3"/>
      <c r="Y198" s="77"/>
      <c r="AA198" s="149"/>
      <c r="AC198" s="1"/>
      <c r="AD198" s="1"/>
      <c r="AG198" s="53"/>
    </row>
    <row r="199" spans="7:33">
      <c r="G199" s="12"/>
      <c r="H199" s="12"/>
      <c r="I199" s="12"/>
      <c r="J199" s="12"/>
      <c r="K199" s="12"/>
      <c r="L199" s="12"/>
      <c r="O199" s="12"/>
      <c r="P199" s="14"/>
      <c r="Q199" s="66"/>
      <c r="R199" s="14"/>
      <c r="S199" s="3"/>
      <c r="T199" s="14"/>
      <c r="V199" s="3"/>
      <c r="W199" s="3"/>
      <c r="Y199" s="77"/>
      <c r="AA199" s="149"/>
      <c r="AC199" s="1"/>
      <c r="AD199" s="1"/>
      <c r="AG199" s="53"/>
    </row>
    <row r="200" spans="7:33">
      <c r="G200" s="12"/>
      <c r="H200" s="12"/>
      <c r="I200" s="12"/>
      <c r="J200" s="12"/>
      <c r="K200" s="12"/>
      <c r="L200" s="12"/>
      <c r="O200" s="12"/>
      <c r="P200" s="14"/>
      <c r="Q200" s="66"/>
      <c r="R200" s="14"/>
      <c r="S200" s="3"/>
      <c r="T200" s="14"/>
      <c r="V200" s="3"/>
      <c r="W200" s="3"/>
      <c r="Y200" s="77"/>
      <c r="AA200" s="149"/>
      <c r="AC200" s="1"/>
      <c r="AD200" s="1"/>
      <c r="AG200" s="53"/>
    </row>
    <row r="201" spans="7:33">
      <c r="G201" s="12"/>
      <c r="H201" s="12"/>
      <c r="I201" s="12"/>
      <c r="J201" s="12"/>
      <c r="K201" s="12"/>
      <c r="L201" s="12"/>
      <c r="O201" s="12"/>
      <c r="P201" s="14"/>
      <c r="Q201" s="66"/>
      <c r="R201" s="14"/>
      <c r="S201" s="3"/>
      <c r="T201" s="14"/>
      <c r="V201" s="3"/>
      <c r="W201" s="3"/>
      <c r="Y201" s="77"/>
      <c r="AA201" s="149"/>
      <c r="AC201" s="1"/>
      <c r="AD201" s="1"/>
      <c r="AG201" s="53"/>
    </row>
    <row r="202" spans="7:33">
      <c r="G202" s="12"/>
      <c r="H202" s="12"/>
      <c r="I202" s="12"/>
      <c r="J202" s="12"/>
      <c r="K202" s="12"/>
      <c r="L202" s="12"/>
      <c r="O202" s="12"/>
      <c r="P202" s="14"/>
      <c r="Q202" s="66"/>
      <c r="R202" s="14"/>
      <c r="S202" s="3"/>
      <c r="T202" s="14"/>
      <c r="V202" s="3"/>
      <c r="W202" s="3"/>
      <c r="Y202" s="77"/>
      <c r="AA202" s="149"/>
      <c r="AC202" s="1"/>
      <c r="AD202" s="1"/>
      <c r="AG202" s="53"/>
    </row>
    <row r="203" spans="7:33">
      <c r="G203" s="12"/>
      <c r="H203" s="12"/>
      <c r="I203" s="12"/>
      <c r="J203" s="12"/>
      <c r="K203" s="12"/>
      <c r="L203" s="12"/>
      <c r="O203" s="12"/>
      <c r="P203" s="14"/>
      <c r="Q203" s="66"/>
      <c r="R203" s="14"/>
      <c r="S203" s="3"/>
      <c r="T203" s="14"/>
      <c r="V203" s="3"/>
      <c r="W203" s="3"/>
      <c r="Y203" s="77"/>
      <c r="AA203" s="149"/>
      <c r="AC203" s="1"/>
      <c r="AD203" s="1"/>
      <c r="AG203" s="53"/>
    </row>
    <row r="204" spans="7:33">
      <c r="G204" s="12"/>
      <c r="H204" s="12"/>
      <c r="I204" s="12"/>
      <c r="J204" s="12"/>
      <c r="K204" s="12"/>
      <c r="L204" s="12"/>
      <c r="O204" s="12"/>
      <c r="P204" s="14"/>
      <c r="Q204" s="66"/>
      <c r="R204" s="14"/>
      <c r="S204" s="3"/>
      <c r="T204" s="14"/>
      <c r="V204" s="3"/>
      <c r="W204" s="3"/>
      <c r="Y204" s="77"/>
      <c r="AA204" s="149"/>
      <c r="AC204" s="1"/>
      <c r="AD204" s="1"/>
      <c r="AG204" s="53"/>
    </row>
    <row r="205" spans="7:33">
      <c r="G205" s="12"/>
      <c r="H205" s="12"/>
      <c r="I205" s="12"/>
      <c r="J205" s="12"/>
      <c r="K205" s="12"/>
      <c r="L205" s="12"/>
      <c r="O205" s="12"/>
      <c r="P205" s="14"/>
      <c r="Q205" s="66"/>
      <c r="R205" s="14"/>
      <c r="S205" s="3"/>
      <c r="T205" s="14"/>
      <c r="V205" s="3"/>
      <c r="W205" s="3"/>
      <c r="Y205" s="77"/>
      <c r="AA205" s="149"/>
      <c r="AC205" s="1"/>
      <c r="AD205" s="1"/>
      <c r="AG205" s="53"/>
    </row>
    <row r="206" spans="7:33">
      <c r="G206" s="12"/>
      <c r="H206" s="12"/>
      <c r="I206" s="12"/>
      <c r="J206" s="12"/>
      <c r="K206" s="12"/>
      <c r="L206" s="12"/>
      <c r="O206" s="12"/>
      <c r="P206" s="14"/>
      <c r="Q206" s="66"/>
      <c r="R206" s="14"/>
      <c r="S206" s="3"/>
      <c r="T206" s="14"/>
      <c r="V206" s="3"/>
      <c r="W206" s="3"/>
      <c r="Y206" s="77"/>
      <c r="AA206" s="149"/>
      <c r="AC206" s="1"/>
      <c r="AD206" s="1"/>
      <c r="AG206" s="53"/>
    </row>
    <row r="207" spans="7:33">
      <c r="G207" s="12"/>
      <c r="H207" s="12"/>
      <c r="I207" s="12"/>
      <c r="J207" s="12"/>
      <c r="K207" s="12"/>
      <c r="L207" s="12"/>
      <c r="O207" s="12"/>
      <c r="P207" s="14"/>
      <c r="Q207" s="66"/>
      <c r="R207" s="14"/>
      <c r="S207" s="3"/>
      <c r="T207" s="14"/>
      <c r="V207" s="3"/>
      <c r="W207" s="3"/>
      <c r="Y207" s="77"/>
      <c r="AA207" s="149"/>
      <c r="AC207" s="1"/>
      <c r="AD207" s="1"/>
      <c r="AG207" s="53"/>
    </row>
    <row r="208" spans="7:33">
      <c r="G208" s="12"/>
      <c r="H208" s="12"/>
      <c r="I208" s="12"/>
      <c r="J208" s="12"/>
      <c r="K208" s="12"/>
      <c r="L208" s="12"/>
      <c r="O208" s="12"/>
      <c r="P208" s="14"/>
      <c r="Q208" s="66"/>
      <c r="R208" s="14"/>
      <c r="S208" s="3"/>
      <c r="T208" s="14"/>
      <c r="V208" s="3"/>
      <c r="W208" s="3"/>
      <c r="Y208" s="77"/>
      <c r="AA208" s="149"/>
      <c r="AC208" s="1"/>
      <c r="AD208" s="1"/>
      <c r="AG208" s="53"/>
    </row>
    <row r="209" spans="7:33">
      <c r="G209" s="12"/>
      <c r="H209" s="12"/>
      <c r="I209" s="12"/>
      <c r="J209" s="12"/>
      <c r="K209" s="12"/>
      <c r="L209" s="12"/>
      <c r="O209" s="12"/>
      <c r="P209" s="14"/>
      <c r="Q209" s="66"/>
      <c r="R209" s="14"/>
      <c r="S209" s="3"/>
      <c r="T209" s="14"/>
      <c r="V209" s="3"/>
      <c r="W209" s="3"/>
      <c r="Y209" s="77"/>
      <c r="AA209" s="149"/>
      <c r="AC209" s="1"/>
      <c r="AD209" s="1"/>
      <c r="AG209" s="53"/>
    </row>
    <row r="210" spans="7:33">
      <c r="G210" s="12"/>
      <c r="H210" s="12"/>
      <c r="I210" s="12"/>
      <c r="J210" s="12"/>
      <c r="K210" s="12"/>
      <c r="L210" s="12"/>
      <c r="O210" s="12"/>
      <c r="P210" s="14"/>
      <c r="Q210" s="66"/>
      <c r="R210" s="14"/>
      <c r="S210" s="3"/>
      <c r="T210" s="14"/>
      <c r="V210" s="3"/>
      <c r="W210" s="3"/>
      <c r="Y210" s="77"/>
      <c r="AA210" s="149"/>
      <c r="AC210" s="1"/>
      <c r="AD210" s="1"/>
      <c r="AG210" s="53"/>
    </row>
    <row r="211" spans="7:33">
      <c r="G211" s="12"/>
      <c r="H211" s="12"/>
      <c r="I211" s="12"/>
      <c r="J211" s="12"/>
      <c r="K211" s="12"/>
      <c r="L211" s="12"/>
      <c r="O211" s="12"/>
      <c r="P211" s="14"/>
      <c r="Q211" s="66"/>
      <c r="R211" s="14"/>
      <c r="S211" s="3"/>
      <c r="T211" s="14"/>
      <c r="V211" s="3"/>
      <c r="W211" s="3"/>
      <c r="Y211" s="77"/>
      <c r="AA211" s="149"/>
      <c r="AC211" s="1"/>
      <c r="AD211" s="1"/>
      <c r="AG211" s="53"/>
    </row>
    <row r="212" spans="7:33">
      <c r="G212" s="12"/>
      <c r="H212" s="12"/>
      <c r="I212" s="12"/>
      <c r="J212" s="12"/>
      <c r="K212" s="12"/>
      <c r="L212" s="12"/>
      <c r="O212" s="12"/>
      <c r="P212" s="14"/>
      <c r="Q212" s="66"/>
      <c r="R212" s="14"/>
      <c r="S212" s="3"/>
      <c r="T212" s="14"/>
      <c r="V212" s="3"/>
      <c r="W212" s="3"/>
      <c r="Y212" s="77"/>
      <c r="AA212" s="149"/>
      <c r="AC212" s="1"/>
      <c r="AD212" s="1"/>
      <c r="AG212" s="53"/>
    </row>
    <row r="213" spans="7:33">
      <c r="G213" s="12"/>
      <c r="H213" s="12"/>
      <c r="I213" s="12"/>
      <c r="J213" s="12"/>
      <c r="K213" s="12"/>
      <c r="L213" s="12"/>
      <c r="O213" s="12"/>
      <c r="P213" s="14"/>
      <c r="Q213" s="66"/>
      <c r="R213" s="14"/>
      <c r="S213" s="3"/>
      <c r="T213" s="14"/>
      <c r="V213" s="3"/>
      <c r="W213" s="3"/>
      <c r="Y213" s="77"/>
      <c r="AA213" s="149"/>
      <c r="AC213" s="1"/>
      <c r="AD213" s="1"/>
      <c r="AG213" s="53"/>
    </row>
    <row r="214" spans="7:33">
      <c r="G214" s="12"/>
      <c r="H214" s="12"/>
      <c r="I214" s="12"/>
      <c r="J214" s="12"/>
      <c r="K214" s="12"/>
      <c r="L214" s="12"/>
      <c r="O214" s="12"/>
      <c r="P214" s="14"/>
      <c r="Q214" s="66"/>
      <c r="R214" s="14"/>
      <c r="S214" s="3"/>
      <c r="T214" s="14"/>
      <c r="V214" s="3"/>
      <c r="W214" s="3"/>
      <c r="Y214" s="77"/>
      <c r="AA214" s="149"/>
      <c r="AC214" s="1"/>
      <c r="AD214" s="1"/>
      <c r="AG214" s="53"/>
    </row>
    <row r="215" spans="7:33">
      <c r="G215" s="12"/>
      <c r="H215" s="12"/>
      <c r="I215" s="12"/>
      <c r="J215" s="12"/>
      <c r="K215" s="12"/>
      <c r="L215" s="12"/>
      <c r="O215" s="12"/>
      <c r="P215" s="14"/>
      <c r="Q215" s="66"/>
      <c r="R215" s="14"/>
      <c r="S215" s="3"/>
      <c r="T215" s="14"/>
      <c r="V215" s="3"/>
      <c r="W215" s="3"/>
      <c r="Y215" s="77"/>
      <c r="AA215" s="149"/>
      <c r="AC215" s="1"/>
      <c r="AD215" s="1"/>
      <c r="AG215" s="53"/>
    </row>
    <row r="216" spans="7:33">
      <c r="G216" s="12"/>
      <c r="H216" s="12"/>
      <c r="I216" s="12"/>
      <c r="J216" s="12"/>
      <c r="K216" s="12"/>
      <c r="L216" s="12"/>
      <c r="O216" s="12"/>
      <c r="P216" s="14"/>
      <c r="Q216" s="66"/>
      <c r="R216" s="14"/>
      <c r="S216" s="3"/>
      <c r="T216" s="14"/>
      <c r="V216" s="3"/>
      <c r="W216" s="3"/>
      <c r="Y216" s="77"/>
      <c r="AA216" s="149"/>
      <c r="AC216" s="1"/>
      <c r="AD216" s="1"/>
      <c r="AG216" s="53"/>
    </row>
    <row r="217" spans="7:33">
      <c r="G217" s="12"/>
      <c r="H217" s="12"/>
      <c r="I217" s="12"/>
      <c r="J217" s="12"/>
      <c r="K217" s="12"/>
      <c r="L217" s="12"/>
      <c r="O217" s="12"/>
      <c r="P217" s="14"/>
      <c r="Q217" s="66"/>
      <c r="R217" s="14"/>
      <c r="S217" s="3"/>
      <c r="T217" s="14"/>
      <c r="V217" s="3"/>
      <c r="W217" s="3"/>
      <c r="Y217" s="77"/>
      <c r="AA217" s="149"/>
      <c r="AC217" s="1"/>
      <c r="AD217" s="1"/>
      <c r="AG217" s="53"/>
    </row>
    <row r="218" spans="7:33">
      <c r="G218" s="12"/>
      <c r="H218" s="12"/>
      <c r="I218" s="12"/>
      <c r="J218" s="12"/>
      <c r="K218" s="12"/>
      <c r="L218" s="12"/>
      <c r="O218" s="12"/>
      <c r="P218" s="14"/>
      <c r="Q218" s="66"/>
      <c r="R218" s="14"/>
      <c r="S218" s="3"/>
      <c r="T218" s="14"/>
      <c r="V218" s="3"/>
      <c r="W218" s="3"/>
      <c r="Y218" s="77"/>
      <c r="AA218" s="149"/>
      <c r="AC218" s="1"/>
      <c r="AD218" s="1"/>
      <c r="AG218" s="53"/>
    </row>
    <row r="219" spans="7:33">
      <c r="G219" s="12"/>
      <c r="H219" s="12"/>
      <c r="I219" s="12"/>
      <c r="J219" s="12"/>
      <c r="K219" s="12"/>
      <c r="L219" s="12"/>
      <c r="M219" s="12"/>
      <c r="N219" s="12"/>
      <c r="O219" s="12"/>
      <c r="P219" s="66"/>
      <c r="Q219" s="66"/>
      <c r="R219" s="66"/>
      <c r="S219" s="12"/>
      <c r="T219" s="66"/>
      <c r="U219" s="12"/>
      <c r="V219" s="12"/>
      <c r="W219" s="12"/>
      <c r="X219" s="66"/>
      <c r="Y219" s="66"/>
      <c r="Z219" s="149"/>
      <c r="AA219" s="149"/>
      <c r="AB219" s="149"/>
      <c r="AC219" s="12"/>
      <c r="AD219" s="12"/>
      <c r="AE219" s="66"/>
      <c r="AG219" s="12"/>
    </row>
    <row r="220" spans="7:33">
      <c r="G220" s="12"/>
      <c r="H220" s="12"/>
      <c r="I220" s="12"/>
      <c r="J220" s="12"/>
      <c r="K220" s="12"/>
      <c r="L220" s="12"/>
      <c r="M220" s="12"/>
      <c r="N220" s="12"/>
      <c r="O220" s="12"/>
      <c r="P220" s="66"/>
      <c r="Q220" s="66"/>
      <c r="R220" s="66"/>
      <c r="S220" s="12"/>
      <c r="T220" s="66"/>
      <c r="U220" s="12"/>
      <c r="V220" s="12"/>
      <c r="W220" s="12"/>
      <c r="X220" s="66"/>
      <c r="Y220" s="66"/>
      <c r="Z220" s="149"/>
      <c r="AA220" s="149"/>
      <c r="AB220" s="149"/>
      <c r="AC220" s="12"/>
      <c r="AD220" s="12"/>
      <c r="AE220" s="66"/>
      <c r="AG220" s="12"/>
    </row>
    <row r="221" spans="7:33">
      <c r="G221" s="12"/>
      <c r="H221" s="12"/>
      <c r="I221" s="12"/>
      <c r="J221" s="12"/>
      <c r="K221" s="12"/>
      <c r="L221" s="12"/>
      <c r="M221" s="12"/>
      <c r="N221" s="12"/>
      <c r="O221" s="12"/>
      <c r="P221" s="66"/>
      <c r="Q221" s="66"/>
      <c r="R221" s="66"/>
      <c r="S221" s="12"/>
      <c r="T221" s="66"/>
      <c r="U221" s="12"/>
      <c r="V221" s="12"/>
      <c r="W221" s="12"/>
      <c r="X221" s="66"/>
      <c r="Y221" s="66"/>
      <c r="Z221" s="149"/>
      <c r="AA221" s="149"/>
      <c r="AB221" s="149"/>
      <c r="AC221" s="12"/>
      <c r="AD221" s="12"/>
      <c r="AE221" s="66"/>
      <c r="AG221" s="12"/>
    </row>
    <row r="222" spans="7:33">
      <c r="G222" s="12"/>
      <c r="H222" s="12"/>
      <c r="I222" s="12"/>
      <c r="J222" s="12"/>
      <c r="K222" s="12"/>
      <c r="L222" s="12"/>
      <c r="M222" s="12"/>
      <c r="N222" s="12"/>
      <c r="O222" s="12"/>
      <c r="P222" s="66"/>
      <c r="Q222" s="66"/>
      <c r="R222" s="66"/>
      <c r="S222" s="12"/>
      <c r="T222" s="66"/>
      <c r="U222" s="12"/>
      <c r="V222" s="12"/>
      <c r="W222" s="12"/>
      <c r="X222" s="66"/>
      <c r="Y222" s="66"/>
      <c r="Z222" s="149"/>
      <c r="AA222" s="149"/>
      <c r="AB222" s="149"/>
      <c r="AC222" s="12"/>
      <c r="AD222" s="12"/>
      <c r="AE222" s="66"/>
      <c r="AG222" s="12"/>
    </row>
    <row r="223" spans="7:33">
      <c r="G223" s="12"/>
      <c r="H223" s="12"/>
      <c r="I223" s="12"/>
      <c r="J223" s="12"/>
      <c r="K223" s="12"/>
      <c r="L223" s="12"/>
      <c r="M223" s="12"/>
      <c r="N223" s="12"/>
      <c r="O223" s="12"/>
      <c r="P223" s="66"/>
      <c r="Q223" s="66"/>
      <c r="R223" s="66"/>
      <c r="S223" s="12"/>
      <c r="T223" s="66"/>
      <c r="U223" s="12"/>
      <c r="V223" s="12"/>
      <c r="W223" s="12"/>
      <c r="X223" s="66"/>
      <c r="Y223" s="66"/>
      <c r="Z223" s="149"/>
      <c r="AA223" s="149"/>
      <c r="AB223" s="149"/>
      <c r="AC223" s="12"/>
      <c r="AD223" s="12"/>
      <c r="AE223" s="66"/>
      <c r="AG223" s="12"/>
    </row>
    <row r="224" spans="7:33">
      <c r="G224" s="12"/>
      <c r="H224" s="12"/>
      <c r="I224" s="12"/>
      <c r="J224" s="12"/>
      <c r="K224" s="12"/>
      <c r="L224" s="12"/>
      <c r="M224" s="12"/>
      <c r="N224" s="12"/>
      <c r="O224" s="12"/>
      <c r="P224" s="66"/>
      <c r="Q224" s="66"/>
      <c r="R224" s="66"/>
      <c r="S224" s="12"/>
      <c r="T224" s="66"/>
      <c r="U224" s="12"/>
      <c r="V224" s="12"/>
      <c r="W224" s="12"/>
      <c r="X224" s="66"/>
      <c r="Y224" s="66"/>
      <c r="Z224" s="149"/>
      <c r="AA224" s="149"/>
      <c r="AB224" s="149"/>
      <c r="AC224" s="12"/>
      <c r="AD224" s="12"/>
      <c r="AE224" s="66"/>
      <c r="AG224" s="12"/>
    </row>
    <row r="225" spans="7:33">
      <c r="G225" s="12"/>
      <c r="H225" s="12"/>
      <c r="I225" s="12"/>
      <c r="J225" s="12"/>
      <c r="K225" s="12"/>
      <c r="L225" s="12"/>
      <c r="M225" s="12"/>
      <c r="N225" s="12"/>
      <c r="O225" s="12"/>
      <c r="P225" s="66"/>
      <c r="Q225" s="66"/>
      <c r="R225" s="66"/>
      <c r="S225" s="12"/>
      <c r="T225" s="66"/>
      <c r="U225" s="12"/>
      <c r="V225" s="12"/>
      <c r="W225" s="12"/>
      <c r="X225" s="66"/>
      <c r="Y225" s="66"/>
      <c r="Z225" s="149"/>
      <c r="AA225" s="149"/>
      <c r="AB225" s="149"/>
      <c r="AC225" s="12"/>
      <c r="AD225" s="12"/>
      <c r="AE225" s="66"/>
      <c r="AG225" s="12"/>
    </row>
    <row r="226" spans="7:33">
      <c r="G226" s="12"/>
      <c r="H226" s="12"/>
      <c r="I226" s="12"/>
      <c r="J226" s="12"/>
      <c r="K226" s="12"/>
      <c r="L226" s="12"/>
      <c r="M226" s="12"/>
      <c r="N226" s="12"/>
      <c r="O226" s="12"/>
      <c r="P226" s="66"/>
      <c r="Q226" s="66"/>
      <c r="R226" s="66"/>
      <c r="S226" s="12"/>
      <c r="T226" s="66"/>
      <c r="U226" s="12"/>
      <c r="V226" s="12"/>
      <c r="W226" s="12"/>
      <c r="X226" s="66"/>
      <c r="Y226" s="66"/>
      <c r="Z226" s="149"/>
      <c r="AA226" s="149"/>
      <c r="AB226" s="149"/>
      <c r="AC226" s="12"/>
      <c r="AD226" s="12"/>
      <c r="AE226" s="66"/>
      <c r="AG226" s="12"/>
    </row>
    <row r="227" spans="7:33">
      <c r="G227" s="12"/>
      <c r="H227" s="12"/>
      <c r="I227" s="12"/>
      <c r="J227" s="12"/>
      <c r="K227" s="12"/>
      <c r="L227" s="12"/>
      <c r="M227" s="12"/>
      <c r="N227" s="12"/>
      <c r="O227" s="12"/>
      <c r="P227" s="66"/>
      <c r="Q227" s="66"/>
      <c r="R227" s="66"/>
      <c r="S227" s="12"/>
      <c r="T227" s="66"/>
      <c r="U227" s="12"/>
      <c r="V227" s="12"/>
      <c r="W227" s="12"/>
      <c r="X227" s="66"/>
      <c r="Y227" s="66"/>
      <c r="Z227" s="149"/>
      <c r="AA227" s="149"/>
      <c r="AB227" s="149"/>
      <c r="AC227" s="12"/>
      <c r="AD227" s="12"/>
      <c r="AE227" s="66"/>
      <c r="AG227" s="12"/>
    </row>
    <row r="228" spans="7:33">
      <c r="G228" s="12"/>
      <c r="H228" s="12"/>
      <c r="I228" s="12"/>
      <c r="J228" s="12"/>
      <c r="K228" s="12"/>
      <c r="L228" s="12"/>
      <c r="M228" s="12"/>
      <c r="N228" s="12"/>
      <c r="O228" s="12"/>
      <c r="P228" s="66"/>
      <c r="Q228" s="66"/>
      <c r="R228" s="66"/>
      <c r="S228" s="12"/>
      <c r="T228" s="66"/>
      <c r="U228" s="12"/>
      <c r="V228" s="12"/>
      <c r="W228" s="12"/>
      <c r="X228" s="66"/>
      <c r="Y228" s="66"/>
      <c r="Z228" s="149"/>
      <c r="AA228" s="149"/>
      <c r="AB228" s="149"/>
      <c r="AC228" s="12"/>
      <c r="AD228" s="12"/>
      <c r="AE228" s="66"/>
      <c r="AG228" s="12"/>
    </row>
    <row r="229" spans="7:33">
      <c r="G229" s="12"/>
      <c r="H229" s="12"/>
      <c r="I229" s="12"/>
      <c r="J229" s="12"/>
      <c r="K229" s="12"/>
      <c r="L229" s="12"/>
      <c r="M229" s="12"/>
      <c r="N229" s="12"/>
      <c r="O229" s="12"/>
      <c r="P229" s="66"/>
      <c r="Q229" s="66"/>
      <c r="R229" s="66"/>
      <c r="S229" s="12"/>
      <c r="T229" s="66"/>
      <c r="U229" s="12"/>
      <c r="V229" s="12"/>
      <c r="W229" s="12"/>
      <c r="X229" s="66"/>
      <c r="Y229" s="66"/>
      <c r="Z229" s="149"/>
      <c r="AA229" s="149"/>
      <c r="AB229" s="149"/>
      <c r="AC229" s="12"/>
      <c r="AD229" s="12"/>
      <c r="AE229" s="66"/>
      <c r="AG229" s="12"/>
    </row>
    <row r="230" spans="7:33">
      <c r="G230" s="12"/>
      <c r="H230" s="12"/>
      <c r="I230" s="12"/>
      <c r="J230" s="12"/>
      <c r="K230" s="12"/>
      <c r="L230" s="12"/>
      <c r="M230" s="12"/>
      <c r="N230" s="12"/>
      <c r="O230" s="12"/>
      <c r="P230" s="66"/>
      <c r="Q230" s="66"/>
      <c r="R230" s="66"/>
      <c r="S230" s="12"/>
      <c r="T230" s="66"/>
      <c r="U230" s="12"/>
      <c r="V230" s="12"/>
      <c r="W230" s="12"/>
      <c r="X230" s="66"/>
      <c r="Y230" s="66"/>
      <c r="Z230" s="149"/>
      <c r="AA230" s="149"/>
      <c r="AB230" s="149"/>
      <c r="AC230" s="12"/>
      <c r="AD230" s="12"/>
      <c r="AE230" s="66"/>
      <c r="AG230" s="12"/>
    </row>
    <row r="231" spans="7:33">
      <c r="G231" s="12"/>
      <c r="H231" s="12"/>
      <c r="I231" s="12"/>
      <c r="J231" s="12"/>
      <c r="K231" s="12"/>
      <c r="L231" s="12"/>
      <c r="M231" s="12"/>
      <c r="N231" s="12"/>
      <c r="O231" s="12"/>
      <c r="P231" s="66"/>
      <c r="Q231" s="66"/>
      <c r="R231" s="66"/>
      <c r="S231" s="12"/>
      <c r="T231" s="66"/>
      <c r="U231" s="12"/>
      <c r="V231" s="12"/>
      <c r="W231" s="12"/>
      <c r="X231" s="66"/>
      <c r="Y231" s="66"/>
      <c r="Z231" s="149"/>
      <c r="AA231" s="149"/>
      <c r="AB231" s="149"/>
      <c r="AC231" s="12"/>
      <c r="AD231" s="12"/>
      <c r="AE231" s="66"/>
      <c r="AG231" s="12"/>
    </row>
    <row r="232" spans="7:33">
      <c r="G232" s="12"/>
      <c r="H232" s="12"/>
      <c r="I232" s="12"/>
      <c r="J232" s="12"/>
      <c r="K232" s="12"/>
      <c r="L232" s="12"/>
      <c r="M232" s="12"/>
      <c r="N232" s="12"/>
      <c r="O232" s="12"/>
      <c r="P232" s="66"/>
      <c r="Q232" s="66"/>
      <c r="R232" s="66"/>
      <c r="S232" s="12"/>
      <c r="T232" s="66"/>
      <c r="U232" s="12"/>
      <c r="V232" s="12"/>
      <c r="W232" s="12"/>
      <c r="X232" s="66"/>
      <c r="Y232" s="66"/>
      <c r="Z232" s="149"/>
      <c r="AA232" s="149"/>
      <c r="AB232" s="149"/>
      <c r="AC232" s="12"/>
      <c r="AD232" s="12"/>
      <c r="AE232" s="66"/>
      <c r="AG232" s="12"/>
    </row>
    <row r="233" spans="7:33">
      <c r="G233" s="12"/>
      <c r="H233" s="12"/>
      <c r="I233" s="12"/>
      <c r="J233" s="12"/>
      <c r="K233" s="12"/>
      <c r="L233" s="12"/>
      <c r="M233" s="12"/>
      <c r="N233" s="12"/>
      <c r="O233" s="12"/>
      <c r="P233" s="66"/>
      <c r="Q233" s="66"/>
      <c r="R233" s="66"/>
      <c r="S233" s="12"/>
      <c r="T233" s="66"/>
      <c r="U233" s="12"/>
      <c r="V233" s="12"/>
      <c r="W233" s="12"/>
      <c r="X233" s="66"/>
      <c r="Y233" s="66"/>
      <c r="Z233" s="149"/>
      <c r="AA233" s="149"/>
      <c r="AB233" s="149"/>
      <c r="AC233" s="12"/>
      <c r="AD233" s="12"/>
      <c r="AE233" s="66"/>
      <c r="AG233" s="12"/>
    </row>
    <row r="234" spans="7:33">
      <c r="G234" s="12"/>
      <c r="H234" s="12"/>
      <c r="I234" s="12"/>
      <c r="J234" s="12"/>
      <c r="K234" s="12"/>
      <c r="L234" s="12"/>
      <c r="M234" s="12"/>
      <c r="N234" s="12"/>
      <c r="O234" s="12"/>
      <c r="P234" s="66"/>
      <c r="Q234" s="66"/>
      <c r="R234" s="66"/>
      <c r="S234" s="12"/>
      <c r="T234" s="66"/>
      <c r="U234" s="12"/>
      <c r="V234" s="12"/>
      <c r="W234" s="12"/>
      <c r="X234" s="66"/>
      <c r="Y234" s="66"/>
      <c r="Z234" s="149"/>
      <c r="AA234" s="149"/>
      <c r="AB234" s="149"/>
      <c r="AC234" s="12"/>
      <c r="AD234" s="12"/>
      <c r="AE234" s="66"/>
      <c r="AG234" s="12"/>
    </row>
    <row r="235" spans="7:33">
      <c r="G235" s="12"/>
      <c r="H235" s="12"/>
      <c r="I235" s="12"/>
      <c r="J235" s="12"/>
      <c r="K235" s="12"/>
      <c r="L235" s="12"/>
      <c r="M235" s="12"/>
      <c r="N235" s="12"/>
      <c r="O235" s="12"/>
      <c r="P235" s="66"/>
      <c r="Q235" s="66"/>
      <c r="R235" s="66"/>
      <c r="S235" s="12"/>
      <c r="T235" s="66"/>
      <c r="U235" s="12"/>
      <c r="V235" s="12"/>
      <c r="W235" s="12"/>
      <c r="X235" s="66"/>
      <c r="Y235" s="66"/>
      <c r="Z235" s="149"/>
      <c r="AA235" s="149"/>
      <c r="AB235" s="149"/>
      <c r="AC235" s="12"/>
      <c r="AD235" s="12"/>
      <c r="AE235" s="66"/>
      <c r="AG235" s="12"/>
    </row>
    <row r="236" spans="7:33">
      <c r="G236" s="12"/>
      <c r="H236" s="12"/>
      <c r="I236" s="12"/>
      <c r="J236" s="12"/>
      <c r="K236" s="12"/>
      <c r="L236" s="12"/>
      <c r="M236" s="12"/>
      <c r="N236" s="12"/>
      <c r="O236" s="12"/>
      <c r="P236" s="66"/>
      <c r="Q236" s="66"/>
      <c r="R236" s="66"/>
      <c r="S236" s="12"/>
      <c r="T236" s="66"/>
      <c r="U236" s="12"/>
      <c r="V236" s="12"/>
      <c r="W236" s="12"/>
      <c r="X236" s="66"/>
      <c r="Y236" s="66"/>
      <c r="Z236" s="149"/>
      <c r="AA236" s="149"/>
      <c r="AB236" s="149"/>
      <c r="AC236" s="12"/>
      <c r="AD236" s="12"/>
      <c r="AE236" s="66"/>
      <c r="AG236" s="12"/>
    </row>
    <row r="237" spans="7:33">
      <c r="G237" s="12"/>
      <c r="H237" s="12"/>
      <c r="I237" s="12"/>
      <c r="J237" s="12"/>
      <c r="K237" s="12"/>
      <c r="L237" s="12"/>
      <c r="M237" s="12"/>
      <c r="N237" s="12"/>
      <c r="O237" s="12"/>
      <c r="P237" s="66"/>
      <c r="Q237" s="66"/>
      <c r="R237" s="66"/>
      <c r="S237" s="12"/>
      <c r="T237" s="66"/>
      <c r="U237" s="12"/>
      <c r="V237" s="12"/>
      <c r="W237" s="12"/>
      <c r="X237" s="66"/>
      <c r="Y237" s="66"/>
      <c r="Z237" s="149"/>
      <c r="AA237" s="149"/>
      <c r="AB237" s="149"/>
      <c r="AC237" s="12"/>
      <c r="AD237" s="12"/>
      <c r="AE237" s="66"/>
      <c r="AG237" s="12"/>
    </row>
    <row r="238" spans="7:33">
      <c r="G238" s="12"/>
      <c r="H238" s="12"/>
      <c r="I238" s="12"/>
      <c r="J238" s="12"/>
      <c r="K238" s="12"/>
      <c r="L238" s="12"/>
      <c r="M238" s="12"/>
      <c r="N238" s="12"/>
      <c r="O238" s="12"/>
      <c r="P238" s="66"/>
      <c r="Q238" s="66"/>
      <c r="R238" s="66"/>
      <c r="S238" s="12"/>
      <c r="T238" s="66"/>
      <c r="U238" s="12"/>
      <c r="V238" s="12"/>
      <c r="W238" s="12"/>
      <c r="X238" s="66"/>
      <c r="Y238" s="66"/>
      <c r="Z238" s="149"/>
      <c r="AA238" s="149"/>
      <c r="AB238" s="149"/>
      <c r="AC238" s="12"/>
      <c r="AD238" s="12"/>
      <c r="AE238" s="66"/>
      <c r="AG238" s="12"/>
    </row>
    <row r="239" spans="7:33">
      <c r="G239" s="12"/>
      <c r="H239" s="12"/>
      <c r="I239" s="12"/>
      <c r="J239" s="12"/>
      <c r="K239" s="12"/>
      <c r="L239" s="12"/>
      <c r="M239" s="12"/>
      <c r="N239" s="12"/>
      <c r="O239" s="12"/>
      <c r="P239" s="66"/>
      <c r="Q239" s="66"/>
      <c r="R239" s="66"/>
      <c r="S239" s="12"/>
      <c r="T239" s="66"/>
      <c r="U239" s="12"/>
      <c r="V239" s="12"/>
      <c r="W239" s="12"/>
      <c r="X239" s="66"/>
      <c r="Y239" s="66"/>
      <c r="Z239" s="149"/>
      <c r="AA239" s="149"/>
      <c r="AB239" s="149"/>
      <c r="AC239" s="12"/>
      <c r="AD239" s="12"/>
      <c r="AE239" s="66"/>
      <c r="AG239" s="12"/>
    </row>
    <row r="240" spans="7:33">
      <c r="G240" s="12"/>
      <c r="H240" s="12"/>
      <c r="I240" s="12"/>
      <c r="J240" s="12"/>
      <c r="K240" s="12"/>
      <c r="L240" s="12"/>
      <c r="M240" s="12"/>
      <c r="N240" s="12"/>
      <c r="O240" s="12"/>
      <c r="P240" s="66"/>
      <c r="Q240" s="66"/>
      <c r="R240" s="66"/>
      <c r="S240" s="12"/>
      <c r="T240" s="66"/>
      <c r="U240" s="12"/>
      <c r="V240" s="12"/>
      <c r="W240" s="12"/>
      <c r="X240" s="66"/>
      <c r="Y240" s="66"/>
      <c r="Z240" s="149"/>
      <c r="AA240" s="149"/>
      <c r="AB240" s="149"/>
      <c r="AC240" s="12"/>
      <c r="AD240" s="12"/>
      <c r="AE240" s="66"/>
      <c r="AG240" s="12"/>
    </row>
    <row r="241" spans="7:33">
      <c r="G241" s="12"/>
      <c r="H241" s="12"/>
      <c r="I241" s="12"/>
      <c r="J241" s="12"/>
      <c r="K241" s="12"/>
      <c r="L241" s="12"/>
      <c r="M241" s="12"/>
      <c r="N241" s="12"/>
      <c r="O241" s="12"/>
      <c r="P241" s="66"/>
      <c r="Q241" s="66"/>
      <c r="R241" s="66"/>
      <c r="S241" s="12"/>
      <c r="T241" s="66"/>
      <c r="U241" s="12"/>
      <c r="V241" s="12"/>
      <c r="W241" s="12"/>
      <c r="X241" s="66"/>
      <c r="Y241" s="66"/>
      <c r="Z241" s="149"/>
      <c r="AA241" s="149"/>
      <c r="AB241" s="149"/>
      <c r="AC241" s="12"/>
      <c r="AD241" s="12"/>
      <c r="AE241" s="66"/>
      <c r="AG241" s="12"/>
    </row>
    <row r="242" spans="7:33">
      <c r="G242" s="12"/>
      <c r="H242" s="12"/>
      <c r="I242" s="12"/>
      <c r="J242" s="12"/>
      <c r="K242" s="12"/>
      <c r="L242" s="12"/>
      <c r="M242" s="12"/>
      <c r="N242" s="12"/>
      <c r="O242" s="12"/>
      <c r="P242" s="66"/>
      <c r="Q242" s="66"/>
      <c r="R242" s="66"/>
      <c r="S242" s="12"/>
      <c r="T242" s="66"/>
      <c r="U242" s="12"/>
      <c r="V242" s="12"/>
      <c r="W242" s="12"/>
      <c r="X242" s="66"/>
      <c r="Y242" s="66"/>
      <c r="Z242" s="149"/>
      <c r="AA242" s="149"/>
      <c r="AB242" s="149"/>
      <c r="AC242" s="12"/>
      <c r="AD242" s="12"/>
      <c r="AE242" s="66"/>
      <c r="AG242" s="12"/>
    </row>
    <row r="243" spans="7:33">
      <c r="G243" s="12"/>
      <c r="H243" s="12"/>
      <c r="I243" s="12"/>
      <c r="J243" s="12"/>
      <c r="K243" s="12"/>
      <c r="L243" s="12"/>
      <c r="M243" s="12"/>
      <c r="N243" s="12"/>
      <c r="O243" s="12"/>
      <c r="P243" s="66"/>
      <c r="Q243" s="66"/>
      <c r="R243" s="66"/>
      <c r="S243" s="12"/>
      <c r="T243" s="66"/>
      <c r="U243" s="12"/>
      <c r="V243" s="12"/>
      <c r="W243" s="12"/>
      <c r="X243" s="66"/>
      <c r="Y243" s="66"/>
      <c r="Z243" s="149"/>
      <c r="AA243" s="149"/>
      <c r="AB243" s="149"/>
      <c r="AC243" s="12"/>
      <c r="AD243" s="12"/>
      <c r="AE243" s="66"/>
      <c r="AG243" s="12"/>
    </row>
    <row r="244" spans="7:33">
      <c r="G244" s="12"/>
      <c r="H244" s="12"/>
      <c r="I244" s="12"/>
      <c r="J244" s="12"/>
      <c r="K244" s="12"/>
      <c r="L244" s="12"/>
      <c r="M244" s="12"/>
      <c r="N244" s="12"/>
      <c r="O244" s="12"/>
      <c r="P244" s="66"/>
      <c r="Q244" s="66"/>
      <c r="R244" s="66"/>
      <c r="S244" s="12"/>
      <c r="T244" s="66"/>
      <c r="U244" s="12"/>
      <c r="V244" s="12"/>
      <c r="W244" s="12"/>
      <c r="X244" s="66"/>
      <c r="Y244" s="66"/>
      <c r="Z244" s="149"/>
      <c r="AA244" s="149"/>
      <c r="AB244" s="149"/>
      <c r="AC244" s="12"/>
      <c r="AD244" s="12"/>
      <c r="AE244" s="66"/>
      <c r="AG244" s="12"/>
    </row>
    <row r="245" spans="7:33">
      <c r="G245" s="12"/>
      <c r="H245" s="12"/>
      <c r="I245" s="12"/>
      <c r="J245" s="12"/>
      <c r="K245" s="12"/>
      <c r="L245" s="12"/>
      <c r="M245" s="12"/>
      <c r="N245" s="12"/>
      <c r="O245" s="12"/>
      <c r="P245" s="66"/>
      <c r="Q245" s="66"/>
      <c r="R245" s="66"/>
      <c r="S245" s="12"/>
      <c r="T245" s="66"/>
      <c r="U245" s="12"/>
      <c r="V245" s="12"/>
      <c r="W245" s="12"/>
      <c r="X245" s="66"/>
      <c r="Y245" s="66"/>
      <c r="Z245" s="149"/>
      <c r="AA245" s="149"/>
      <c r="AB245" s="149"/>
      <c r="AC245" s="12"/>
      <c r="AD245" s="12"/>
      <c r="AE245" s="66"/>
      <c r="AG245" s="12"/>
    </row>
    <row r="246" spans="7:33">
      <c r="G246" s="12"/>
      <c r="H246" s="12"/>
      <c r="I246" s="12"/>
      <c r="J246" s="12"/>
      <c r="K246" s="12"/>
      <c r="L246" s="12"/>
      <c r="M246" s="12"/>
      <c r="N246" s="12"/>
      <c r="O246" s="12"/>
      <c r="P246" s="66"/>
      <c r="Q246" s="66"/>
      <c r="R246" s="66"/>
      <c r="S246" s="12"/>
      <c r="T246" s="66"/>
      <c r="U246" s="12"/>
      <c r="V246" s="12"/>
      <c r="W246" s="12"/>
      <c r="X246" s="66"/>
      <c r="Y246" s="66"/>
      <c r="Z246" s="149"/>
      <c r="AA246" s="149"/>
      <c r="AB246" s="149"/>
      <c r="AC246" s="12"/>
      <c r="AD246" s="12"/>
      <c r="AE246" s="66"/>
      <c r="AG246" s="12"/>
    </row>
    <row r="247" spans="7:33">
      <c r="G247" s="12"/>
      <c r="H247" s="12"/>
      <c r="I247" s="12"/>
      <c r="J247" s="12"/>
      <c r="K247" s="12"/>
      <c r="L247" s="12"/>
      <c r="M247" s="12"/>
      <c r="N247" s="12"/>
      <c r="O247" s="12"/>
      <c r="P247" s="66"/>
      <c r="Q247" s="66"/>
      <c r="R247" s="66"/>
      <c r="S247" s="12"/>
      <c r="T247" s="66"/>
      <c r="U247" s="12"/>
      <c r="V247" s="12"/>
      <c r="W247" s="12"/>
      <c r="X247" s="66"/>
      <c r="Y247" s="66"/>
      <c r="Z247" s="149"/>
      <c r="AA247" s="149"/>
      <c r="AB247" s="149"/>
      <c r="AC247" s="12"/>
      <c r="AD247" s="12"/>
      <c r="AE247" s="66"/>
      <c r="AG247" s="12"/>
    </row>
    <row r="248" spans="7:33">
      <c r="G248" s="12"/>
      <c r="H248" s="12"/>
      <c r="I248" s="12"/>
      <c r="J248" s="12"/>
      <c r="K248" s="12"/>
      <c r="L248" s="12"/>
      <c r="M248" s="12"/>
      <c r="N248" s="12"/>
      <c r="O248" s="12"/>
      <c r="P248" s="66"/>
      <c r="Q248" s="66"/>
      <c r="R248" s="66"/>
      <c r="S248" s="12"/>
      <c r="T248" s="66"/>
      <c r="U248" s="12"/>
      <c r="V248" s="12"/>
      <c r="W248" s="12"/>
      <c r="X248" s="66"/>
      <c r="Y248" s="66"/>
      <c r="Z248" s="149"/>
      <c r="AA248" s="149"/>
      <c r="AB248" s="149"/>
      <c r="AC248" s="12"/>
      <c r="AD248" s="12"/>
      <c r="AE248" s="66"/>
      <c r="AG248" s="12"/>
    </row>
    <row r="249" spans="7:33">
      <c r="G249" s="12"/>
      <c r="H249" s="12"/>
      <c r="I249" s="12"/>
      <c r="J249" s="12"/>
      <c r="K249" s="12"/>
      <c r="L249" s="12"/>
      <c r="M249" s="12"/>
      <c r="N249" s="12"/>
      <c r="O249" s="12"/>
      <c r="P249" s="66"/>
      <c r="Q249" s="66"/>
      <c r="R249" s="66"/>
      <c r="S249" s="12"/>
      <c r="T249" s="66"/>
      <c r="U249" s="12"/>
      <c r="V249" s="12"/>
      <c r="W249" s="12"/>
      <c r="X249" s="66"/>
      <c r="Y249" s="66"/>
      <c r="Z249" s="149"/>
      <c r="AA249" s="149"/>
      <c r="AB249" s="149"/>
      <c r="AC249" s="12"/>
      <c r="AD249" s="12"/>
      <c r="AE249" s="66"/>
      <c r="AG249" s="12"/>
    </row>
    <row r="250" spans="7:33">
      <c r="G250" s="12"/>
      <c r="H250" s="12"/>
      <c r="I250" s="12"/>
      <c r="J250" s="12"/>
      <c r="K250" s="12"/>
      <c r="L250" s="12"/>
      <c r="M250" s="12"/>
      <c r="N250" s="12"/>
      <c r="O250" s="12"/>
      <c r="P250" s="66"/>
      <c r="Q250" s="66"/>
      <c r="R250" s="66"/>
      <c r="S250" s="12"/>
      <c r="T250" s="66"/>
      <c r="U250" s="12"/>
      <c r="V250" s="12"/>
      <c r="W250" s="12"/>
      <c r="X250" s="66"/>
      <c r="Y250" s="66"/>
      <c r="Z250" s="149"/>
      <c r="AA250" s="149"/>
      <c r="AB250" s="149"/>
      <c r="AC250" s="12"/>
      <c r="AD250" s="12"/>
      <c r="AE250" s="66"/>
      <c r="AG250" s="12"/>
    </row>
    <row r="251" spans="7:33">
      <c r="G251" s="12"/>
      <c r="H251" s="12"/>
      <c r="I251" s="12"/>
      <c r="J251" s="12"/>
      <c r="K251" s="12"/>
      <c r="L251" s="12"/>
      <c r="M251" s="12"/>
      <c r="N251" s="12"/>
      <c r="O251" s="12"/>
      <c r="P251" s="66"/>
      <c r="Q251" s="66"/>
      <c r="R251" s="66"/>
      <c r="S251" s="12"/>
      <c r="T251" s="66"/>
      <c r="U251" s="12"/>
      <c r="V251" s="12"/>
      <c r="W251" s="12"/>
      <c r="X251" s="66"/>
      <c r="Y251" s="66"/>
      <c r="Z251" s="149"/>
      <c r="AA251" s="149"/>
      <c r="AB251" s="149"/>
      <c r="AC251" s="12"/>
      <c r="AD251" s="12"/>
      <c r="AE251" s="66"/>
      <c r="AG251" s="12"/>
    </row>
    <row r="252" spans="7:33">
      <c r="G252" s="12"/>
      <c r="H252" s="12"/>
      <c r="I252" s="12"/>
      <c r="J252" s="12"/>
      <c r="K252" s="12"/>
      <c r="L252" s="12"/>
      <c r="M252" s="12"/>
      <c r="N252" s="12"/>
      <c r="O252" s="12"/>
      <c r="P252" s="66"/>
      <c r="Q252" s="66"/>
      <c r="R252" s="66"/>
      <c r="S252" s="12"/>
      <c r="T252" s="66"/>
      <c r="U252" s="12"/>
      <c r="V252" s="12"/>
      <c r="W252" s="12"/>
      <c r="X252" s="66"/>
      <c r="Y252" s="66"/>
      <c r="Z252" s="149"/>
      <c r="AA252" s="149"/>
      <c r="AB252" s="149"/>
      <c r="AC252" s="12"/>
      <c r="AD252" s="12"/>
      <c r="AE252" s="66"/>
      <c r="AG252" s="12"/>
    </row>
    <row r="253" spans="7:33">
      <c r="G253" s="12"/>
      <c r="H253" s="12"/>
      <c r="I253" s="12"/>
      <c r="J253" s="12"/>
      <c r="K253" s="12"/>
      <c r="L253" s="12"/>
      <c r="M253" s="12"/>
      <c r="N253" s="12"/>
      <c r="O253" s="12"/>
      <c r="P253" s="66"/>
      <c r="Q253" s="66"/>
      <c r="R253" s="66"/>
      <c r="S253" s="12"/>
      <c r="T253" s="66"/>
      <c r="U253" s="12"/>
      <c r="V253" s="12"/>
      <c r="W253" s="12"/>
      <c r="X253" s="66"/>
      <c r="Y253" s="66"/>
      <c r="Z253" s="149"/>
      <c r="AA253" s="149"/>
      <c r="AB253" s="149"/>
      <c r="AC253" s="12"/>
      <c r="AD253" s="12"/>
      <c r="AE253" s="66"/>
      <c r="AG253" s="12"/>
    </row>
    <row r="254" spans="7:33">
      <c r="G254" s="12"/>
      <c r="H254" s="12"/>
      <c r="I254" s="12"/>
      <c r="J254" s="12"/>
      <c r="K254" s="12"/>
      <c r="L254" s="12"/>
      <c r="M254" s="12"/>
      <c r="N254" s="12"/>
      <c r="O254" s="12"/>
      <c r="P254" s="66"/>
      <c r="Q254" s="66"/>
      <c r="R254" s="66"/>
      <c r="S254" s="12"/>
      <c r="T254" s="66"/>
      <c r="U254" s="12"/>
      <c r="V254" s="12"/>
      <c r="W254" s="12"/>
      <c r="X254" s="66"/>
      <c r="Y254" s="66"/>
      <c r="Z254" s="149"/>
      <c r="AA254" s="149"/>
      <c r="AB254" s="149"/>
      <c r="AC254" s="12"/>
      <c r="AD254" s="12"/>
      <c r="AE254" s="66"/>
      <c r="AG254" s="12"/>
    </row>
    <row r="255" spans="7:33">
      <c r="G255" s="12"/>
      <c r="H255" s="12"/>
      <c r="I255" s="12"/>
      <c r="J255" s="12"/>
      <c r="K255" s="12"/>
      <c r="L255" s="12"/>
      <c r="M255" s="12"/>
      <c r="N255" s="12"/>
      <c r="O255" s="12"/>
      <c r="P255" s="66"/>
      <c r="Q255" s="66"/>
      <c r="R255" s="66"/>
      <c r="S255" s="12"/>
      <c r="T255" s="66"/>
      <c r="U255" s="12"/>
      <c r="V255" s="12"/>
      <c r="W255" s="12"/>
      <c r="X255" s="66"/>
      <c r="Y255" s="66"/>
      <c r="Z255" s="149"/>
      <c r="AA255" s="149"/>
      <c r="AB255" s="149"/>
      <c r="AC255" s="12"/>
      <c r="AD255" s="12"/>
      <c r="AE255" s="66"/>
      <c r="AG255" s="12"/>
    </row>
    <row r="256" spans="7:33">
      <c r="G256" s="12"/>
      <c r="H256" s="12"/>
      <c r="I256" s="12"/>
      <c r="J256" s="12"/>
      <c r="K256" s="12"/>
      <c r="L256" s="12"/>
      <c r="M256" s="12"/>
      <c r="N256" s="12"/>
      <c r="O256" s="12"/>
      <c r="P256" s="66"/>
      <c r="Q256" s="66"/>
      <c r="R256" s="66"/>
      <c r="S256" s="12"/>
      <c r="T256" s="66"/>
      <c r="U256" s="12"/>
      <c r="V256" s="12"/>
      <c r="W256" s="12"/>
      <c r="X256" s="66"/>
      <c r="Y256" s="66"/>
      <c r="Z256" s="149"/>
      <c r="AA256" s="149"/>
      <c r="AB256" s="149"/>
      <c r="AC256" s="12"/>
      <c r="AD256" s="12"/>
      <c r="AE256" s="66"/>
      <c r="AG256" s="12"/>
    </row>
    <row r="257" spans="7:33">
      <c r="G257" s="12"/>
      <c r="H257" s="12"/>
      <c r="I257" s="12"/>
      <c r="J257" s="12"/>
      <c r="K257" s="12"/>
      <c r="L257" s="12"/>
      <c r="M257" s="12"/>
      <c r="N257" s="12"/>
      <c r="O257" s="12"/>
      <c r="P257" s="66"/>
      <c r="Q257" s="66"/>
      <c r="R257" s="66"/>
      <c r="S257" s="12"/>
      <c r="T257" s="66"/>
      <c r="U257" s="12"/>
      <c r="V257" s="12"/>
      <c r="W257" s="12"/>
      <c r="X257" s="66"/>
      <c r="Y257" s="66"/>
      <c r="Z257" s="149"/>
      <c r="AA257" s="149"/>
      <c r="AB257" s="149"/>
      <c r="AC257" s="12"/>
      <c r="AD257" s="12"/>
      <c r="AE257" s="66"/>
      <c r="AG257" s="12"/>
    </row>
    <row r="258" spans="7:33">
      <c r="G258" s="12"/>
      <c r="H258" s="12"/>
      <c r="I258" s="12"/>
      <c r="J258" s="12"/>
      <c r="K258" s="12"/>
      <c r="L258" s="12"/>
      <c r="M258" s="12"/>
      <c r="N258" s="12"/>
      <c r="O258" s="12"/>
      <c r="P258" s="66"/>
      <c r="Q258" s="66"/>
      <c r="R258" s="66"/>
      <c r="S258" s="12"/>
      <c r="T258" s="66"/>
      <c r="U258" s="12"/>
      <c r="V258" s="12"/>
      <c r="W258" s="12"/>
      <c r="X258" s="66"/>
      <c r="Y258" s="66"/>
      <c r="Z258" s="149"/>
      <c r="AA258" s="149"/>
      <c r="AB258" s="149"/>
      <c r="AC258" s="12"/>
      <c r="AD258" s="12"/>
      <c r="AE258" s="66"/>
      <c r="AG258" s="12"/>
    </row>
    <row r="259" spans="7:33">
      <c r="G259" s="12"/>
      <c r="H259" s="12"/>
      <c r="I259" s="12"/>
      <c r="J259" s="12"/>
      <c r="K259" s="12"/>
      <c r="L259" s="12"/>
      <c r="M259" s="12"/>
      <c r="N259" s="12"/>
      <c r="O259" s="12"/>
      <c r="P259" s="66"/>
      <c r="Q259" s="66"/>
      <c r="R259" s="66"/>
      <c r="S259" s="12"/>
      <c r="T259" s="66"/>
      <c r="U259" s="12"/>
      <c r="V259" s="12"/>
      <c r="W259" s="12"/>
      <c r="X259" s="66"/>
      <c r="Y259" s="66"/>
      <c r="Z259" s="149"/>
      <c r="AA259" s="149"/>
      <c r="AB259" s="149"/>
      <c r="AC259" s="12"/>
      <c r="AD259" s="12"/>
      <c r="AE259" s="66"/>
      <c r="AG259" s="12"/>
    </row>
    <row r="260" spans="7:33">
      <c r="G260" s="12"/>
      <c r="H260" s="12"/>
      <c r="I260" s="12"/>
      <c r="J260" s="12"/>
      <c r="K260" s="12"/>
      <c r="L260" s="12"/>
      <c r="M260" s="12"/>
      <c r="N260" s="12"/>
      <c r="O260" s="12"/>
      <c r="P260" s="66"/>
      <c r="Q260" s="66"/>
      <c r="R260" s="66"/>
      <c r="S260" s="12"/>
      <c r="T260" s="66"/>
      <c r="U260" s="12"/>
      <c r="V260" s="12"/>
      <c r="W260" s="12"/>
      <c r="X260" s="66"/>
      <c r="Y260" s="66"/>
      <c r="Z260" s="149"/>
      <c r="AA260" s="149"/>
      <c r="AB260" s="149"/>
      <c r="AC260" s="12"/>
      <c r="AD260" s="12"/>
      <c r="AE260" s="66"/>
      <c r="AG260" s="12"/>
    </row>
    <row r="261" spans="7:33">
      <c r="G261" s="12"/>
      <c r="H261" s="12"/>
      <c r="I261" s="12"/>
      <c r="J261" s="12"/>
      <c r="K261" s="12"/>
      <c r="L261" s="12"/>
      <c r="M261" s="12"/>
      <c r="N261" s="12"/>
      <c r="O261" s="12"/>
      <c r="P261" s="66"/>
      <c r="Q261" s="66"/>
      <c r="R261" s="66"/>
      <c r="S261" s="12"/>
      <c r="T261" s="66"/>
      <c r="U261" s="12"/>
      <c r="V261" s="12"/>
      <c r="W261" s="12"/>
      <c r="X261" s="66"/>
      <c r="Y261" s="66"/>
      <c r="Z261" s="149"/>
      <c r="AA261" s="149"/>
      <c r="AB261" s="149"/>
      <c r="AC261" s="12"/>
      <c r="AD261" s="12"/>
      <c r="AE261" s="66"/>
      <c r="AG261" s="12"/>
    </row>
    <row r="262" spans="7:33">
      <c r="G262" s="12"/>
      <c r="H262" s="12"/>
      <c r="I262" s="12"/>
      <c r="J262" s="12"/>
      <c r="K262" s="12"/>
      <c r="L262" s="12"/>
      <c r="M262" s="12"/>
      <c r="N262" s="12"/>
      <c r="O262" s="12"/>
      <c r="P262" s="66"/>
      <c r="Q262" s="66"/>
      <c r="R262" s="66"/>
      <c r="S262" s="12"/>
      <c r="T262" s="66"/>
      <c r="U262" s="12"/>
      <c r="V262" s="12"/>
      <c r="W262" s="12"/>
      <c r="X262" s="66"/>
      <c r="Y262" s="66"/>
      <c r="Z262" s="149"/>
      <c r="AA262" s="149"/>
      <c r="AB262" s="149"/>
      <c r="AC262" s="12"/>
      <c r="AD262" s="12"/>
      <c r="AE262" s="66"/>
      <c r="AG262" s="12"/>
    </row>
    <row r="263" spans="7:33">
      <c r="G263" s="12"/>
      <c r="H263" s="12"/>
      <c r="I263" s="12"/>
      <c r="J263" s="12"/>
      <c r="K263" s="12"/>
      <c r="L263" s="12"/>
      <c r="M263" s="12"/>
      <c r="N263" s="12"/>
      <c r="O263" s="12"/>
      <c r="P263" s="66"/>
      <c r="Q263" s="66"/>
      <c r="R263" s="66"/>
      <c r="S263" s="12"/>
      <c r="T263" s="66"/>
      <c r="U263" s="12"/>
      <c r="V263" s="12"/>
      <c r="W263" s="12"/>
      <c r="X263" s="66"/>
      <c r="Y263" s="66"/>
      <c r="Z263" s="149"/>
      <c r="AA263" s="149"/>
      <c r="AB263" s="149"/>
      <c r="AC263" s="12"/>
      <c r="AD263" s="12"/>
      <c r="AE263" s="66"/>
      <c r="AG263" s="12"/>
    </row>
    <row r="264" spans="7:33">
      <c r="G264" s="12"/>
      <c r="H264" s="12"/>
      <c r="I264" s="12"/>
      <c r="J264" s="12"/>
      <c r="K264" s="12"/>
      <c r="L264" s="12"/>
      <c r="M264" s="12"/>
      <c r="N264" s="12"/>
      <c r="O264" s="12"/>
      <c r="P264" s="66"/>
      <c r="Q264" s="66"/>
      <c r="R264" s="66"/>
      <c r="S264" s="12"/>
      <c r="T264" s="66"/>
      <c r="U264" s="12"/>
      <c r="V264" s="12"/>
      <c r="W264" s="12"/>
      <c r="X264" s="66"/>
      <c r="Y264" s="66"/>
      <c r="Z264" s="149"/>
      <c r="AA264" s="149"/>
      <c r="AB264" s="149"/>
      <c r="AC264" s="12"/>
      <c r="AD264" s="12"/>
      <c r="AE264" s="66"/>
      <c r="AG264" s="12"/>
    </row>
    <row r="265" spans="7:33">
      <c r="G265" s="12"/>
      <c r="H265" s="12"/>
      <c r="I265" s="12"/>
      <c r="J265" s="12"/>
      <c r="K265" s="12"/>
      <c r="L265" s="12"/>
      <c r="M265" s="12"/>
      <c r="N265" s="12"/>
      <c r="O265" s="12"/>
      <c r="P265" s="66"/>
      <c r="Q265" s="66"/>
      <c r="R265" s="66"/>
      <c r="S265" s="12"/>
      <c r="T265" s="66"/>
      <c r="U265" s="12"/>
      <c r="V265" s="12"/>
      <c r="W265" s="12"/>
      <c r="X265" s="66"/>
      <c r="Y265" s="66"/>
      <c r="Z265" s="149"/>
      <c r="AA265" s="149"/>
      <c r="AB265" s="149"/>
      <c r="AC265" s="12"/>
      <c r="AD265" s="12"/>
      <c r="AE265" s="66"/>
      <c r="AG265" s="12"/>
    </row>
    <row r="266" spans="7:33">
      <c r="G266" s="12"/>
      <c r="H266" s="12"/>
      <c r="I266" s="12"/>
      <c r="J266" s="12"/>
      <c r="K266" s="12"/>
      <c r="L266" s="12"/>
      <c r="M266" s="12"/>
      <c r="N266" s="12"/>
      <c r="O266" s="12"/>
      <c r="P266" s="66"/>
      <c r="Q266" s="66"/>
      <c r="R266" s="66"/>
      <c r="S266" s="12"/>
      <c r="T266" s="66"/>
      <c r="U266" s="12"/>
      <c r="V266" s="12"/>
      <c r="W266" s="12"/>
      <c r="X266" s="66"/>
      <c r="Y266" s="66"/>
      <c r="Z266" s="149"/>
      <c r="AA266" s="149"/>
      <c r="AB266" s="149"/>
      <c r="AC266" s="12"/>
      <c r="AD266" s="12"/>
      <c r="AE266" s="66"/>
      <c r="AG266" s="12"/>
    </row>
    <row r="267" spans="7:33">
      <c r="G267" s="12"/>
      <c r="H267" s="12"/>
      <c r="I267" s="12"/>
      <c r="J267" s="12"/>
      <c r="K267" s="12"/>
      <c r="L267" s="12"/>
      <c r="M267" s="12"/>
      <c r="N267" s="12"/>
      <c r="O267" s="12"/>
      <c r="P267" s="66"/>
      <c r="Q267" s="66"/>
      <c r="R267" s="66"/>
      <c r="S267" s="12"/>
      <c r="T267" s="66"/>
      <c r="U267" s="12"/>
      <c r="V267" s="12"/>
      <c r="W267" s="12"/>
      <c r="X267" s="66"/>
      <c r="Y267" s="66"/>
      <c r="Z267" s="149"/>
      <c r="AA267" s="149"/>
      <c r="AB267" s="149"/>
      <c r="AC267" s="12"/>
      <c r="AD267" s="12"/>
      <c r="AE267" s="66"/>
      <c r="AG267" s="12"/>
    </row>
    <row r="268" spans="7:33">
      <c r="G268" s="12"/>
      <c r="H268" s="12"/>
      <c r="I268" s="12"/>
      <c r="J268" s="12"/>
      <c r="K268" s="12"/>
      <c r="L268" s="12"/>
      <c r="M268" s="12"/>
      <c r="N268" s="12"/>
      <c r="O268" s="12"/>
      <c r="P268" s="66"/>
      <c r="Q268" s="66"/>
      <c r="R268" s="66"/>
      <c r="S268" s="12"/>
      <c r="T268" s="66"/>
      <c r="U268" s="12"/>
      <c r="V268" s="12"/>
      <c r="W268" s="12"/>
      <c r="X268" s="66"/>
      <c r="Y268" s="66"/>
      <c r="Z268" s="149"/>
      <c r="AA268" s="149"/>
      <c r="AB268" s="149"/>
      <c r="AC268" s="12"/>
      <c r="AD268" s="12"/>
      <c r="AE268" s="66"/>
      <c r="AG268" s="12"/>
    </row>
    <row r="269" spans="7:33">
      <c r="G269" s="12"/>
      <c r="H269" s="12"/>
      <c r="I269" s="12"/>
      <c r="J269" s="12"/>
      <c r="K269" s="12"/>
      <c r="L269" s="12"/>
      <c r="M269" s="12"/>
      <c r="N269" s="12"/>
      <c r="O269" s="12"/>
      <c r="P269" s="66"/>
      <c r="Q269" s="66"/>
      <c r="R269" s="66"/>
      <c r="S269" s="12"/>
      <c r="T269" s="66"/>
      <c r="U269" s="12"/>
      <c r="V269" s="12"/>
      <c r="W269" s="12"/>
      <c r="X269" s="66"/>
      <c r="Y269" s="66"/>
      <c r="Z269" s="149"/>
      <c r="AA269" s="149"/>
      <c r="AB269" s="149"/>
      <c r="AC269" s="12"/>
      <c r="AD269" s="12"/>
      <c r="AE269" s="66"/>
      <c r="AG269" s="12"/>
    </row>
    <row r="270" spans="7:33">
      <c r="G270" s="12"/>
      <c r="H270" s="12"/>
      <c r="I270" s="12"/>
      <c r="J270" s="12"/>
      <c r="K270" s="12"/>
      <c r="L270" s="12"/>
      <c r="M270" s="12"/>
      <c r="N270" s="12"/>
      <c r="O270" s="12"/>
      <c r="P270" s="66"/>
      <c r="Q270" s="66"/>
      <c r="R270" s="66"/>
      <c r="S270" s="12"/>
      <c r="T270" s="66"/>
      <c r="U270" s="12"/>
      <c r="V270" s="12"/>
      <c r="W270" s="12"/>
      <c r="X270" s="66"/>
      <c r="Y270" s="66"/>
      <c r="Z270" s="149"/>
      <c r="AA270" s="149"/>
      <c r="AB270" s="149"/>
      <c r="AC270" s="12"/>
      <c r="AD270" s="12"/>
      <c r="AE270" s="66"/>
      <c r="AG270" s="12"/>
    </row>
    <row r="271" spans="7:33">
      <c r="G271" s="12"/>
      <c r="H271" s="12"/>
      <c r="I271" s="12"/>
      <c r="J271" s="12"/>
      <c r="K271" s="12"/>
      <c r="L271" s="12"/>
      <c r="M271" s="12"/>
      <c r="N271" s="12"/>
      <c r="O271" s="12"/>
      <c r="P271" s="66"/>
      <c r="Q271" s="66"/>
      <c r="R271" s="66"/>
      <c r="S271" s="12"/>
      <c r="T271" s="66"/>
      <c r="U271" s="12"/>
      <c r="V271" s="12"/>
      <c r="W271" s="12"/>
      <c r="X271" s="66"/>
      <c r="Y271" s="66"/>
      <c r="Z271" s="149"/>
      <c r="AA271" s="149"/>
      <c r="AB271" s="149"/>
      <c r="AC271" s="12"/>
      <c r="AD271" s="12"/>
      <c r="AE271" s="66"/>
      <c r="AG271" s="12"/>
    </row>
    <row r="272" spans="7:33">
      <c r="G272" s="12"/>
      <c r="H272" s="12"/>
      <c r="I272" s="12"/>
      <c r="J272" s="12"/>
      <c r="K272" s="12"/>
      <c r="L272" s="12"/>
      <c r="M272" s="12"/>
      <c r="N272" s="12"/>
      <c r="O272" s="12"/>
      <c r="P272" s="66"/>
      <c r="Q272" s="66"/>
      <c r="R272" s="66"/>
      <c r="S272" s="12"/>
      <c r="T272" s="66"/>
      <c r="U272" s="12"/>
      <c r="V272" s="12"/>
      <c r="W272" s="12"/>
      <c r="X272" s="66"/>
      <c r="Y272" s="66"/>
      <c r="Z272" s="149"/>
      <c r="AA272" s="149"/>
      <c r="AB272" s="149"/>
      <c r="AC272" s="12"/>
      <c r="AD272" s="12"/>
      <c r="AE272" s="66"/>
      <c r="AG272" s="12"/>
    </row>
    <row r="273" spans="1:33">
      <c r="G273" s="12"/>
      <c r="H273" s="12"/>
      <c r="I273" s="12"/>
      <c r="J273" s="12"/>
      <c r="K273" s="12"/>
      <c r="L273" s="12"/>
      <c r="M273" s="12"/>
      <c r="N273" s="12"/>
      <c r="O273" s="12"/>
      <c r="P273" s="66"/>
      <c r="Q273" s="66"/>
      <c r="R273" s="66"/>
      <c r="S273" s="12"/>
      <c r="T273" s="66"/>
      <c r="U273" s="12"/>
      <c r="V273" s="12"/>
      <c r="W273" s="12"/>
      <c r="X273" s="66"/>
      <c r="Y273" s="66"/>
      <c r="Z273" s="149"/>
      <c r="AA273" s="149"/>
      <c r="AB273" s="149"/>
      <c r="AC273" s="12"/>
      <c r="AD273" s="12"/>
      <c r="AE273" s="66"/>
      <c r="AG273" s="12"/>
    </row>
    <row r="274" spans="1:33">
      <c r="G274" s="12"/>
      <c r="H274" s="12"/>
      <c r="I274" s="12"/>
      <c r="J274" s="12"/>
      <c r="K274" s="12"/>
      <c r="L274" s="12"/>
      <c r="M274" s="12"/>
      <c r="N274" s="12"/>
      <c r="O274" s="12"/>
      <c r="P274" s="66"/>
      <c r="Q274" s="66"/>
      <c r="R274" s="66"/>
      <c r="S274" s="12"/>
      <c r="T274" s="66"/>
      <c r="U274" s="12"/>
      <c r="V274" s="12"/>
      <c r="W274" s="12"/>
      <c r="X274" s="66"/>
      <c r="Y274" s="66"/>
      <c r="Z274" s="149"/>
      <c r="AA274" s="149"/>
      <c r="AB274" s="149"/>
      <c r="AC274" s="12"/>
      <c r="AD274" s="12"/>
      <c r="AE274" s="66"/>
      <c r="AG274" s="12"/>
    </row>
    <row r="275" spans="1:33">
      <c r="G275" s="12"/>
      <c r="H275" s="12"/>
      <c r="I275" s="12"/>
      <c r="J275" s="12"/>
      <c r="K275" s="12"/>
      <c r="L275" s="12"/>
      <c r="M275" s="12"/>
      <c r="N275" s="12"/>
      <c r="O275" s="12"/>
      <c r="P275" s="66"/>
      <c r="Q275" s="66"/>
      <c r="R275" s="66"/>
      <c r="S275" s="12"/>
      <c r="T275" s="66"/>
      <c r="U275" s="12"/>
      <c r="V275" s="12"/>
      <c r="W275" s="12"/>
      <c r="X275" s="66"/>
      <c r="Y275" s="66"/>
      <c r="Z275" s="149"/>
      <c r="AA275" s="149"/>
      <c r="AB275" s="149"/>
      <c r="AC275" s="12"/>
      <c r="AD275" s="12"/>
      <c r="AE275" s="66"/>
      <c r="AG275" s="12"/>
    </row>
    <row r="276" spans="1:33">
      <c r="G276" s="12"/>
      <c r="H276" s="12"/>
      <c r="I276" s="12"/>
      <c r="J276" s="12"/>
      <c r="K276" s="12"/>
      <c r="L276" s="12"/>
      <c r="M276" s="12"/>
      <c r="N276" s="12"/>
      <c r="O276" s="12"/>
      <c r="P276" s="66"/>
      <c r="Q276" s="66"/>
      <c r="R276" s="66"/>
      <c r="S276" s="12"/>
      <c r="T276" s="66"/>
      <c r="U276" s="12"/>
      <c r="V276" s="12"/>
      <c r="W276" s="12"/>
      <c r="X276" s="66"/>
      <c r="Y276" s="66"/>
      <c r="Z276" s="149"/>
      <c r="AA276" s="149"/>
      <c r="AB276" s="149"/>
      <c r="AC276" s="12"/>
      <c r="AD276" s="12"/>
      <c r="AE276" s="66"/>
      <c r="AG276" s="12"/>
    </row>
    <row r="277" spans="1:33">
      <c r="G277" s="12"/>
      <c r="H277" s="12"/>
      <c r="I277" s="12"/>
      <c r="J277" s="12"/>
      <c r="K277" s="12"/>
      <c r="L277" s="12"/>
      <c r="M277" s="12"/>
      <c r="N277" s="12"/>
      <c r="O277" s="12"/>
      <c r="P277" s="66"/>
      <c r="Q277" s="66"/>
      <c r="R277" s="66"/>
      <c r="S277" s="12"/>
      <c r="T277" s="66"/>
      <c r="U277" s="12"/>
      <c r="V277" s="12"/>
      <c r="W277" s="12"/>
      <c r="X277" s="66"/>
      <c r="Y277" s="66"/>
      <c r="Z277" s="149"/>
      <c r="AA277" s="149"/>
      <c r="AB277" s="149"/>
      <c r="AC277" s="12"/>
      <c r="AD277" s="12"/>
      <c r="AE277" s="66"/>
      <c r="AG277" s="12"/>
    </row>
    <row r="278" spans="1:33">
      <c r="G278" s="12"/>
      <c r="H278" s="12"/>
      <c r="I278" s="12"/>
      <c r="J278" s="12"/>
      <c r="K278" s="12"/>
      <c r="L278" s="12"/>
      <c r="M278" s="12"/>
      <c r="N278" s="12"/>
      <c r="O278" s="12"/>
      <c r="P278" s="66"/>
      <c r="Q278" s="66"/>
      <c r="R278" s="66"/>
      <c r="S278" s="12"/>
      <c r="T278" s="66"/>
      <c r="U278" s="12"/>
      <c r="V278" s="12"/>
      <c r="W278" s="12"/>
      <c r="X278" s="66"/>
      <c r="Y278" s="66"/>
      <c r="Z278" s="149"/>
      <c r="AA278" s="149"/>
      <c r="AB278" s="149"/>
      <c r="AC278" s="12"/>
      <c r="AD278" s="12"/>
      <c r="AE278" s="66"/>
      <c r="AG278" s="12"/>
    </row>
    <row r="279" spans="1:33">
      <c r="G279" s="12"/>
      <c r="H279" s="12"/>
      <c r="I279" s="12"/>
      <c r="J279" s="12"/>
      <c r="K279" s="12"/>
      <c r="L279" s="12"/>
      <c r="M279" s="12"/>
      <c r="N279" s="12"/>
      <c r="O279" s="12"/>
      <c r="P279" s="66"/>
      <c r="Q279" s="66"/>
      <c r="R279" s="66"/>
      <c r="S279" s="12"/>
      <c r="T279" s="66"/>
      <c r="U279" s="12"/>
      <c r="V279" s="12"/>
      <c r="W279" s="12"/>
      <c r="X279" s="66"/>
      <c r="Y279" s="66"/>
      <c r="Z279" s="149"/>
      <c r="AA279" s="149"/>
      <c r="AB279" s="149"/>
      <c r="AC279" s="12"/>
      <c r="AD279" s="12"/>
      <c r="AE279" s="66"/>
      <c r="AG279" s="12"/>
    </row>
    <row r="280" spans="1:33">
      <c r="A280" s="30"/>
      <c r="B280" s="30"/>
      <c r="C280" s="30"/>
      <c r="E280" s="30"/>
      <c r="F280" s="30"/>
      <c r="G280" s="30"/>
      <c r="H280" s="30"/>
      <c r="I280" s="30"/>
      <c r="J280" s="30"/>
      <c r="K280" s="30"/>
      <c r="L280" s="30"/>
      <c r="M280" s="12"/>
      <c r="N280" s="12"/>
      <c r="O280" s="30"/>
      <c r="P280" s="66"/>
      <c r="Q280" s="67"/>
      <c r="R280" s="66"/>
      <c r="S280" s="12"/>
      <c r="T280" s="66"/>
      <c r="U280" s="12"/>
      <c r="V280" s="12"/>
      <c r="W280" s="12"/>
      <c r="X280" s="66"/>
      <c r="Y280" s="66"/>
      <c r="Z280" s="149"/>
      <c r="AA280" s="149"/>
      <c r="AB280" s="149"/>
      <c r="AC280" s="12"/>
      <c r="AD280" s="12"/>
      <c r="AE280" s="66"/>
      <c r="AG280" s="12"/>
    </row>
    <row r="281" spans="1:33">
      <c r="A281" s="32"/>
      <c r="B281" s="32"/>
      <c r="C281" s="32"/>
      <c r="E281" s="32"/>
      <c r="F281" s="32"/>
      <c r="G281" s="32"/>
      <c r="H281" s="32"/>
      <c r="I281" s="32"/>
      <c r="J281" s="32"/>
      <c r="K281" s="32"/>
      <c r="L281" s="32"/>
      <c r="M281" s="12"/>
      <c r="N281" s="12"/>
      <c r="O281" s="32"/>
      <c r="P281" s="66"/>
      <c r="Q281" s="68"/>
      <c r="R281" s="66"/>
      <c r="S281" s="12"/>
      <c r="T281" s="66"/>
      <c r="U281" s="12"/>
      <c r="V281" s="12"/>
      <c r="W281" s="12"/>
      <c r="X281" s="66"/>
      <c r="Y281" s="66"/>
      <c r="Z281" s="149"/>
      <c r="AA281" s="149"/>
      <c r="AB281" s="149"/>
      <c r="AC281" s="12"/>
      <c r="AD281" s="12"/>
      <c r="AE281" s="66"/>
      <c r="AG281" s="12"/>
    </row>
    <row r="282" spans="1:33">
      <c r="A282" s="32"/>
      <c r="B282" s="32"/>
      <c r="C282" s="32"/>
      <c r="E282" s="32"/>
      <c r="F282" s="32"/>
      <c r="G282" s="32"/>
      <c r="H282" s="32"/>
      <c r="I282" s="32"/>
      <c r="J282" s="32"/>
      <c r="K282" s="32"/>
      <c r="L282" s="32"/>
      <c r="M282" s="12"/>
      <c r="N282" s="12"/>
      <c r="O282" s="32"/>
      <c r="P282" s="66"/>
      <c r="Q282" s="68"/>
      <c r="R282" s="66"/>
      <c r="S282" s="12"/>
      <c r="T282" s="66"/>
      <c r="U282" s="12"/>
      <c r="V282" s="12"/>
      <c r="W282" s="12"/>
      <c r="X282" s="66"/>
      <c r="Y282" s="66"/>
      <c r="Z282" s="149"/>
      <c r="AA282" s="149"/>
      <c r="AB282" s="149"/>
      <c r="AC282" s="12"/>
      <c r="AD282" s="12"/>
      <c r="AE282" s="66"/>
      <c r="AG282" s="12"/>
    </row>
    <row r="283" spans="1:33">
      <c r="A283" s="32"/>
      <c r="B283" s="32"/>
      <c r="C283" s="32"/>
      <c r="E283" s="32"/>
      <c r="F283" s="32"/>
      <c r="G283" s="32"/>
      <c r="H283" s="32"/>
      <c r="I283" s="32"/>
      <c r="J283" s="32"/>
      <c r="K283" s="32"/>
      <c r="L283" s="32"/>
      <c r="M283" s="12"/>
      <c r="N283" s="12"/>
      <c r="O283" s="32"/>
      <c r="P283" s="66"/>
      <c r="Q283" s="68"/>
      <c r="R283" s="66"/>
      <c r="S283" s="12"/>
      <c r="T283" s="66"/>
      <c r="U283" s="12"/>
      <c r="V283" s="12"/>
      <c r="W283" s="12"/>
      <c r="X283" s="66"/>
      <c r="Y283" s="66"/>
      <c r="Z283" s="149"/>
      <c r="AA283" s="149"/>
      <c r="AB283" s="149"/>
      <c r="AC283" s="12"/>
      <c r="AD283" s="12"/>
      <c r="AE283" s="66"/>
      <c r="AG283" s="12"/>
    </row>
    <row r="284" spans="1:33">
      <c r="A284" s="32"/>
      <c r="B284" s="32"/>
      <c r="C284" s="32"/>
      <c r="E284" s="32"/>
      <c r="F284" s="32"/>
      <c r="G284" s="32"/>
      <c r="H284" s="32"/>
      <c r="I284" s="32"/>
      <c r="J284" s="32"/>
      <c r="K284" s="32"/>
      <c r="L284" s="32"/>
      <c r="M284" s="12"/>
      <c r="N284" s="12"/>
      <c r="O284" s="32"/>
      <c r="P284" s="66"/>
      <c r="Q284" s="68"/>
      <c r="R284" s="66"/>
      <c r="S284" s="12"/>
      <c r="T284" s="66"/>
      <c r="U284" s="12"/>
      <c r="V284" s="12"/>
      <c r="W284" s="12"/>
      <c r="X284" s="66"/>
      <c r="Y284" s="66"/>
      <c r="Z284" s="149"/>
      <c r="AA284" s="149"/>
      <c r="AB284" s="149"/>
      <c r="AC284" s="12"/>
      <c r="AD284" s="12"/>
      <c r="AE284" s="66"/>
      <c r="AG284" s="12"/>
    </row>
    <row r="285" spans="1:33">
      <c r="A285" s="32"/>
      <c r="B285" s="32"/>
      <c r="C285" s="32"/>
      <c r="E285" s="32"/>
      <c r="F285" s="32"/>
      <c r="G285" s="32"/>
      <c r="H285" s="32"/>
      <c r="I285" s="32"/>
      <c r="J285" s="32"/>
      <c r="K285" s="32"/>
      <c r="L285" s="32"/>
      <c r="M285" s="12"/>
      <c r="N285" s="12"/>
      <c r="O285" s="32"/>
      <c r="P285" s="66"/>
      <c r="Q285" s="68"/>
      <c r="R285" s="66"/>
      <c r="S285" s="12"/>
      <c r="T285" s="66"/>
      <c r="U285" s="12"/>
      <c r="V285" s="12"/>
      <c r="W285" s="12"/>
      <c r="X285" s="66"/>
      <c r="Y285" s="66"/>
      <c r="Z285" s="149"/>
      <c r="AA285" s="149"/>
      <c r="AB285" s="149"/>
      <c r="AC285" s="12"/>
      <c r="AD285" s="12"/>
      <c r="AE285" s="66"/>
      <c r="AG285" s="12"/>
    </row>
    <row r="286" spans="1:33">
      <c r="A286" s="32"/>
      <c r="B286" s="32"/>
      <c r="C286" s="32"/>
      <c r="E286" s="32"/>
      <c r="F286" s="32"/>
      <c r="G286" s="32"/>
      <c r="H286" s="32"/>
      <c r="I286" s="32"/>
      <c r="J286" s="32"/>
      <c r="K286" s="32"/>
      <c r="L286" s="32"/>
      <c r="M286" s="12"/>
      <c r="N286" s="12"/>
      <c r="O286" s="32"/>
      <c r="P286" s="66"/>
      <c r="Q286" s="68"/>
      <c r="R286" s="66"/>
      <c r="S286" s="12"/>
      <c r="T286" s="66"/>
      <c r="U286" s="12"/>
      <c r="V286" s="12"/>
      <c r="W286" s="12"/>
      <c r="X286" s="66"/>
      <c r="Y286" s="66"/>
      <c r="Z286" s="149"/>
      <c r="AA286" s="149"/>
      <c r="AB286" s="149"/>
      <c r="AC286" s="12"/>
      <c r="AD286" s="12"/>
      <c r="AE286" s="66"/>
      <c r="AG286" s="12"/>
    </row>
    <row r="287" spans="1:33">
      <c r="A287" s="32"/>
      <c r="B287" s="32"/>
      <c r="C287" s="32"/>
      <c r="E287" s="32"/>
      <c r="F287" s="32"/>
      <c r="G287" s="32"/>
      <c r="H287" s="32"/>
      <c r="I287" s="32"/>
      <c r="J287" s="32"/>
      <c r="K287" s="32"/>
      <c r="L287" s="32"/>
      <c r="M287" s="12"/>
      <c r="N287" s="12"/>
      <c r="O287" s="32"/>
      <c r="P287" s="66"/>
      <c r="Q287" s="68"/>
      <c r="R287" s="66"/>
      <c r="S287" s="12"/>
      <c r="T287" s="66"/>
      <c r="U287" s="12"/>
      <c r="V287" s="12"/>
      <c r="W287" s="12"/>
      <c r="X287" s="66"/>
      <c r="Y287" s="66"/>
      <c r="Z287" s="149"/>
      <c r="AA287" s="149"/>
      <c r="AB287" s="149"/>
      <c r="AC287" s="12"/>
      <c r="AD287" s="12"/>
      <c r="AE287" s="66"/>
      <c r="AG287" s="12"/>
    </row>
    <row r="288" spans="1:33">
      <c r="A288" s="32"/>
      <c r="B288" s="32"/>
      <c r="C288" s="32"/>
      <c r="E288" s="32"/>
      <c r="F288" s="32"/>
      <c r="G288" s="32"/>
      <c r="H288" s="32"/>
      <c r="I288" s="32"/>
      <c r="J288" s="32"/>
      <c r="K288" s="32"/>
      <c r="L288" s="32"/>
      <c r="M288" s="12"/>
      <c r="N288" s="12"/>
      <c r="O288" s="32"/>
      <c r="P288" s="66"/>
      <c r="Q288" s="68"/>
      <c r="R288" s="66"/>
      <c r="S288" s="12"/>
      <c r="T288" s="66"/>
      <c r="U288" s="12"/>
      <c r="V288" s="12"/>
      <c r="W288" s="12"/>
      <c r="X288" s="66"/>
      <c r="Y288" s="66"/>
      <c r="Z288" s="149"/>
      <c r="AA288" s="149"/>
      <c r="AB288" s="149"/>
      <c r="AC288" s="12"/>
      <c r="AD288" s="12"/>
      <c r="AE288" s="66"/>
      <c r="AG288" s="12"/>
    </row>
    <row r="289" spans="1:33">
      <c r="A289" s="32"/>
      <c r="B289" s="32"/>
      <c r="C289" s="32"/>
      <c r="E289" s="32"/>
      <c r="F289" s="32"/>
      <c r="G289" s="32"/>
      <c r="H289" s="32"/>
      <c r="I289" s="32"/>
      <c r="J289" s="32"/>
      <c r="K289" s="32"/>
      <c r="L289" s="32"/>
      <c r="M289" s="30"/>
      <c r="N289" s="30"/>
      <c r="O289" s="32"/>
      <c r="P289" s="67"/>
      <c r="Q289" s="68"/>
      <c r="R289" s="67"/>
      <c r="S289" s="30"/>
      <c r="T289" s="67"/>
      <c r="U289" s="30"/>
      <c r="V289" s="30"/>
      <c r="W289" s="30"/>
      <c r="X289" s="67"/>
      <c r="Y289" s="67"/>
      <c r="AB289" s="150"/>
      <c r="AG289" s="30"/>
    </row>
    <row r="290" spans="1:33">
      <c r="A290" s="32"/>
      <c r="B290" s="32"/>
      <c r="C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68"/>
      <c r="Q290" s="68"/>
      <c r="R290" s="68"/>
      <c r="S290" s="32"/>
      <c r="T290" s="68"/>
      <c r="U290" s="32"/>
      <c r="V290" s="32"/>
      <c r="W290" s="32"/>
      <c r="X290" s="68"/>
      <c r="Y290" s="68"/>
      <c r="AB290" s="151"/>
      <c r="AG290" s="32"/>
    </row>
    <row r="291" spans="1:33">
      <c r="A291" s="32"/>
      <c r="B291" s="32"/>
      <c r="C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68"/>
      <c r="Q291" s="68"/>
      <c r="R291" s="68"/>
      <c r="S291" s="32"/>
      <c r="T291" s="68"/>
      <c r="U291" s="32"/>
      <c r="V291" s="32"/>
      <c r="W291" s="32"/>
      <c r="X291" s="68"/>
      <c r="Y291" s="68"/>
      <c r="AB291" s="151"/>
      <c r="AG291" s="32"/>
    </row>
    <row r="292" spans="1:33">
      <c r="A292" s="32"/>
      <c r="B292" s="32"/>
      <c r="C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68"/>
      <c r="Q292" s="68"/>
      <c r="R292" s="68"/>
      <c r="S292" s="32"/>
      <c r="T292" s="68"/>
      <c r="U292" s="32"/>
      <c r="V292" s="32"/>
      <c r="W292" s="32"/>
      <c r="X292" s="68"/>
      <c r="Y292" s="68"/>
      <c r="AB292" s="151"/>
      <c r="AG292" s="32"/>
    </row>
    <row r="293" spans="1:33">
      <c r="A293" s="32"/>
      <c r="B293" s="32"/>
      <c r="C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68"/>
      <c r="Q293" s="68"/>
      <c r="R293" s="68"/>
      <c r="S293" s="32"/>
      <c r="T293" s="68"/>
      <c r="U293" s="32"/>
      <c r="V293" s="32"/>
      <c r="W293" s="32"/>
      <c r="X293" s="68"/>
      <c r="Y293" s="68"/>
      <c r="AB293" s="151"/>
      <c r="AG293" s="32"/>
    </row>
    <row r="294" spans="1:33">
      <c r="A294" s="32"/>
      <c r="B294" s="32"/>
      <c r="C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68"/>
      <c r="Q294" s="68"/>
      <c r="R294" s="68"/>
      <c r="S294" s="32"/>
      <c r="T294" s="68"/>
      <c r="U294" s="32"/>
      <c r="V294" s="32"/>
      <c r="W294" s="32"/>
      <c r="X294" s="68"/>
      <c r="Y294" s="68"/>
      <c r="AB294" s="151"/>
      <c r="AG294" s="32"/>
    </row>
    <row r="295" spans="1:33">
      <c r="A295" s="32"/>
      <c r="B295" s="32"/>
      <c r="C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68"/>
      <c r="Q295" s="68"/>
      <c r="R295" s="68"/>
      <c r="S295" s="32"/>
      <c r="T295" s="68"/>
      <c r="U295" s="32"/>
      <c r="V295" s="32"/>
      <c r="W295" s="32"/>
      <c r="X295" s="68"/>
      <c r="Y295" s="68"/>
      <c r="AB295" s="151"/>
      <c r="AG295" s="32"/>
    </row>
    <row r="296" spans="1:33">
      <c r="A296" s="32"/>
      <c r="B296" s="32"/>
      <c r="C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68"/>
      <c r="Q296" s="68"/>
      <c r="R296" s="68"/>
      <c r="S296" s="32"/>
      <c r="T296" s="68"/>
      <c r="U296" s="32"/>
      <c r="V296" s="32"/>
      <c r="W296" s="32"/>
      <c r="X296" s="68"/>
      <c r="Y296" s="68"/>
      <c r="AB296" s="151"/>
      <c r="AG296" s="32"/>
    </row>
    <row r="297" spans="1:33">
      <c r="A297" s="32"/>
      <c r="B297" s="32"/>
      <c r="C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68"/>
      <c r="Q297" s="68"/>
      <c r="R297" s="68"/>
      <c r="S297" s="32"/>
      <c r="T297" s="68"/>
      <c r="U297" s="32"/>
      <c r="V297" s="32"/>
      <c r="W297" s="32"/>
      <c r="X297" s="68"/>
      <c r="Y297" s="68"/>
      <c r="AB297" s="151"/>
      <c r="AG297" s="32"/>
    </row>
    <row r="298" spans="1:33">
      <c r="A298" s="32"/>
      <c r="B298" s="32"/>
      <c r="C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68"/>
      <c r="Q298" s="68"/>
      <c r="R298" s="68"/>
      <c r="S298" s="32"/>
      <c r="T298" s="68"/>
      <c r="U298" s="32"/>
      <c r="V298" s="32"/>
      <c r="W298" s="32"/>
      <c r="X298" s="68"/>
      <c r="Y298" s="68"/>
      <c r="AB298" s="151"/>
      <c r="AG298" s="32"/>
    </row>
    <row r="299" spans="1:33">
      <c r="A299" s="32"/>
      <c r="B299" s="32"/>
      <c r="C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68"/>
      <c r="Q299" s="68"/>
      <c r="R299" s="68"/>
      <c r="S299" s="32"/>
      <c r="T299" s="68"/>
      <c r="U299" s="32"/>
      <c r="V299" s="32"/>
      <c r="W299" s="32"/>
      <c r="X299" s="68"/>
      <c r="Y299" s="68"/>
      <c r="AB299" s="151"/>
      <c r="AG299" s="32"/>
    </row>
    <row r="300" spans="1:33">
      <c r="A300" s="32"/>
      <c r="B300" s="32"/>
      <c r="C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68"/>
      <c r="Q300" s="68"/>
      <c r="R300" s="68"/>
      <c r="S300" s="32"/>
      <c r="T300" s="68"/>
      <c r="U300" s="32"/>
      <c r="V300" s="32"/>
      <c r="W300" s="32"/>
      <c r="X300" s="68"/>
      <c r="Y300" s="68"/>
      <c r="AB300" s="151"/>
      <c r="AG300" s="32"/>
    </row>
    <row r="301" spans="1:33">
      <c r="A301" s="32"/>
      <c r="B301" s="32"/>
      <c r="C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68"/>
      <c r="Q301" s="68"/>
      <c r="R301" s="68"/>
      <c r="S301" s="32"/>
      <c r="T301" s="68"/>
      <c r="U301" s="32"/>
      <c r="V301" s="32"/>
      <c r="W301" s="32"/>
      <c r="X301" s="68"/>
      <c r="Y301" s="68"/>
      <c r="AB301" s="151"/>
      <c r="AG301" s="32"/>
    </row>
    <row r="302" spans="1:33">
      <c r="A302" s="32"/>
      <c r="B302" s="32"/>
      <c r="C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68"/>
      <c r="Q302" s="68"/>
      <c r="R302" s="68"/>
      <c r="S302" s="32"/>
      <c r="T302" s="68"/>
      <c r="U302" s="32"/>
      <c r="V302" s="32"/>
      <c r="W302" s="32"/>
      <c r="X302" s="68"/>
      <c r="Y302" s="68"/>
      <c r="AB302" s="151"/>
      <c r="AG302" s="32"/>
    </row>
    <row r="303" spans="1:33">
      <c r="A303" s="32"/>
      <c r="B303" s="32"/>
      <c r="C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68"/>
      <c r="Q303" s="68"/>
      <c r="R303" s="68"/>
      <c r="S303" s="32"/>
      <c r="T303" s="68"/>
      <c r="U303" s="32"/>
      <c r="V303" s="32"/>
      <c r="W303" s="32"/>
      <c r="X303" s="68"/>
      <c r="Y303" s="68"/>
      <c r="AB303" s="151"/>
      <c r="AG303" s="32"/>
    </row>
    <row r="304" spans="1:33">
      <c r="A304" s="32"/>
      <c r="B304" s="32"/>
      <c r="C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68"/>
      <c r="Q304" s="68"/>
      <c r="R304" s="68"/>
      <c r="S304" s="32"/>
      <c r="T304" s="68"/>
      <c r="U304" s="32"/>
      <c r="V304" s="32"/>
      <c r="W304" s="32"/>
      <c r="X304" s="68"/>
      <c r="Y304" s="68"/>
      <c r="AB304" s="151"/>
      <c r="AG304" s="32"/>
    </row>
    <row r="305" spans="1:33">
      <c r="A305" s="32"/>
      <c r="B305" s="32"/>
      <c r="C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68"/>
      <c r="Q305" s="68"/>
      <c r="R305" s="68"/>
      <c r="S305" s="32"/>
      <c r="T305" s="68"/>
      <c r="U305" s="32"/>
      <c r="V305" s="32"/>
      <c r="W305" s="32"/>
      <c r="X305" s="68"/>
      <c r="Y305" s="68"/>
      <c r="AB305" s="151"/>
      <c r="AG305" s="32"/>
    </row>
    <row r="306" spans="1:33">
      <c r="A306" s="32"/>
      <c r="B306" s="32"/>
      <c r="C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68"/>
      <c r="Q306" s="68"/>
      <c r="R306" s="68"/>
      <c r="S306" s="32"/>
      <c r="T306" s="68"/>
      <c r="U306" s="32"/>
      <c r="V306" s="32"/>
      <c r="W306" s="32"/>
      <c r="X306" s="68"/>
      <c r="Y306" s="68"/>
      <c r="AB306" s="151"/>
      <c r="AG306" s="32"/>
    </row>
    <row r="307" spans="1:33">
      <c r="A307" s="32"/>
      <c r="B307" s="32"/>
      <c r="C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68"/>
      <c r="Q307" s="68"/>
      <c r="R307" s="68"/>
      <c r="S307" s="32"/>
      <c r="T307" s="68"/>
      <c r="U307" s="32"/>
      <c r="V307" s="32"/>
      <c r="W307" s="32"/>
      <c r="X307" s="68"/>
      <c r="Y307" s="68"/>
      <c r="AB307" s="151"/>
      <c r="AG307" s="32"/>
    </row>
    <row r="308" spans="1:33">
      <c r="A308" s="32"/>
      <c r="B308" s="32"/>
      <c r="C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68"/>
      <c r="Q308" s="68"/>
      <c r="R308" s="68"/>
      <c r="S308" s="32"/>
      <c r="T308" s="68"/>
      <c r="U308" s="32"/>
      <c r="V308" s="32"/>
      <c r="W308" s="32"/>
      <c r="X308" s="68"/>
      <c r="Y308" s="68"/>
      <c r="AB308" s="151"/>
      <c r="AG308" s="32"/>
    </row>
    <row r="309" spans="1:33">
      <c r="A309" s="32"/>
      <c r="B309" s="32"/>
      <c r="C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68"/>
      <c r="Q309" s="68"/>
      <c r="R309" s="68"/>
      <c r="S309" s="32"/>
      <c r="T309" s="68"/>
      <c r="U309" s="32"/>
      <c r="V309" s="32"/>
      <c r="W309" s="32"/>
      <c r="X309" s="68"/>
      <c r="Y309" s="68"/>
      <c r="AB309" s="151"/>
      <c r="AG309" s="32"/>
    </row>
    <row r="310" spans="1:33">
      <c r="A310" s="32"/>
      <c r="B310" s="32"/>
      <c r="C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68"/>
      <c r="Q310" s="68"/>
      <c r="R310" s="68"/>
      <c r="S310" s="32"/>
      <c r="T310" s="68"/>
      <c r="U310" s="32"/>
      <c r="V310" s="32"/>
      <c r="W310" s="32"/>
      <c r="X310" s="68"/>
      <c r="Y310" s="68"/>
      <c r="AB310" s="151"/>
      <c r="AG310" s="32"/>
    </row>
    <row r="311" spans="1:33">
      <c r="A311" s="32"/>
      <c r="B311" s="32"/>
      <c r="C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68"/>
      <c r="Q311" s="68"/>
      <c r="R311" s="68"/>
      <c r="S311" s="32"/>
      <c r="T311" s="68"/>
      <c r="U311" s="32"/>
      <c r="V311" s="32"/>
      <c r="W311" s="32"/>
      <c r="X311" s="68"/>
      <c r="Y311" s="68"/>
      <c r="AB311" s="151"/>
      <c r="AG311" s="32"/>
    </row>
    <row r="312" spans="1:33">
      <c r="A312" s="32"/>
      <c r="B312" s="32"/>
      <c r="C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68"/>
      <c r="Q312" s="68"/>
      <c r="R312" s="68"/>
      <c r="S312" s="32"/>
      <c r="T312" s="68"/>
      <c r="U312" s="32"/>
      <c r="V312" s="32"/>
      <c r="W312" s="32"/>
      <c r="X312" s="68"/>
      <c r="Y312" s="68"/>
      <c r="AB312" s="151"/>
      <c r="AG312" s="32"/>
    </row>
    <row r="313" spans="1:33">
      <c r="A313" s="32"/>
      <c r="B313" s="32"/>
      <c r="C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68"/>
      <c r="Q313" s="68"/>
      <c r="R313" s="68"/>
      <c r="S313" s="32"/>
      <c r="T313" s="68"/>
      <c r="U313" s="32"/>
      <c r="V313" s="32"/>
      <c r="W313" s="32"/>
      <c r="X313" s="68"/>
      <c r="Y313" s="68"/>
      <c r="AB313" s="151"/>
      <c r="AG313" s="32"/>
    </row>
    <row r="314" spans="1:33">
      <c r="A314" s="32"/>
      <c r="B314" s="32"/>
      <c r="C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68"/>
      <c r="Q314" s="68"/>
      <c r="R314" s="68"/>
      <c r="S314" s="32"/>
      <c r="T314" s="68"/>
      <c r="U314" s="32"/>
      <c r="V314" s="32"/>
      <c r="W314" s="32"/>
      <c r="X314" s="68"/>
      <c r="Y314" s="68"/>
      <c r="AB314" s="151"/>
      <c r="AG314" s="32"/>
    </row>
    <row r="315" spans="1:33">
      <c r="L315" s="32"/>
      <c r="M315" s="32"/>
      <c r="N315" s="32"/>
      <c r="P315" s="68"/>
      <c r="R315" s="68"/>
      <c r="S315" s="32"/>
      <c r="T315" s="68"/>
      <c r="U315" s="32"/>
      <c r="V315" s="32"/>
      <c r="W315" s="32"/>
      <c r="X315" s="68"/>
      <c r="Y315" s="68"/>
      <c r="AB315" s="151"/>
      <c r="AG315" s="32"/>
    </row>
    <row r="316" spans="1:33">
      <c r="L316" s="32"/>
      <c r="M316" s="32"/>
      <c r="N316" s="32"/>
      <c r="P316" s="68"/>
      <c r="R316" s="68"/>
      <c r="S316" s="32"/>
      <c r="T316" s="68"/>
      <c r="U316" s="32"/>
      <c r="V316" s="32"/>
      <c r="W316" s="32"/>
      <c r="X316" s="68"/>
      <c r="Y316" s="68"/>
      <c r="AB316" s="151"/>
      <c r="AG316" s="32"/>
    </row>
    <row r="317" spans="1:33">
      <c r="L317" s="32"/>
      <c r="M317" s="32"/>
      <c r="N317" s="32"/>
      <c r="P317" s="68"/>
      <c r="R317" s="68"/>
      <c r="S317" s="32"/>
      <c r="T317" s="68"/>
      <c r="U317" s="32"/>
      <c r="V317" s="32"/>
      <c r="W317" s="32"/>
      <c r="X317" s="68"/>
      <c r="Y317" s="68"/>
      <c r="AB317" s="151"/>
      <c r="AG317" s="32"/>
    </row>
    <row r="318" spans="1:33">
      <c r="L318" s="32"/>
      <c r="M318" s="32"/>
      <c r="N318" s="32"/>
      <c r="P318" s="68"/>
      <c r="R318" s="68"/>
      <c r="S318" s="32"/>
      <c r="T318" s="68"/>
      <c r="U318" s="32"/>
      <c r="V318" s="32"/>
      <c r="W318" s="32"/>
      <c r="X318" s="68"/>
      <c r="Y318" s="68"/>
      <c r="AB318" s="151"/>
      <c r="AG318" s="32"/>
    </row>
    <row r="319" spans="1:33">
      <c r="L319" s="32"/>
      <c r="M319" s="32"/>
      <c r="N319" s="32"/>
      <c r="P319" s="68"/>
      <c r="R319" s="68"/>
      <c r="S319" s="32"/>
      <c r="T319" s="68"/>
      <c r="U319" s="32"/>
      <c r="V319" s="32"/>
      <c r="W319" s="32"/>
      <c r="X319" s="68"/>
      <c r="Y319" s="68"/>
      <c r="AB319" s="151"/>
      <c r="AG319" s="32"/>
    </row>
    <row r="320" spans="1:33">
      <c r="L320" s="32"/>
      <c r="M320" s="32"/>
      <c r="N320" s="32"/>
      <c r="P320" s="68"/>
      <c r="R320" s="68"/>
      <c r="S320" s="32"/>
      <c r="T320" s="68"/>
      <c r="U320" s="32"/>
      <c r="V320" s="32"/>
      <c r="W320" s="32"/>
      <c r="X320" s="68"/>
      <c r="Y320" s="68"/>
      <c r="AB320" s="151"/>
      <c r="AG320" s="32"/>
    </row>
    <row r="321" spans="12:33">
      <c r="L321" s="32"/>
      <c r="M321" s="32"/>
      <c r="N321" s="32"/>
      <c r="P321" s="68"/>
      <c r="R321" s="68"/>
      <c r="S321" s="32"/>
      <c r="T321" s="68"/>
      <c r="U321" s="32"/>
      <c r="V321" s="32"/>
      <c r="W321" s="32"/>
      <c r="X321" s="68"/>
      <c r="Y321" s="68"/>
      <c r="AB321" s="151"/>
      <c r="AG321" s="32"/>
    </row>
    <row r="322" spans="12:33">
      <c r="L322" s="32"/>
      <c r="M322" s="32"/>
      <c r="N322" s="32"/>
      <c r="P322" s="68"/>
      <c r="R322" s="68"/>
      <c r="S322" s="32"/>
      <c r="T322" s="68"/>
      <c r="U322" s="32"/>
      <c r="V322" s="32"/>
      <c r="W322" s="32"/>
      <c r="X322" s="68"/>
      <c r="Y322" s="68"/>
      <c r="AB322" s="151"/>
      <c r="AG322" s="32"/>
    </row>
    <row r="323" spans="12:33">
      <c r="L323" s="32"/>
      <c r="M323" s="32"/>
      <c r="N323" s="32"/>
      <c r="P323" s="68"/>
      <c r="R323" s="68"/>
      <c r="S323" s="32"/>
      <c r="T323" s="68"/>
      <c r="U323" s="32"/>
      <c r="V323" s="32"/>
      <c r="W323" s="32"/>
      <c r="X323" s="68"/>
      <c r="Y323" s="68"/>
      <c r="AB323" s="151"/>
      <c r="AG323" s="32"/>
    </row>
    <row r="324" spans="12:33">
      <c r="L324" s="32"/>
      <c r="M324" s="32"/>
      <c r="N324" s="32"/>
      <c r="P324" s="68"/>
      <c r="R324" s="68"/>
      <c r="S324" s="32"/>
      <c r="T324" s="68"/>
      <c r="U324" s="32"/>
      <c r="V324" s="32"/>
      <c r="W324" s="32"/>
      <c r="X324" s="68"/>
    </row>
    <row r="325" spans="12:33">
      <c r="L325" s="32"/>
      <c r="M325" s="32"/>
      <c r="N325" s="32"/>
      <c r="P325" s="68"/>
      <c r="R325" s="68"/>
      <c r="S325" s="32"/>
      <c r="T325" s="68"/>
      <c r="U325" s="32"/>
      <c r="V325" s="32"/>
      <c r="W325" s="32"/>
      <c r="X325" s="68"/>
    </row>
    <row r="326" spans="12:33">
      <c r="L326" s="32"/>
      <c r="M326" s="32"/>
      <c r="N326" s="32"/>
      <c r="P326" s="68"/>
      <c r="R326" s="68"/>
      <c r="S326" s="32"/>
      <c r="T326" s="68"/>
      <c r="U326" s="32"/>
      <c r="V326" s="32"/>
      <c r="W326" s="32"/>
      <c r="X326" s="68"/>
    </row>
    <row r="327" spans="12:33">
      <c r="L327" s="32"/>
      <c r="M327" s="32"/>
      <c r="N327" s="32"/>
      <c r="P327" s="68"/>
      <c r="R327" s="68"/>
      <c r="S327" s="32"/>
      <c r="T327" s="68"/>
      <c r="U327" s="32"/>
      <c r="V327" s="32"/>
      <c r="W327" s="32"/>
      <c r="X327" s="68"/>
    </row>
    <row r="328" spans="12:33">
      <c r="L328" s="32"/>
      <c r="M328" s="32"/>
      <c r="N328" s="32"/>
      <c r="P328" s="68"/>
      <c r="R328" s="68"/>
      <c r="S328" s="32"/>
      <c r="T328" s="68"/>
      <c r="U328" s="32"/>
      <c r="V328" s="32"/>
      <c r="W328" s="32"/>
      <c r="X328" s="68"/>
    </row>
    <row r="329" spans="12:33">
      <c r="L329" s="32"/>
      <c r="M329" s="32"/>
      <c r="N329" s="32"/>
      <c r="P329" s="68"/>
      <c r="R329" s="68"/>
      <c r="S329" s="32"/>
      <c r="T329" s="68"/>
      <c r="U329" s="32"/>
      <c r="V329" s="32"/>
      <c r="W329" s="32"/>
      <c r="X329" s="68"/>
    </row>
    <row r="330" spans="12:33">
      <c r="L330" s="32"/>
      <c r="M330" s="32"/>
      <c r="N330" s="32"/>
      <c r="P330" s="68"/>
      <c r="R330" s="68"/>
      <c r="S330" s="32"/>
      <c r="T330" s="68"/>
      <c r="U330" s="32"/>
      <c r="V330" s="32"/>
      <c r="W330" s="32"/>
      <c r="X330" s="68"/>
    </row>
    <row r="331" spans="12:33">
      <c r="L331" s="32"/>
      <c r="M331" s="32"/>
      <c r="N331" s="32"/>
      <c r="P331" s="68"/>
      <c r="R331" s="68"/>
      <c r="S331" s="32"/>
      <c r="T331" s="68"/>
      <c r="U331" s="32"/>
      <c r="V331" s="32"/>
      <c r="W331" s="32"/>
      <c r="X331" s="68"/>
    </row>
    <row r="332" spans="12:33">
      <c r="L332" s="32"/>
      <c r="M332" s="32"/>
      <c r="N332" s="32"/>
      <c r="P332" s="68"/>
      <c r="R332" s="68"/>
      <c r="S332" s="32"/>
      <c r="T332" s="68"/>
      <c r="U332" s="32"/>
      <c r="V332" s="32"/>
      <c r="W332" s="32"/>
      <c r="X332" s="68"/>
    </row>
    <row r="333" spans="12:33">
      <c r="L333" s="32"/>
      <c r="M333" s="32"/>
      <c r="N333" s="32"/>
      <c r="P333" s="68"/>
      <c r="R333" s="68"/>
      <c r="S333" s="32"/>
      <c r="T333" s="68"/>
      <c r="U333" s="32"/>
      <c r="V333" s="32"/>
      <c r="W333" s="32"/>
      <c r="X333" s="68"/>
    </row>
    <row r="334" spans="12:33">
      <c r="L334" s="32"/>
      <c r="M334" s="32"/>
      <c r="N334" s="32"/>
      <c r="P334" s="68"/>
      <c r="R334" s="68"/>
      <c r="S334" s="32"/>
      <c r="T334" s="68"/>
      <c r="U334" s="32"/>
      <c r="V334" s="32"/>
      <c r="W334" s="32"/>
      <c r="X334" s="68"/>
    </row>
    <row r="335" spans="12:33">
      <c r="L335" s="32"/>
      <c r="M335" s="32"/>
      <c r="N335" s="32"/>
      <c r="P335" s="68"/>
      <c r="R335" s="68"/>
      <c r="S335" s="32"/>
      <c r="T335" s="68"/>
      <c r="U335" s="32"/>
      <c r="V335" s="32"/>
      <c r="W335" s="32"/>
      <c r="X335" s="68"/>
    </row>
    <row r="336" spans="12:33">
      <c r="L336" s="32"/>
      <c r="M336" s="32"/>
      <c r="N336" s="32"/>
      <c r="P336" s="68"/>
      <c r="R336" s="68"/>
      <c r="S336" s="32"/>
      <c r="T336" s="68"/>
      <c r="U336" s="32"/>
      <c r="V336" s="32"/>
      <c r="W336" s="32"/>
      <c r="X336" s="68"/>
    </row>
    <row r="337" spans="12:24">
      <c r="L337" s="32"/>
      <c r="M337" s="32"/>
      <c r="N337" s="32"/>
      <c r="P337" s="68"/>
      <c r="R337" s="68"/>
      <c r="S337" s="32"/>
      <c r="T337" s="68"/>
      <c r="U337" s="32"/>
      <c r="V337" s="32"/>
      <c r="W337" s="32"/>
      <c r="X337" s="68"/>
    </row>
    <row r="338" spans="12:24">
      <c r="M338" s="32"/>
      <c r="N338" s="32"/>
      <c r="P338" s="68"/>
      <c r="R338" s="68"/>
      <c r="S338" s="32"/>
      <c r="T338" s="68"/>
      <c r="U338" s="32"/>
      <c r="V338" s="32"/>
      <c r="W338" s="32"/>
      <c r="X338" s="68"/>
    </row>
    <row r="339" spans="12:24">
      <c r="M339" s="32"/>
      <c r="N339" s="32"/>
      <c r="P339" s="68"/>
      <c r="R339" s="68"/>
      <c r="S339" s="32"/>
      <c r="T339" s="68"/>
      <c r="U339" s="32"/>
      <c r="V339" s="32"/>
      <c r="W339" s="32"/>
      <c r="X339" s="68"/>
    </row>
    <row r="340" spans="12:24">
      <c r="M340" s="32"/>
      <c r="N340" s="32"/>
      <c r="P340" s="68"/>
      <c r="R340" s="68"/>
      <c r="S340" s="32"/>
      <c r="T340" s="68"/>
      <c r="U340" s="32"/>
      <c r="V340" s="32"/>
      <c r="W340" s="32"/>
      <c r="X340" s="68"/>
    </row>
    <row r="341" spans="12:24">
      <c r="M341" s="32"/>
      <c r="N341" s="32"/>
      <c r="P341" s="68"/>
      <c r="R341" s="68"/>
      <c r="S341" s="32"/>
      <c r="T341" s="68"/>
      <c r="U341" s="32"/>
      <c r="V341" s="32"/>
      <c r="W341" s="32"/>
      <c r="X341" s="68"/>
    </row>
    <row r="342" spans="12:24">
      <c r="M342" s="32"/>
      <c r="N342" s="32"/>
      <c r="P342" s="68"/>
      <c r="R342" s="68"/>
      <c r="S342" s="32"/>
      <c r="T342" s="68"/>
      <c r="U342" s="32"/>
      <c r="V342" s="32"/>
      <c r="W342" s="32"/>
      <c r="X342" s="68"/>
    </row>
    <row r="343" spans="12:24">
      <c r="M343" s="32"/>
      <c r="N343" s="32"/>
      <c r="P343" s="68"/>
      <c r="R343" s="68"/>
      <c r="S343" s="32"/>
      <c r="T343" s="68"/>
      <c r="U343" s="32"/>
      <c r="V343" s="32"/>
      <c r="W343" s="32"/>
      <c r="X343" s="68"/>
    </row>
    <row r="344" spans="12:24">
      <c r="M344" s="32"/>
      <c r="N344" s="32"/>
      <c r="P344" s="68"/>
      <c r="R344" s="68"/>
      <c r="S344" s="32"/>
      <c r="T344" s="68"/>
      <c r="U344" s="32"/>
      <c r="V344" s="32"/>
      <c r="W344" s="32"/>
      <c r="X344" s="68"/>
    </row>
    <row r="345" spans="12:24">
      <c r="M345" s="32"/>
      <c r="N345" s="32"/>
      <c r="P345" s="68"/>
      <c r="R345" s="68"/>
      <c r="S345" s="32"/>
      <c r="T345" s="68"/>
      <c r="U345" s="32"/>
      <c r="V345" s="32"/>
      <c r="W345" s="32"/>
      <c r="X345" s="68"/>
    </row>
    <row r="346" spans="12:24">
      <c r="M346" s="32"/>
      <c r="N346" s="32"/>
      <c r="P346" s="68"/>
      <c r="R346" s="68"/>
      <c r="S346" s="32"/>
      <c r="T346" s="68"/>
      <c r="U346" s="32"/>
      <c r="V346" s="32"/>
      <c r="W346" s="32"/>
      <c r="X346" s="68"/>
    </row>
  </sheetData>
  <mergeCells count="1">
    <mergeCell ref="Q5:R5"/>
  </mergeCells>
  <conditionalFormatting sqref="Y29:Y30 Y98">
    <cfRule type="cellIs" dxfId="82" priority="10" stopIfTrue="1" operator="lessThan">
      <formula>0</formula>
    </cfRule>
  </conditionalFormatting>
  <conditionalFormatting sqref="Y75">
    <cfRule type="cellIs" dxfId="81" priority="11" stopIfTrue="1" operator="greaterThan">
      <formula>0</formula>
    </cfRule>
  </conditionalFormatting>
  <conditionalFormatting sqref="Y52">
    <cfRule type="cellIs" dxfId="80" priority="12" stopIfTrue="1" operator="greaterThan">
      <formula>0</formula>
    </cfRule>
    <cfRule type="cellIs" dxfId="79" priority="13" stopIfTrue="1" operator="lessThan">
      <formula>0</formula>
    </cfRule>
  </conditionalFormatting>
  <conditionalFormatting sqref="Y75">
    <cfRule type="cellIs" dxfId="78" priority="9" operator="lessThan">
      <formula>0</formula>
    </cfRule>
  </conditionalFormatting>
  <conditionalFormatting sqref="H11:H18">
    <cfRule type="cellIs" dxfId="77" priority="7" operator="lessThan">
      <formula>0</formula>
    </cfRule>
    <cfRule type="cellIs" dxfId="76" priority="8" operator="greaterThan">
      <formula>0</formula>
    </cfRule>
  </conditionalFormatting>
  <conditionalFormatting sqref="J11:J18">
    <cfRule type="cellIs" dxfId="75" priority="5" operator="lessThan">
      <formula>0</formula>
    </cfRule>
    <cfRule type="cellIs" dxfId="74" priority="6" operator="greaterThan">
      <formula>0</formula>
    </cfRule>
  </conditionalFormatting>
  <conditionalFormatting sqref="O11:O18">
    <cfRule type="cellIs" dxfId="73" priority="3" operator="lessThan">
      <formula>0</formula>
    </cfRule>
    <cfRule type="cellIs" dxfId="72" priority="4" operator="greaterThan">
      <formula>0</formula>
    </cfRule>
  </conditionalFormatting>
  <conditionalFormatting sqref="Q11:Q18">
    <cfRule type="cellIs" dxfId="71" priority="1" operator="lessThan">
      <formula>0</formula>
    </cfRule>
    <cfRule type="cellIs" dxfId="7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875A8-BC40-44F0-B9F8-EE3B1A412ECE}">
  <dimension ref="A1"/>
  <sheetViews>
    <sheetView workbookViewId="0">
      <selection activeCell="P10" sqref="P1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282"/>
  <sheetViews>
    <sheetView zoomScale="95" zoomScaleNormal="95" workbookViewId="0">
      <pane ySplit="11" topLeftCell="A26" activePane="bottomLeft" state="frozen"/>
      <selection pane="bottomLeft" activeCell="A44" sqref="A44"/>
    </sheetView>
  </sheetViews>
  <sheetFormatPr baseColWidth="10" defaultRowHeight="15"/>
  <cols>
    <col min="1" max="1" width="2" customWidth="1"/>
    <col min="2" max="2" width="7.08984375" customWidth="1"/>
    <col min="3" max="3" width="4.54296875" customWidth="1"/>
    <col min="4" max="4" width="9.36328125" customWidth="1"/>
    <col min="6" max="6" width="7.81640625" customWidth="1"/>
    <col min="7" max="7" width="7.90625" customWidth="1"/>
    <col min="8" max="8" width="8.54296875" customWidth="1"/>
    <col min="9" max="9" width="7.6328125" customWidth="1"/>
    <col min="10" max="11" width="6.90625" customWidth="1"/>
    <col min="12" max="12" width="6.81640625" style="9" customWidth="1"/>
    <col min="13" max="13" width="6.08984375" style="9" customWidth="1"/>
    <col min="14" max="14" width="6.54296875" customWidth="1"/>
    <col min="15" max="15" width="6.6328125" customWidth="1"/>
    <col min="16" max="16" width="7.08984375" customWidth="1"/>
    <col min="17" max="17" width="6.6328125" customWidth="1"/>
    <col min="18" max="18" width="6.54296875" style="9" customWidth="1"/>
    <col min="19" max="19" width="8" style="9" customWidth="1"/>
    <col min="20" max="20" width="6.81640625" style="96" customWidth="1"/>
    <col min="21" max="21" width="7.54296875" style="96" customWidth="1"/>
    <col min="22" max="22" width="7.1796875" style="96" customWidth="1"/>
    <col min="23" max="23" width="6.6328125" style="96" customWidth="1"/>
    <col min="24" max="24" width="6.81640625" customWidth="1"/>
    <col min="25" max="25" width="10.90625" style="9" customWidth="1"/>
    <col min="26" max="26" width="7.6328125" style="9" customWidth="1"/>
    <col min="27" max="27" width="8.90625" customWidth="1"/>
    <col min="28" max="28" width="20.90625" customWidth="1"/>
    <col min="29" max="29" width="14" customWidth="1"/>
    <col min="30" max="30" width="12.54296875" customWidth="1"/>
    <col min="31" max="31" width="10.90625" customWidth="1"/>
  </cols>
  <sheetData>
    <row r="1" spans="1:28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64"/>
      <c r="M1" s="64"/>
      <c r="N1" s="39"/>
      <c r="O1" s="39"/>
      <c r="P1" s="39"/>
      <c r="Q1" s="39"/>
      <c r="R1" s="39"/>
      <c r="S1" s="39"/>
      <c r="T1" s="2"/>
      <c r="U1" s="4"/>
      <c r="V1" s="4"/>
      <c r="W1"/>
      <c r="Y1"/>
      <c r="Z1"/>
    </row>
    <row r="2" spans="1:28" ht="15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64"/>
      <c r="M2" s="64"/>
      <c r="N2" s="39"/>
      <c r="O2" s="39"/>
      <c r="P2" s="39"/>
      <c r="Q2" s="39"/>
      <c r="R2" s="39"/>
      <c r="S2" s="39"/>
      <c r="T2" s="2"/>
      <c r="U2" s="4"/>
      <c r="V2" s="4"/>
      <c r="W2"/>
      <c r="Y2"/>
      <c r="Z2"/>
    </row>
    <row r="3" spans="1:28" ht="24.6">
      <c r="A3" s="39"/>
      <c r="B3" s="39"/>
      <c r="C3" s="39"/>
      <c r="D3" s="180" t="s">
        <v>465</v>
      </c>
      <c r="E3" s="138"/>
      <c r="F3" s="138"/>
      <c r="G3" s="138"/>
      <c r="H3" s="138"/>
      <c r="I3" s="139" t="s">
        <v>502</v>
      </c>
      <c r="J3" s="138"/>
      <c r="K3" s="327" t="str">
        <f>+År!B2</f>
        <v>Skålda purke</v>
      </c>
      <c r="L3" s="328"/>
      <c r="M3" s="328"/>
      <c r="N3" s="320"/>
      <c r="O3" s="39"/>
      <c r="P3" s="39"/>
      <c r="Q3" s="39"/>
      <c r="R3" s="39"/>
      <c r="S3" s="39"/>
      <c r="T3" s="2"/>
      <c r="U3" s="4"/>
      <c r="V3" s="4"/>
      <c r="W3"/>
      <c r="Y3"/>
      <c r="Z3"/>
    </row>
    <row r="4" spans="1:28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64"/>
      <c r="M4" s="64"/>
      <c r="N4" s="39"/>
      <c r="O4" s="39"/>
      <c r="P4" s="39"/>
      <c r="Q4" s="39"/>
      <c r="R4" s="39"/>
      <c r="S4" s="39"/>
      <c r="T4" s="2"/>
      <c r="U4" s="4"/>
      <c r="V4" s="4"/>
      <c r="W4"/>
      <c r="Y4"/>
      <c r="Z4"/>
    </row>
    <row r="5" spans="1:28" ht="21">
      <c r="A5" s="39"/>
      <c r="B5" s="39"/>
      <c r="C5" s="39"/>
      <c r="D5" s="39"/>
      <c r="E5" s="39"/>
      <c r="F5" s="57"/>
      <c r="G5" s="39"/>
      <c r="H5" s="39"/>
      <c r="I5" s="39"/>
      <c r="J5" s="39"/>
      <c r="K5" s="39"/>
      <c r="L5" s="64"/>
      <c r="M5" s="64"/>
      <c r="N5" s="39"/>
      <c r="O5" s="39"/>
      <c r="P5" s="39"/>
      <c r="Q5" s="39"/>
      <c r="R5" s="39"/>
      <c r="S5" s="39"/>
      <c r="T5" s="2"/>
      <c r="U5" s="4"/>
      <c r="V5" s="4"/>
      <c r="W5"/>
      <c r="Y5"/>
      <c r="Z5"/>
    </row>
    <row r="6" spans="1:28" ht="18" customHeight="1">
      <c r="A6" s="45"/>
      <c r="B6" s="45"/>
      <c r="C6" s="39"/>
      <c r="D6" s="57"/>
      <c r="E6" s="39"/>
      <c r="F6" s="39"/>
      <c r="G6" s="57"/>
      <c r="H6" s="69"/>
      <c r="I6" s="54"/>
      <c r="J6" s="39"/>
      <c r="K6" s="39"/>
      <c r="L6" s="64"/>
      <c r="M6" s="64"/>
      <c r="N6" s="39"/>
      <c r="O6" s="45"/>
      <c r="P6" s="39"/>
      <c r="Q6" s="39"/>
      <c r="R6" s="39"/>
      <c r="S6" s="39"/>
      <c r="T6" s="2"/>
      <c r="U6" s="4"/>
      <c r="V6" s="4"/>
      <c r="W6"/>
      <c r="Y6"/>
      <c r="Z6"/>
    </row>
    <row r="7" spans="1:28" ht="18" customHeight="1">
      <c r="A7" s="45"/>
      <c r="B7" s="45"/>
      <c r="C7" s="45" t="s">
        <v>8</v>
      </c>
      <c r="D7" s="27">
        <f>+År!R2</f>
        <v>52</v>
      </c>
      <c r="E7" s="39"/>
      <c r="F7" s="39"/>
      <c r="G7" s="45" t="s">
        <v>453</v>
      </c>
      <c r="H7" s="39"/>
      <c r="I7" s="323">
        <f>SUM(G12:G17)</f>
        <v>29699</v>
      </c>
      <c r="J7" s="324"/>
      <c r="K7" s="39"/>
      <c r="L7" s="64"/>
      <c r="M7" s="64"/>
      <c r="N7" s="39"/>
      <c r="O7" s="45"/>
      <c r="P7" s="39"/>
      <c r="Q7" s="39"/>
      <c r="R7" s="39"/>
      <c r="S7" s="39"/>
      <c r="T7" s="2"/>
      <c r="U7" s="4"/>
      <c r="V7" s="4"/>
      <c r="W7"/>
      <c r="Y7"/>
      <c r="Z7"/>
    </row>
    <row r="8" spans="1:28" ht="18" customHeight="1">
      <c r="A8" s="45"/>
      <c r="B8" s="45"/>
      <c r="C8" s="39"/>
      <c r="D8" s="57"/>
      <c r="E8" s="39"/>
      <c r="F8" s="39"/>
      <c r="G8" s="45"/>
      <c r="H8" s="39"/>
      <c r="I8" s="39"/>
      <c r="J8" s="39"/>
      <c r="K8" s="39"/>
      <c r="L8" s="64"/>
      <c r="M8" s="64"/>
      <c r="N8" s="39"/>
      <c r="O8" s="45"/>
      <c r="P8" s="39"/>
      <c r="Q8" s="39"/>
      <c r="R8" s="39"/>
      <c r="S8" s="39"/>
      <c r="T8" s="2"/>
      <c r="U8" s="4"/>
      <c r="V8" s="4"/>
      <c r="W8"/>
      <c r="Y8"/>
      <c r="Z8"/>
    </row>
    <row r="9" spans="1:28" ht="15.6">
      <c r="A9" s="42"/>
      <c r="B9" s="42"/>
      <c r="C9" s="42"/>
      <c r="D9" s="42"/>
      <c r="E9" s="42"/>
      <c r="F9" s="45" t="s">
        <v>3</v>
      </c>
      <c r="G9" s="39"/>
      <c r="H9" s="72" t="s">
        <v>3</v>
      </c>
      <c r="I9" s="100"/>
      <c r="J9" s="100"/>
      <c r="K9" s="39"/>
      <c r="L9" s="72" t="s">
        <v>18</v>
      </c>
      <c r="M9" s="72" t="s">
        <v>476</v>
      </c>
      <c r="N9" s="39"/>
      <c r="O9" s="72" t="s">
        <v>52</v>
      </c>
      <c r="P9" s="72" t="s">
        <v>11</v>
      </c>
      <c r="Q9" s="39"/>
      <c r="R9" s="95" t="s">
        <v>18</v>
      </c>
      <c r="S9" s="39"/>
      <c r="T9" s="2"/>
      <c r="U9" s="4"/>
      <c r="V9" s="4"/>
      <c r="W9"/>
      <c r="Y9"/>
      <c r="Z9"/>
    </row>
    <row r="10" spans="1:28" ht="15.6">
      <c r="A10" s="39"/>
      <c r="B10" s="39"/>
      <c r="C10" s="39"/>
      <c r="D10" s="39"/>
      <c r="E10" s="39"/>
      <c r="F10" s="34" t="s">
        <v>526</v>
      </c>
      <c r="G10" s="72" t="s">
        <v>3</v>
      </c>
      <c r="H10" s="72" t="s">
        <v>482</v>
      </c>
      <c r="I10" s="95" t="s">
        <v>3</v>
      </c>
      <c r="J10" s="95" t="s">
        <v>1</v>
      </c>
      <c r="K10" s="34" t="s">
        <v>18</v>
      </c>
      <c r="L10" s="72" t="s">
        <v>480</v>
      </c>
      <c r="M10" s="72" t="s">
        <v>480</v>
      </c>
      <c r="N10" s="34" t="s">
        <v>476</v>
      </c>
      <c r="O10" s="72" t="s">
        <v>85</v>
      </c>
      <c r="P10" s="72" t="s">
        <v>533</v>
      </c>
      <c r="Q10" s="34" t="s">
        <v>18</v>
      </c>
      <c r="R10" s="95" t="s">
        <v>480</v>
      </c>
      <c r="S10" s="39"/>
      <c r="T10" s="4"/>
      <c r="U10" s="1"/>
      <c r="V10" s="5"/>
      <c r="W10"/>
      <c r="Y10"/>
      <c r="Z10"/>
    </row>
    <row r="11" spans="1:28" ht="15.6">
      <c r="A11" s="39"/>
      <c r="B11" s="45" t="s">
        <v>63</v>
      </c>
      <c r="C11" s="45" t="s">
        <v>452</v>
      </c>
      <c r="D11" s="42"/>
      <c r="E11" s="45" t="s">
        <v>456</v>
      </c>
      <c r="F11" s="34" t="s">
        <v>505</v>
      </c>
      <c r="G11" s="72" t="s">
        <v>11</v>
      </c>
      <c r="H11" s="72" t="s">
        <v>475</v>
      </c>
      <c r="I11" s="95" t="s">
        <v>444</v>
      </c>
      <c r="J11" s="95" t="s">
        <v>444</v>
      </c>
      <c r="K11" s="34" t="s">
        <v>475</v>
      </c>
      <c r="L11" s="72" t="s">
        <v>477</v>
      </c>
      <c r="M11" s="72" t="s">
        <v>477</v>
      </c>
      <c r="N11" s="34" t="s">
        <v>478</v>
      </c>
      <c r="O11" s="72" t="s">
        <v>484</v>
      </c>
      <c r="P11" s="72" t="s">
        <v>540</v>
      </c>
      <c r="Q11" s="34" t="s">
        <v>30</v>
      </c>
      <c r="R11" s="95" t="s">
        <v>483</v>
      </c>
      <c r="S11" s="39"/>
      <c r="T11" s="4"/>
      <c r="U11" s="1"/>
      <c r="V11" s="5"/>
      <c r="W11"/>
      <c r="Y11"/>
      <c r="Z11"/>
    </row>
    <row r="12" spans="1:28" ht="15.6">
      <c r="A12" s="39"/>
      <c r="B12" s="2">
        <f>+'Ark1'!C561</f>
        <v>2024</v>
      </c>
      <c r="C12" s="2">
        <f>+'Ark1'!I561</f>
        <v>6</v>
      </c>
      <c r="D12" s="51" t="s">
        <v>53</v>
      </c>
      <c r="E12" s="51" t="s">
        <v>459</v>
      </c>
      <c r="F12" s="2">
        <f>+'Ark1'!Q561</f>
        <v>224</v>
      </c>
      <c r="G12" s="18">
        <f>+'Ark1'!R561</f>
        <v>10642</v>
      </c>
      <c r="H12" s="18">
        <f>+'Ark1'!S561</f>
        <v>10639</v>
      </c>
      <c r="I12" s="51">
        <f>+'Ark1'!T561</f>
        <v>35.832856325128802</v>
      </c>
      <c r="J12" s="51">
        <f>+'Ark1'!U561</f>
        <v>36.857397176519775</v>
      </c>
      <c r="K12" s="5">
        <f>+'Ark1'!W561</f>
        <v>58.372779396559821</v>
      </c>
      <c r="L12" s="18">
        <f>+'Ark1'!Y561</f>
        <v>157.19375117459077</v>
      </c>
      <c r="M12" s="18">
        <f>+'Ark1'!AA561</f>
        <v>31.656381650565127</v>
      </c>
      <c r="N12" s="5">
        <f>+'Ark1'!AB561</f>
        <v>5.1432122721215086</v>
      </c>
      <c r="O12" s="18">
        <f>+'Ark1'!AC561</f>
        <v>-40.101525068648897</v>
      </c>
      <c r="P12" s="18">
        <f t="shared" ref="P12:P45" si="0">+G12/F12</f>
        <v>47.508928571428569</v>
      </c>
      <c r="Q12" s="5">
        <f>+'Ark1'!V561</f>
        <v>6.5595752678068004</v>
      </c>
      <c r="R12" s="51">
        <f>+'Ark1'!X561</f>
        <v>170.33623393316876</v>
      </c>
      <c r="S12" s="39"/>
      <c r="T12" s="4"/>
      <c r="U12" s="1"/>
      <c r="V12" s="5"/>
      <c r="W12"/>
      <c r="Y12"/>
      <c r="Z12"/>
    </row>
    <row r="13" spans="1:28" ht="15.6">
      <c r="A13" s="39"/>
      <c r="B13" s="2">
        <f>+'Ark1'!C562</f>
        <v>2024</v>
      </c>
      <c r="C13" s="2">
        <f>+'Ark1'!I562</f>
        <v>24</v>
      </c>
      <c r="D13" s="51" t="s">
        <v>53</v>
      </c>
      <c r="E13" s="51" t="s">
        <v>68</v>
      </c>
      <c r="F13" s="2">
        <f>+'Ark1'!Q562</f>
        <v>210</v>
      </c>
      <c r="G13" s="18">
        <f>+'Ark1'!R562</f>
        <v>10354</v>
      </c>
      <c r="H13" s="18">
        <f>+'Ark1'!S562</f>
        <v>10339</v>
      </c>
      <c r="I13" s="51">
        <f>+'Ark1'!T562</f>
        <v>34.863126704602841</v>
      </c>
      <c r="J13" s="51">
        <f>+'Ark1'!U562</f>
        <v>34.785125778715425</v>
      </c>
      <c r="K13" s="5">
        <f>+'Ark1'!W562</f>
        <v>59.762743011896703</v>
      </c>
      <c r="L13" s="18">
        <f>+'Ark1'!Y562</f>
        <v>152.48224840641299</v>
      </c>
      <c r="M13" s="18">
        <f>+'Ark1'!AA562</f>
        <v>30.339221147133049</v>
      </c>
      <c r="N13" s="5">
        <f>+'Ark1'!AB562</f>
        <v>3.9233763719197512</v>
      </c>
      <c r="O13" s="18">
        <f>+'Ark1'!AC562</f>
        <v>-37.942459138338926</v>
      </c>
      <c r="P13" s="18">
        <f t="shared" si="0"/>
        <v>49.304761904761904</v>
      </c>
      <c r="Q13" s="5">
        <f>+'Ark1'!V562</f>
        <v>4.997488893181381</v>
      </c>
      <c r="R13" s="51">
        <f>+'Ark1'!X562</f>
        <v>165.42539497247037</v>
      </c>
      <c r="S13" s="39"/>
      <c r="T13" s="4"/>
      <c r="U13" s="1"/>
      <c r="V13" s="5"/>
      <c r="W13"/>
      <c r="X13" s="2"/>
      <c r="Y13" s="2"/>
      <c r="Z13" s="2"/>
    </row>
    <row r="14" spans="1:28" ht="15.6">
      <c r="A14" s="39"/>
      <c r="B14" s="2">
        <f>+'Ark1'!C563</f>
        <v>2024</v>
      </c>
      <c r="C14" s="2">
        <f>+'Ark1'!I563</f>
        <v>49</v>
      </c>
      <c r="D14" s="51" t="s">
        <v>53</v>
      </c>
      <c r="E14" s="51" t="s">
        <v>69</v>
      </c>
      <c r="F14" s="2">
        <f>+'Ark1'!Q563</f>
        <v>130</v>
      </c>
      <c r="G14" s="18">
        <f>+'Ark1'!R563</f>
        <v>2998</v>
      </c>
      <c r="H14" s="18">
        <f>+'Ark1'!S563</f>
        <v>2993</v>
      </c>
      <c r="I14" s="51">
        <f>+'Ark1'!T563</f>
        <v>10.094615980336037</v>
      </c>
      <c r="J14" s="51">
        <f>+'Ark1'!U563</f>
        <v>9.8258299412280063</v>
      </c>
      <c r="K14" s="5">
        <f>+'Ark1'!W563</f>
        <v>58.299365185432677</v>
      </c>
      <c r="L14" s="18">
        <f>+'Ark1'!Y563</f>
        <v>148.75496997998681</v>
      </c>
      <c r="M14" s="18">
        <f>+'Ark1'!AA563</f>
        <v>29.766032209980875</v>
      </c>
      <c r="N14" s="5">
        <f>+'Ark1'!AB563</f>
        <v>4.5067336038526387</v>
      </c>
      <c r="O14" s="18">
        <f>+'Ark1'!AC563</f>
        <v>-35.039755167478873</v>
      </c>
      <c r="P14" s="18">
        <f t="shared" si="0"/>
        <v>23.061538461538461</v>
      </c>
      <c r="Q14" s="5">
        <f>+'Ark1'!V563</f>
        <v>6.9596397598398925</v>
      </c>
      <c r="R14" s="51">
        <f>+'Ark1'!X563</f>
        <v>161.49191552042299</v>
      </c>
      <c r="S14" s="39"/>
      <c r="T14" s="4"/>
      <c r="U14" s="11"/>
      <c r="V14" s="5"/>
      <c r="W14"/>
      <c r="X14" s="2"/>
      <c r="Y14" s="2"/>
      <c r="Z14" s="4"/>
      <c r="AA14" s="4"/>
      <c r="AB14" s="4"/>
    </row>
    <row r="15" spans="1:28" ht="15.6">
      <c r="A15" s="39"/>
      <c r="B15" s="2">
        <f>+'Ark1'!C564</f>
        <v>2024</v>
      </c>
      <c r="C15" s="2">
        <f>+'Ark1'!I564</f>
        <v>80</v>
      </c>
      <c r="D15" s="51" t="s">
        <v>10</v>
      </c>
      <c r="E15" s="51" t="s">
        <v>9</v>
      </c>
      <c r="F15" s="2">
        <f>+'Ark1'!Q564</f>
        <v>149</v>
      </c>
      <c r="G15" s="18">
        <f>+'Ark1'!R564</f>
        <v>5347</v>
      </c>
      <c r="H15" s="18">
        <f>+'Ark1'!S564</f>
        <v>5325</v>
      </c>
      <c r="I15" s="51">
        <f>+'Ark1'!T564</f>
        <v>18.003973197750771</v>
      </c>
      <c r="J15" s="51">
        <f>+'Ark1'!U564</f>
        <v>17.436035450484475</v>
      </c>
      <c r="K15" s="5">
        <f>+'Ark1'!W564</f>
        <v>58.441314553990594</v>
      </c>
      <c r="L15" s="18">
        <f>+'Ark1'!Y564</f>
        <v>148.00331026743979</v>
      </c>
      <c r="M15" s="18">
        <f>+'Ark1'!AA564</f>
        <v>29.176469671808128</v>
      </c>
      <c r="N15" s="5">
        <f>+'Ark1'!AB564</f>
        <v>4.6215033384851196</v>
      </c>
      <c r="O15" s="18">
        <f>+'Ark1'!AC564</f>
        <v>-38.595932763542287</v>
      </c>
      <c r="P15" s="18">
        <f t="shared" si="0"/>
        <v>35.885906040268459</v>
      </c>
      <c r="Q15" s="5">
        <f>+'Ark1'!V564</f>
        <v>6.6925378717037596</v>
      </c>
      <c r="R15" s="51">
        <f>+'Ark1'!X564</f>
        <v>161.03747689341259</v>
      </c>
      <c r="S15" s="39"/>
      <c r="T15" s="4"/>
      <c r="U15" s="11"/>
      <c r="V15" s="5"/>
      <c r="W15"/>
      <c r="X15" s="1"/>
      <c r="Y15" s="1"/>
      <c r="AA15" s="9"/>
      <c r="AB15" s="9"/>
    </row>
    <row r="16" spans="1:28" ht="15.6">
      <c r="A16" s="39"/>
      <c r="B16" s="2">
        <f>+'Ark1'!C565</f>
        <v>2024</v>
      </c>
      <c r="C16" s="2">
        <f>+'Ark1'!I565</f>
        <v>81</v>
      </c>
      <c r="D16" s="51" t="s">
        <v>10</v>
      </c>
      <c r="E16" s="51" t="s">
        <v>57</v>
      </c>
      <c r="F16" s="2">
        <f>+'Ark1'!Q565</f>
        <v>23</v>
      </c>
      <c r="G16" s="18">
        <f>+'Ark1'!R565</f>
        <v>125</v>
      </c>
      <c r="H16" s="18">
        <f>+'Ark1'!S565</f>
        <v>124</v>
      </c>
      <c r="I16" s="51">
        <f>+'Ark1'!T565</f>
        <v>0.4208895922421631</v>
      </c>
      <c r="J16" s="51">
        <f>+'Ark1'!U565</f>
        <v>0.36637822295909128</v>
      </c>
      <c r="K16" s="5">
        <f>+'Ark1'!W565</f>
        <v>58.26612903225805</v>
      </c>
      <c r="L16" s="18">
        <f>+'Ark1'!Y565</f>
        <v>133.03120000000001</v>
      </c>
      <c r="M16" s="18">
        <f>+'Ark1'!AA565</f>
        <v>19.523424306307497</v>
      </c>
      <c r="N16" s="5">
        <f>+'Ark1'!AB565</f>
        <v>4.3720314739439932</v>
      </c>
      <c r="O16" s="18">
        <f>+'Ark1'!AC565</f>
        <v>-44.68076251605801</v>
      </c>
      <c r="P16" s="18">
        <f t="shared" si="0"/>
        <v>5.4347826086956523</v>
      </c>
      <c r="Q16" s="5">
        <f>+'Ark1'!V565</f>
        <v>7.3440000000000003</v>
      </c>
      <c r="R16" s="51">
        <f>+'Ark1'!X565</f>
        <v>144.86847237269765</v>
      </c>
      <c r="S16" s="39"/>
      <c r="T16" s="4"/>
      <c r="U16" s="11"/>
      <c r="V16" s="5"/>
      <c r="W16"/>
      <c r="X16" s="1"/>
      <c r="Y16" s="1"/>
      <c r="AA16" s="9"/>
      <c r="AB16" s="9"/>
    </row>
    <row r="17" spans="1:28" ht="15.6">
      <c r="A17" s="39"/>
      <c r="B17" s="2">
        <f>+'Ark1'!C566</f>
        <v>2024</v>
      </c>
      <c r="C17" s="2">
        <f>+'Ark1'!I566</f>
        <v>83</v>
      </c>
      <c r="D17" s="51" t="s">
        <v>10</v>
      </c>
      <c r="E17" s="51" t="s">
        <v>490</v>
      </c>
      <c r="F17" s="2">
        <f>+'Ark1'!Q566</f>
        <v>44</v>
      </c>
      <c r="G17" s="18">
        <f>+'Ark1'!R566</f>
        <v>233</v>
      </c>
      <c r="H17" s="18">
        <f>+'Ark1'!S566</f>
        <v>233</v>
      </c>
      <c r="I17" s="51">
        <f>+'Ark1'!T566</f>
        <v>0.784538199939392</v>
      </c>
      <c r="J17" s="51">
        <f>+'Ark1'!U566</f>
        <v>0.72923343009325392</v>
      </c>
      <c r="K17" s="5">
        <f>+'Ark1'!W566</f>
        <v>57.892703862660944</v>
      </c>
      <c r="L17" s="18">
        <f>+'Ark1'!Y566</f>
        <v>142.05107296137336</v>
      </c>
      <c r="M17" s="18">
        <f>+'Ark1'!AA566</f>
        <v>24.078325536700721</v>
      </c>
      <c r="N17" s="5">
        <f>+'Ark1'!AB566</f>
        <v>4.3289214014908444</v>
      </c>
      <c r="O17" s="18">
        <f>+'Ark1'!AC566</f>
        <v>-34.62821658562445</v>
      </c>
      <c r="P17" s="18">
        <f t="shared" si="0"/>
        <v>5.2954545454545459</v>
      </c>
      <c r="Q17" s="5">
        <f>+'Ark1'!V566</f>
        <v>7.9785407725321891</v>
      </c>
      <c r="R17" s="51">
        <f>+'Ark1'!X566</f>
        <v>153.90148749877957</v>
      </c>
      <c r="S17" s="39"/>
      <c r="T17" s="4"/>
      <c r="U17" s="11"/>
      <c r="V17" s="5"/>
      <c r="W17"/>
      <c r="X17" s="1"/>
      <c r="Y17" s="1"/>
      <c r="AA17" s="9"/>
      <c r="AB17" s="9"/>
    </row>
    <row r="18" spans="1:28" ht="15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4"/>
      <c r="U18" s="11"/>
      <c r="V18" s="5"/>
      <c r="W18"/>
      <c r="X18" s="1"/>
      <c r="Y18" s="1"/>
      <c r="AA18" s="9"/>
      <c r="AB18" s="9"/>
    </row>
    <row r="19" spans="1:28" ht="15.6">
      <c r="A19" s="39"/>
      <c r="B19" s="47">
        <f>+'Ark1'!C567</f>
        <v>2023</v>
      </c>
      <c r="C19" s="47">
        <f>+'Ark1'!I567</f>
        <v>6</v>
      </c>
      <c r="D19" s="88" t="s">
        <v>53</v>
      </c>
      <c r="E19" s="88" t="s">
        <v>459</v>
      </c>
      <c r="F19" s="47">
        <f>+'Ark1'!Q567</f>
        <v>233</v>
      </c>
      <c r="G19" s="65">
        <f>+'Ark1'!R567</f>
        <v>10805</v>
      </c>
      <c r="H19" s="65">
        <f>+'Ark1'!S567</f>
        <v>10802</v>
      </c>
      <c r="I19" s="101">
        <f>+'Ark1'!T567</f>
        <v>35.687155266373814</v>
      </c>
      <c r="J19" s="101">
        <f>+'Ark1'!U567</f>
        <v>36.608180907186807</v>
      </c>
      <c r="K19" s="49">
        <f>+'Ark1'!W567</f>
        <v>58.511664506572863</v>
      </c>
      <c r="L19" s="65">
        <f>+'Ark1'!Y567</f>
        <v>158.51124479407713</v>
      </c>
      <c r="M19" s="65">
        <f>+'Ark1'!AA567</f>
        <v>32.740723418070196</v>
      </c>
      <c r="N19" s="49">
        <f>+'Ark1'!AB567</f>
        <v>5.2822836779817468</v>
      </c>
      <c r="O19" s="65">
        <f>+'Ark1'!AC567</f>
        <v>-40.092615117466792</v>
      </c>
      <c r="P19" s="65">
        <f t="shared" si="0"/>
        <v>46.373390557939913</v>
      </c>
      <c r="Q19" s="49">
        <f>+'Ark1'!V567</f>
        <v>6.3178158260064796</v>
      </c>
      <c r="R19" s="101">
        <f>+'Ark1'!X567</f>
        <v>171.78937362472533</v>
      </c>
      <c r="S19" s="39"/>
      <c r="T19" s="4"/>
      <c r="U19" s="5"/>
      <c r="V19" s="5"/>
      <c r="W19"/>
      <c r="X19" s="1"/>
      <c r="Y19" s="1"/>
      <c r="AA19" s="9"/>
      <c r="AB19" s="9"/>
    </row>
    <row r="20" spans="1:28" ht="15.6">
      <c r="A20" s="39"/>
      <c r="B20" s="47">
        <f>+'Ark1'!C568</f>
        <v>2023</v>
      </c>
      <c r="C20" s="47">
        <f>+'Ark1'!I568</f>
        <v>24</v>
      </c>
      <c r="D20" s="88" t="s">
        <v>53</v>
      </c>
      <c r="E20" s="88" t="s">
        <v>68</v>
      </c>
      <c r="F20" s="47">
        <f>+'Ark1'!Q568</f>
        <v>218</v>
      </c>
      <c r="G20" s="65">
        <f>+'Ark1'!R568</f>
        <v>11140</v>
      </c>
      <c r="H20" s="65">
        <f>+'Ark1'!S568</f>
        <v>11127</v>
      </c>
      <c r="I20" s="101">
        <f>+'Ark1'!T568</f>
        <v>36.793605707302561</v>
      </c>
      <c r="J20" s="101">
        <f>+'Ark1'!U568</f>
        <v>36.650433759687118</v>
      </c>
      <c r="K20" s="49">
        <f>+'Ark1'!W568</f>
        <v>59.727150175249392</v>
      </c>
      <c r="L20" s="65">
        <f>+'Ark1'!Y568</f>
        <v>153.92197486535005</v>
      </c>
      <c r="M20" s="65">
        <f>+'Ark1'!AA568</f>
        <v>29.879630713883127</v>
      </c>
      <c r="N20" s="49">
        <f>+'Ark1'!AB568</f>
        <v>4.0767952539634589</v>
      </c>
      <c r="O20" s="65">
        <f>+'Ark1'!AC568</f>
        <v>-38.321790974343394</v>
      </c>
      <c r="P20" s="65">
        <f t="shared" si="0"/>
        <v>51.100917431192663</v>
      </c>
      <c r="Q20" s="49">
        <f>+'Ark1'!V568</f>
        <v>5.2550269299820451</v>
      </c>
      <c r="R20" s="101">
        <f>+'Ark1'!X568</f>
        <v>166.96294185496964</v>
      </c>
      <c r="S20" s="39"/>
      <c r="T20" s="4"/>
      <c r="U20" s="5"/>
      <c r="V20" s="5"/>
      <c r="W20"/>
      <c r="X20" s="1"/>
      <c r="Y20" s="1"/>
      <c r="AA20" s="9"/>
      <c r="AB20" s="9"/>
    </row>
    <row r="21" spans="1:28" ht="15.6">
      <c r="A21" s="39"/>
      <c r="B21" s="47">
        <f>+'Ark1'!C569</f>
        <v>2023</v>
      </c>
      <c r="C21" s="47">
        <f>+'Ark1'!I569</f>
        <v>49</v>
      </c>
      <c r="D21" s="88" t="s">
        <v>53</v>
      </c>
      <c r="E21" s="88" t="s">
        <v>69</v>
      </c>
      <c r="F21" s="47">
        <f>+'Ark1'!Q569</f>
        <v>154</v>
      </c>
      <c r="G21" s="65">
        <f>+'Ark1'!R569</f>
        <v>3083</v>
      </c>
      <c r="H21" s="65">
        <f>+'Ark1'!S569</f>
        <v>3078</v>
      </c>
      <c r="I21" s="101">
        <f>+'Ark1'!T569</f>
        <v>10.182646893681669</v>
      </c>
      <c r="J21" s="101">
        <f>+'Ark1'!U569</f>
        <v>9.7452096138405988</v>
      </c>
      <c r="K21" s="49">
        <f>+'Ark1'!W569</f>
        <v>58.988304093567251</v>
      </c>
      <c r="L21" s="65">
        <f>+'Ark1'!Y569</f>
        <v>147.88507946805061</v>
      </c>
      <c r="M21" s="65">
        <f>+'Ark1'!AA569</f>
        <v>30.515816148943443</v>
      </c>
      <c r="N21" s="49">
        <f>+'Ark1'!AB569</f>
        <v>4.2959694812778313</v>
      </c>
      <c r="O21" s="65">
        <f>+'Ark1'!AC569</f>
        <v>-35.355859271188216</v>
      </c>
      <c r="P21" s="65">
        <f t="shared" si="0"/>
        <v>20.019480519480521</v>
      </c>
      <c r="Q21" s="49">
        <f>+'Ark1'!V569</f>
        <v>6.3915017839766444</v>
      </c>
      <c r="R21" s="101">
        <f>+'Ark1'!X569</f>
        <v>160.41286768491381</v>
      </c>
      <c r="S21" s="39"/>
      <c r="T21" s="4"/>
      <c r="U21" s="5"/>
      <c r="V21" s="5"/>
      <c r="W21"/>
      <c r="X21" s="1"/>
      <c r="Y21" s="1"/>
      <c r="AA21" s="9"/>
      <c r="AB21" s="9"/>
    </row>
    <row r="22" spans="1:28" ht="15.6">
      <c r="A22" s="39"/>
      <c r="B22" s="47">
        <f>+'Ark1'!C570</f>
        <v>2023</v>
      </c>
      <c r="C22" s="47">
        <f>+'Ark1'!I570</f>
        <v>80</v>
      </c>
      <c r="D22" s="88" t="s">
        <v>10</v>
      </c>
      <c r="E22" s="88" t="s">
        <v>9</v>
      </c>
      <c r="F22" s="47">
        <f>+'Ark1'!Q570</f>
        <v>144</v>
      </c>
      <c r="G22" s="65">
        <f>+'Ark1'!R570</f>
        <v>4704</v>
      </c>
      <c r="H22" s="65">
        <f>+'Ark1'!S570</f>
        <v>4673</v>
      </c>
      <c r="I22" s="101">
        <f>+'Ark1'!T570</f>
        <v>15.536545892922023</v>
      </c>
      <c r="J22" s="101">
        <f>+'Ark1'!U570</f>
        <v>15.369272040506484</v>
      </c>
      <c r="K22" s="49">
        <f>+'Ark1'!W570</f>
        <v>58.809972180612007</v>
      </c>
      <c r="L22" s="65">
        <f>+'Ark1'!Y570</f>
        <v>152.85958758503421</v>
      </c>
      <c r="M22" s="65">
        <f>+'Ark1'!AA570</f>
        <v>30.194374772575625</v>
      </c>
      <c r="N22" s="49">
        <f>+'Ark1'!AB570</f>
        <v>4.7487089327755561</v>
      </c>
      <c r="O22" s="65">
        <f>+'Ark1'!AC570</f>
        <v>-44.053577851919023</v>
      </c>
      <c r="P22" s="65">
        <f t="shared" si="0"/>
        <v>32.666666666666664</v>
      </c>
      <c r="Q22" s="49">
        <f>+'Ark1'!V570</f>
        <v>6.0495323129251712</v>
      </c>
      <c r="R22" s="101">
        <f>+'Ark1'!X570</f>
        <v>166.64992242834276</v>
      </c>
      <c r="S22" s="39"/>
      <c r="T22" s="4"/>
      <c r="U22" s="5"/>
      <c r="V22" s="5"/>
      <c r="W22"/>
      <c r="X22" s="1"/>
      <c r="Y22" s="1"/>
      <c r="AA22" s="9"/>
      <c r="AB22" s="9"/>
    </row>
    <row r="23" spans="1:28" ht="15.6">
      <c r="A23" s="39"/>
      <c r="B23" s="47">
        <f>+'Ark1'!C571</f>
        <v>2023</v>
      </c>
      <c r="C23" s="47">
        <f>+'Ark1'!I571</f>
        <v>81</v>
      </c>
      <c r="D23" s="88" t="s">
        <v>10</v>
      </c>
      <c r="E23" s="88" t="s">
        <v>57</v>
      </c>
      <c r="F23" s="47">
        <f>+'Ark1'!Q571</f>
        <v>24</v>
      </c>
      <c r="G23" s="65">
        <f>+'Ark1'!R571</f>
        <v>236</v>
      </c>
      <c r="H23" s="65">
        <f>+'Ark1'!S571</f>
        <v>233</v>
      </c>
      <c r="I23" s="101">
        <f>+'Ark1'!T571</f>
        <v>0.77946956435578174</v>
      </c>
      <c r="J23" s="101">
        <f>+'Ark1'!U571</f>
        <v>0.68286192625770004</v>
      </c>
      <c r="K23" s="49">
        <f>+'Ark1'!W571</f>
        <v>58.094420600858392</v>
      </c>
      <c r="L23" s="65">
        <f>+'Ark1'!Y571</f>
        <v>135.37161016949156</v>
      </c>
      <c r="M23" s="65">
        <f>+'Ark1'!AA571</f>
        <v>20.244739727552279</v>
      </c>
      <c r="N23" s="49">
        <f>+'Ark1'!AB571</f>
        <v>4.0320192423566779</v>
      </c>
      <c r="O23" s="65">
        <f>+'Ark1'!AC571</f>
        <v>-32.911705487350098</v>
      </c>
      <c r="P23" s="65">
        <f t="shared" si="0"/>
        <v>9.8333333333333339</v>
      </c>
      <c r="Q23" s="49">
        <f>+'Ark1'!V571</f>
        <v>8.0042372881355934</v>
      </c>
      <c r="R23" s="101">
        <f>+'Ark1'!X571</f>
        <v>148.91428099234275</v>
      </c>
      <c r="S23" s="39"/>
      <c r="T23" s="4"/>
      <c r="U23" s="5"/>
      <c r="V23" s="5"/>
      <c r="W23"/>
      <c r="X23" s="1"/>
      <c r="Y23" s="1"/>
      <c r="AA23" s="9"/>
      <c r="AB23" s="9"/>
    </row>
    <row r="24" spans="1:28" ht="15.6">
      <c r="A24" s="39"/>
      <c r="B24" s="47">
        <f>+'Ark1'!C572</f>
        <v>2023</v>
      </c>
      <c r="C24" s="47">
        <f>+'Ark1'!I572</f>
        <v>83</v>
      </c>
      <c r="D24" s="88" t="s">
        <v>10</v>
      </c>
      <c r="E24" s="88" t="s">
        <v>490</v>
      </c>
      <c r="F24" s="47">
        <f>+'Ark1'!Q572</f>
        <v>62</v>
      </c>
      <c r="G24" s="65">
        <f>+'Ark1'!R572</f>
        <v>309</v>
      </c>
      <c r="H24" s="65">
        <f>+'Ark1'!S572</f>
        <v>309</v>
      </c>
      <c r="I24" s="101">
        <f>+'Ark1'!T572</f>
        <v>1.0205766753641379</v>
      </c>
      <c r="J24" s="101">
        <f>+'Ark1'!U572</f>
        <v>0.9440417525212722</v>
      </c>
      <c r="K24" s="49">
        <f>+'Ark1'!W572</f>
        <v>57.152103559870554</v>
      </c>
      <c r="L24" s="65">
        <f>+'Ark1'!Y572</f>
        <v>142.93527508090622</v>
      </c>
      <c r="M24" s="65">
        <f>+'Ark1'!AA572</f>
        <v>25.219968555116392</v>
      </c>
      <c r="N24" s="49">
        <f>+'Ark1'!AB572</f>
        <v>5.4724526762214243</v>
      </c>
      <c r="O24" s="65">
        <f>+'Ark1'!AC572</f>
        <v>-22.153101060439511</v>
      </c>
      <c r="P24" s="65">
        <f t="shared" si="0"/>
        <v>4.9838709677419351</v>
      </c>
      <c r="Q24" s="49">
        <f>+'Ark1'!V572</f>
        <v>7.4919093851132672</v>
      </c>
      <c r="R24" s="101">
        <f>+'Ark1'!X572</f>
        <v>154.85945295872821</v>
      </c>
      <c r="S24" s="39"/>
      <c r="T24" s="4"/>
      <c r="U24" s="5"/>
      <c r="V24" s="5"/>
      <c r="W24"/>
      <c r="X24" s="1"/>
      <c r="Y24" s="1"/>
      <c r="AA24" s="9"/>
      <c r="AB24" s="9"/>
    </row>
    <row r="25" spans="1:28" s="308" customFormat="1" ht="15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4"/>
      <c r="U25" s="11"/>
      <c r="V25" s="5"/>
      <c r="X25" s="1"/>
      <c r="Y25" s="1"/>
      <c r="Z25" s="9"/>
      <c r="AA25" s="9"/>
      <c r="AB25" s="9"/>
    </row>
    <row r="26" spans="1:28" ht="15.6">
      <c r="A26" s="39"/>
      <c r="B26">
        <f>+'Ark1'!C573</f>
        <v>2022</v>
      </c>
      <c r="C26">
        <f>+'Ark1'!I573</f>
        <v>6</v>
      </c>
      <c r="D26" s="52" t="s">
        <v>53</v>
      </c>
      <c r="E26" s="52" t="s">
        <v>459</v>
      </c>
      <c r="F26">
        <f>+'Ark1'!Q573</f>
        <v>267</v>
      </c>
      <c r="G26" s="9">
        <f>+'Ark1'!R573</f>
        <v>11368</v>
      </c>
      <c r="H26" s="9">
        <f>+'Ark1'!S573</f>
        <v>11347</v>
      </c>
      <c r="I26" s="96">
        <f>+'Ark1'!T573</f>
        <v>35.665432641024026</v>
      </c>
      <c r="J26" s="96">
        <f>+'Ark1'!U573</f>
        <v>36.588578472419265</v>
      </c>
      <c r="K26" s="1">
        <f>+'Ark1'!W573</f>
        <v>58.737023001674451</v>
      </c>
      <c r="L26" s="9">
        <f>+'Ark1'!Y573</f>
        <v>158.07442733990229</v>
      </c>
      <c r="M26" s="9">
        <f>+'Ark1'!AA573</f>
        <v>32.48735003972557</v>
      </c>
      <c r="N26" s="1">
        <f>+'Ark1'!AB573</f>
        <v>5.0823592960888631</v>
      </c>
      <c r="O26" s="9">
        <f>+'Ark1'!AC573</f>
        <v>-41.993378817058705</v>
      </c>
      <c r="P26" s="9">
        <f t="shared" si="0"/>
        <v>42.576779026217231</v>
      </c>
      <c r="Q26" s="1">
        <f>+'Ark1'!V573</f>
        <v>6.0387051372273044</v>
      </c>
      <c r="R26" s="96">
        <f>+'Ark1'!X573</f>
        <v>171.58147730643077</v>
      </c>
      <c r="S26" s="39"/>
      <c r="T26" s="4"/>
      <c r="U26" s="5"/>
      <c r="V26" s="5"/>
      <c r="W26"/>
      <c r="X26" s="11"/>
      <c r="Y26" s="11"/>
      <c r="AA26" s="9"/>
      <c r="AB26" s="9"/>
    </row>
    <row r="27" spans="1:28" ht="16.5" customHeight="1">
      <c r="A27" s="39"/>
      <c r="B27">
        <f>+'Ark1'!C574</f>
        <v>2022</v>
      </c>
      <c r="C27">
        <f>+'Ark1'!I574</f>
        <v>24</v>
      </c>
      <c r="D27" s="52" t="s">
        <v>53</v>
      </c>
      <c r="E27" s="52" t="s">
        <v>68</v>
      </c>
      <c r="F27">
        <f>+'Ark1'!Q574</f>
        <v>245</v>
      </c>
      <c r="G27" s="9">
        <f>+'Ark1'!R574</f>
        <v>10969</v>
      </c>
      <c r="H27" s="9">
        <f>+'Ark1'!S574</f>
        <v>10954</v>
      </c>
      <c r="I27" s="96">
        <f>+'Ark1'!T574</f>
        <v>34.413628662860006</v>
      </c>
      <c r="J27" s="96">
        <f>+'Ark1'!U574</f>
        <v>34.608562885476623</v>
      </c>
      <c r="K27" s="1">
        <f>+'Ark1'!W574</f>
        <v>59.357312397297811</v>
      </c>
      <c r="L27" s="9">
        <f>+'Ark1'!Y574</f>
        <v>154.95895341416761</v>
      </c>
      <c r="M27" s="9">
        <f>+'Ark1'!AA574</f>
        <v>29.414268253050444</v>
      </c>
      <c r="N27" s="1">
        <f>+'Ark1'!AB574</f>
        <v>4.3020802836456227</v>
      </c>
      <c r="O27" s="9">
        <f>+'Ark1'!AC574</f>
        <v>-42.530153425505823</v>
      </c>
      <c r="P27" s="9">
        <f t="shared" si="0"/>
        <v>44.771428571428572</v>
      </c>
      <c r="Q27" s="1">
        <f>+'Ark1'!V574</f>
        <v>5.5752575439876013</v>
      </c>
      <c r="R27" s="96">
        <f>+'Ark1'!X574</f>
        <v>168.09967754097119</v>
      </c>
      <c r="S27" s="39"/>
      <c r="T27" s="4"/>
      <c r="U27" s="5"/>
      <c r="V27" s="5"/>
      <c r="W27"/>
      <c r="X27" s="11"/>
      <c r="Y27" s="11"/>
      <c r="AA27" s="9"/>
      <c r="AB27" s="9"/>
    </row>
    <row r="28" spans="1:28" ht="16.5" customHeight="1">
      <c r="A28" s="39"/>
      <c r="B28">
        <f>+'Ark1'!C575</f>
        <v>2022</v>
      </c>
      <c r="C28">
        <f>+'Ark1'!I575</f>
        <v>49</v>
      </c>
      <c r="D28" s="52" t="s">
        <v>53</v>
      </c>
      <c r="E28" s="52" t="s">
        <v>69</v>
      </c>
      <c r="F28">
        <f>+'Ark1'!Q575</f>
        <v>187</v>
      </c>
      <c r="G28" s="9">
        <f>+'Ark1'!R575</f>
        <v>3705</v>
      </c>
      <c r="H28" s="9">
        <f>+'Ark1'!S575</f>
        <v>3698</v>
      </c>
      <c r="I28" s="96">
        <f>+'Ark1'!T575</f>
        <v>11.623894082951622</v>
      </c>
      <c r="J28" s="96">
        <f>+'Ark1'!U575</f>
        <v>10.916281727043533</v>
      </c>
      <c r="K28" s="1">
        <f>+'Ark1'!W575</f>
        <v>59.069226608977814</v>
      </c>
      <c r="L28" s="9">
        <f>+'Ark1'!Y575</f>
        <v>144.7060431848858</v>
      </c>
      <c r="M28" s="9">
        <f>+'Ark1'!AA575</f>
        <v>28.968989215244161</v>
      </c>
      <c r="N28" s="1">
        <f>+'Ark1'!AB575</f>
        <v>4.4272338623888432</v>
      </c>
      <c r="O28" s="9">
        <f>+'Ark1'!AC575</f>
        <v>-40.434596936350694</v>
      </c>
      <c r="P28" s="9">
        <f t="shared" si="0"/>
        <v>19.81283422459893</v>
      </c>
      <c r="Q28" s="1">
        <f>+'Ark1'!V575</f>
        <v>6.1721997300944684</v>
      </c>
      <c r="R28" s="96">
        <f>+'Ark1'!X575</f>
        <v>157.03024667260237</v>
      </c>
      <c r="S28" s="39"/>
      <c r="T28" s="4"/>
      <c r="U28" s="5"/>
      <c r="V28" s="5"/>
      <c r="W28"/>
      <c r="X28" s="11"/>
      <c r="Y28" s="11"/>
      <c r="AA28" s="9"/>
      <c r="AB28" s="9"/>
    </row>
    <row r="29" spans="1:28">
      <c r="A29" s="39"/>
      <c r="B29">
        <f>+'Ark1'!C576</f>
        <v>2022</v>
      </c>
      <c r="C29">
        <f>+'Ark1'!I576</f>
        <v>80</v>
      </c>
      <c r="D29" s="52" t="s">
        <v>10</v>
      </c>
      <c r="E29" s="52" t="s">
        <v>9</v>
      </c>
      <c r="F29">
        <f>+'Ark1'!Q576</f>
        <v>154</v>
      </c>
      <c r="G29" s="9">
        <f>+'Ark1'!R576</f>
        <v>4857</v>
      </c>
      <c r="H29" s="9">
        <f>+'Ark1'!S576</f>
        <v>4839</v>
      </c>
      <c r="I29" s="96">
        <f>+'Ark1'!T576</f>
        <v>15.238125117650752</v>
      </c>
      <c r="J29" s="96">
        <f>+'Ark1'!U576</f>
        <v>15.150070073317035</v>
      </c>
      <c r="K29" s="1">
        <f>+'Ark1'!W576</f>
        <v>58.681959082455059</v>
      </c>
      <c r="L29" s="9">
        <f>+'Ark1'!Y576</f>
        <v>153.19573810994459</v>
      </c>
      <c r="M29" s="9">
        <f>+'Ark1'!AA576</f>
        <v>31.107087935619191</v>
      </c>
      <c r="N29" s="1">
        <f>+'Ark1'!AB576</f>
        <v>4.9479943694594386</v>
      </c>
      <c r="O29" s="9">
        <f>+'Ark1'!AC576</f>
        <v>-44.049106940854927</v>
      </c>
      <c r="P29" s="9">
        <f t="shared" si="0"/>
        <v>31.538961038961038</v>
      </c>
      <c r="Q29" s="1">
        <f>+'Ark1'!V576</f>
        <v>6.0376775787523158</v>
      </c>
      <c r="R29" s="96">
        <f>+'Ark1'!X576</f>
        <v>166.53514791732636</v>
      </c>
      <c r="S29" s="39"/>
      <c r="T29" s="4"/>
      <c r="U29"/>
      <c r="V29"/>
      <c r="W29"/>
      <c r="X29" s="11"/>
      <c r="Y29" s="11"/>
      <c r="AA29" s="9"/>
      <c r="AB29" s="9"/>
    </row>
    <row r="30" spans="1:28" ht="17.25" customHeight="1">
      <c r="A30" s="39"/>
      <c r="B30">
        <f>+'Ark1'!C577</f>
        <v>2022</v>
      </c>
      <c r="C30">
        <f>+'Ark1'!I577</f>
        <v>81</v>
      </c>
      <c r="D30" s="52" t="s">
        <v>10</v>
      </c>
      <c r="E30" s="52" t="s">
        <v>57</v>
      </c>
      <c r="F30">
        <f>+'Ark1'!Q577</f>
        <v>37</v>
      </c>
      <c r="G30" s="9">
        <f>+'Ark1'!R577</f>
        <v>513</v>
      </c>
      <c r="H30" s="9">
        <f>+'Ark1'!S577</f>
        <v>510</v>
      </c>
      <c r="I30" s="96">
        <f>+'Ark1'!T577</f>
        <v>1.6094622576394555</v>
      </c>
      <c r="J30" s="96">
        <f>+'Ark1'!U577</f>
        <v>1.3802827204665764</v>
      </c>
      <c r="K30" s="1">
        <f>+'Ark1'!W577</f>
        <v>59.062745098039251</v>
      </c>
      <c r="L30" s="9">
        <f>+'Ark1'!Y577</f>
        <v>132.1450292397661</v>
      </c>
      <c r="M30" s="9">
        <f>+'Ark1'!AA577</f>
        <v>20.124020627806232</v>
      </c>
      <c r="N30" s="1">
        <f>+'Ark1'!AB577</f>
        <v>3.9312703521996313</v>
      </c>
      <c r="O30" s="9">
        <f>+'Ark1'!AC577</f>
        <v>-29.643427595422541</v>
      </c>
      <c r="P30" s="9">
        <f t="shared" si="0"/>
        <v>13.864864864864865</v>
      </c>
      <c r="Q30" s="1">
        <f>+'Ark1'!V577</f>
        <v>6.5672514619883051</v>
      </c>
      <c r="R30" s="96">
        <f>+'Ark1'!X577</f>
        <v>144.21192019412933</v>
      </c>
      <c r="S30" s="39"/>
      <c r="T30"/>
      <c r="U30"/>
      <c r="V30" s="5"/>
      <c r="W30"/>
      <c r="X30" s="11"/>
      <c r="Y30" s="11"/>
      <c r="AA30" s="9"/>
      <c r="AB30" s="9"/>
    </row>
    <row r="31" spans="1:28" ht="15.6">
      <c r="A31" s="39"/>
      <c r="B31">
        <f>+'Ark1'!C578</f>
        <v>2022</v>
      </c>
      <c r="C31">
        <f>+'Ark1'!I578</f>
        <v>83</v>
      </c>
      <c r="D31" s="52" t="s">
        <v>10</v>
      </c>
      <c r="E31" s="52" t="s">
        <v>490</v>
      </c>
      <c r="F31">
        <f>+'Ark1'!Q578</f>
        <v>74</v>
      </c>
      <c r="G31" s="9">
        <f>+'Ark1'!R578</f>
        <v>462</v>
      </c>
      <c r="H31" s="9">
        <f>+'Ark1'!S578</f>
        <v>460</v>
      </c>
      <c r="I31" s="96">
        <f>+'Ark1'!T578</f>
        <v>1.4494572378741295</v>
      </c>
      <c r="J31" s="96">
        <f>+'Ark1'!U578</f>
        <v>1.3562241212769663</v>
      </c>
      <c r="K31" s="1">
        <f>+'Ark1'!W578</f>
        <v>56.991304347826087</v>
      </c>
      <c r="L31" s="9">
        <f>+'Ark1'!Y578</f>
        <v>144.17489177489162</v>
      </c>
      <c r="M31" s="9">
        <f>+'Ark1'!AA578</f>
        <v>22.636511417383478</v>
      </c>
      <c r="N31" s="1">
        <f>+'Ark1'!AB578</f>
        <v>5.2746244905270707</v>
      </c>
      <c r="O31" s="9">
        <f>+'Ark1'!AC578</f>
        <v>-28.215370656355311</v>
      </c>
      <c r="P31" s="9">
        <f t="shared" si="0"/>
        <v>6.243243243243243</v>
      </c>
      <c r="Q31" s="1">
        <f>+'Ark1'!V578</f>
        <v>7.9956709956709986</v>
      </c>
      <c r="R31" s="96">
        <f>+'Ark1'!X578</f>
        <v>156.67501512571937</v>
      </c>
      <c r="S31" s="39"/>
      <c r="T31" s="2"/>
      <c r="U31"/>
      <c r="V31"/>
      <c r="W31"/>
      <c r="X31" s="11"/>
      <c r="Y31" s="11"/>
      <c r="AA31" s="9"/>
      <c r="AB31" s="9"/>
    </row>
    <row r="32" spans="1:28" ht="15.6">
      <c r="A32" s="39"/>
      <c r="B32" s="47">
        <f>+'Ark1'!C579</f>
        <v>2021</v>
      </c>
      <c r="C32" s="47">
        <f>+'Ark1'!I579</f>
        <v>6</v>
      </c>
      <c r="D32" s="88" t="s">
        <v>53</v>
      </c>
      <c r="E32" s="88" t="s">
        <v>459</v>
      </c>
      <c r="F32" s="47">
        <f>+'Ark1'!Q579</f>
        <v>243</v>
      </c>
      <c r="G32" s="65">
        <f>+'Ark1'!R579</f>
        <v>11463</v>
      </c>
      <c r="H32" s="65">
        <f>+'Ark1'!S579</f>
        <v>11463</v>
      </c>
      <c r="I32" s="101">
        <f>+'Ark1'!T579</f>
        <v>36.012063711476223</v>
      </c>
      <c r="J32" s="101">
        <f>+'Ark1'!U579</f>
        <v>37.029161871353331</v>
      </c>
      <c r="K32" s="49">
        <f>+'Ark1'!W579</f>
        <v>59.183372590072402</v>
      </c>
      <c r="L32" s="65">
        <f>+'Ark1'!Y579</f>
        <v>158.19675739335301</v>
      </c>
      <c r="M32" s="65">
        <f>+'Ark1'!AA579</f>
        <v>31.580439607457514</v>
      </c>
      <c r="N32" s="49">
        <f>+'Ark1'!AB579</f>
        <v>4.7715731020171503</v>
      </c>
      <c r="O32" s="65">
        <f>+'Ark1'!AC579</f>
        <v>-40.218134224247954</v>
      </c>
      <c r="P32" s="65">
        <f t="shared" si="0"/>
        <v>47.172839506172842</v>
      </c>
      <c r="Q32" s="49">
        <f>+'Ark1'!V579</f>
        <v>15.052865741952372</v>
      </c>
      <c r="R32" s="101">
        <f>+'Ark1'!X579</f>
        <v>171.39410335141173</v>
      </c>
      <c r="S32" s="39"/>
      <c r="T32" s="2"/>
      <c r="U32"/>
      <c r="V32"/>
      <c r="W32"/>
      <c r="X32" s="11"/>
      <c r="Y32" s="11"/>
      <c r="AA32" s="9"/>
      <c r="AB32" s="9"/>
    </row>
    <row r="33" spans="1:28" ht="21">
      <c r="A33" s="39"/>
      <c r="B33" s="47">
        <f>+'Ark1'!C580</f>
        <v>2021</v>
      </c>
      <c r="C33" s="47">
        <f>+'Ark1'!I580</f>
        <v>24</v>
      </c>
      <c r="D33" s="88" t="s">
        <v>53</v>
      </c>
      <c r="E33" s="88" t="s">
        <v>68</v>
      </c>
      <c r="F33" s="47">
        <f>+'Ark1'!Q580</f>
        <v>228</v>
      </c>
      <c r="G33" s="65">
        <f>+'Ark1'!R580</f>
        <v>10824</v>
      </c>
      <c r="H33" s="65">
        <f>+'Ark1'!S580</f>
        <v>10826</v>
      </c>
      <c r="I33" s="101">
        <f>+'Ark1'!T580</f>
        <v>34.004586723634191</v>
      </c>
      <c r="J33" s="101">
        <f>+'Ark1'!U580</f>
        <v>33.88427031191695</v>
      </c>
      <c r="K33" s="49">
        <f>+'Ark1'!W580</f>
        <v>59.394328468501762</v>
      </c>
      <c r="L33" s="65">
        <f>+'Ark1'!Y580</f>
        <v>153.30712583148505</v>
      </c>
      <c r="M33" s="65">
        <f>+'Ark1'!AA580</f>
        <v>28.901963223364501</v>
      </c>
      <c r="N33" s="49">
        <f>+'Ark1'!AB580</f>
        <v>4.2456399187399532</v>
      </c>
      <c r="O33" s="65">
        <f>+'Ark1'!AC580</f>
        <v>-40.392838813510672</v>
      </c>
      <c r="P33" s="65">
        <f t="shared" si="0"/>
        <v>47.473684210526315</v>
      </c>
      <c r="Q33" s="49">
        <f>+'Ark1'!V580</f>
        <v>15.233924611973388</v>
      </c>
      <c r="R33" s="101">
        <f>+'Ark1'!X580</f>
        <v>166.06912310751173</v>
      </c>
      <c r="S33" s="39"/>
      <c r="T33" s="12"/>
      <c r="U33"/>
      <c r="V33"/>
      <c r="W33"/>
      <c r="X33" s="50"/>
      <c r="Y33" s="50"/>
      <c r="AA33" s="9"/>
      <c r="AB33" s="9"/>
    </row>
    <row r="34" spans="1:28" ht="15.6">
      <c r="A34" s="39"/>
      <c r="B34" s="47">
        <f>+'Ark1'!C581</f>
        <v>2021</v>
      </c>
      <c r="C34" s="47">
        <f>+'Ark1'!I581</f>
        <v>49</v>
      </c>
      <c r="D34" s="88" t="s">
        <v>53</v>
      </c>
      <c r="E34" s="88" t="s">
        <v>69</v>
      </c>
      <c r="F34" s="47">
        <f>+'Ark1'!Q581</f>
        <v>145</v>
      </c>
      <c r="G34" s="65">
        <f>+'Ark1'!R581</f>
        <v>3305</v>
      </c>
      <c r="H34" s="65">
        <f>+'Ark1'!S581</f>
        <v>3305</v>
      </c>
      <c r="I34" s="101">
        <f>+'Ark1'!T581</f>
        <v>10.382960007539822</v>
      </c>
      <c r="J34" s="101">
        <f>+'Ark1'!U581</f>
        <v>9.905735278897799</v>
      </c>
      <c r="K34" s="49">
        <f>+'Ark1'!W581</f>
        <v>58.747049924357043</v>
      </c>
      <c r="L34" s="65">
        <f>+'Ark1'!Y581</f>
        <v>146.78012102874405</v>
      </c>
      <c r="M34" s="65">
        <f>+'Ark1'!AA581</f>
        <v>29.141115867353548</v>
      </c>
      <c r="N34" s="49">
        <f>+'Ark1'!AB581</f>
        <v>4.5412393003767644</v>
      </c>
      <c r="O34" s="65">
        <f>+'Ark1'!AC581</f>
        <v>-43.955866605594849</v>
      </c>
      <c r="P34" s="65">
        <f t="shared" si="0"/>
        <v>22.793103448275861</v>
      </c>
      <c r="Q34" s="49">
        <f>+'Ark1'!V581</f>
        <v>14.856883509833583</v>
      </c>
      <c r="R34" s="101">
        <f>+'Ark1'!X581</f>
        <v>159.02504986862877</v>
      </c>
      <c r="S34" s="39"/>
      <c r="T34" s="2"/>
      <c r="U34" s="4"/>
      <c r="V34" s="4"/>
      <c r="W34"/>
      <c r="Y34"/>
      <c r="Z34"/>
    </row>
    <row r="35" spans="1:28" ht="15.6">
      <c r="A35" s="39"/>
      <c r="B35" s="47">
        <f>+'Ark1'!C582</f>
        <v>2021</v>
      </c>
      <c r="C35" s="47">
        <f>+'Ark1'!I582</f>
        <v>80</v>
      </c>
      <c r="D35" s="88" t="s">
        <v>10</v>
      </c>
      <c r="E35" s="88" t="s">
        <v>9</v>
      </c>
      <c r="F35" s="47">
        <f>+'Ark1'!Q582</f>
        <v>177</v>
      </c>
      <c r="G35" s="65">
        <f>+'Ark1'!R582</f>
        <v>5731</v>
      </c>
      <c r="H35" s="65">
        <f>+'Ark1'!S582</f>
        <v>5731</v>
      </c>
      <c r="I35" s="101">
        <f>+'Ark1'!T582</f>
        <v>18.004461059972986</v>
      </c>
      <c r="J35" s="101">
        <f>+'Ark1'!U582</f>
        <v>17.734732239630901</v>
      </c>
      <c r="K35" s="49">
        <f>+'Ark1'!W582</f>
        <v>58.346536381085293</v>
      </c>
      <c r="L35" s="65">
        <f>+'Ark1'!Y582</f>
        <v>151.54660617693236</v>
      </c>
      <c r="M35" s="65">
        <f>+'Ark1'!AA582</f>
        <v>29.902878798562295</v>
      </c>
      <c r="N35" s="49">
        <f>+'Ark1'!AB582</f>
        <v>4.8254432894456238</v>
      </c>
      <c r="O35" s="65">
        <f>+'Ark1'!AC582</f>
        <v>-49.199428401751618</v>
      </c>
      <c r="P35" s="65">
        <f t="shared" si="0"/>
        <v>32.378531073446325</v>
      </c>
      <c r="Q35" s="49">
        <f>+'Ark1'!V582</f>
        <v>14.658523817832839</v>
      </c>
      <c r="R35" s="101">
        <f>+'Ark1'!X582</f>
        <v>164.18917245604803</v>
      </c>
      <c r="S35" s="39"/>
      <c r="T35" s="4"/>
      <c r="U35" s="1"/>
      <c r="V35" s="18"/>
      <c r="W35"/>
      <c r="X35" s="1"/>
      <c r="Y35" s="5"/>
      <c r="Z35"/>
    </row>
    <row r="36" spans="1:28" ht="15.6">
      <c r="A36" s="39"/>
      <c r="B36" s="47">
        <f>+'Ark1'!C583</f>
        <v>2021</v>
      </c>
      <c r="C36" s="47">
        <f>+'Ark1'!I583</f>
        <v>81</v>
      </c>
      <c r="D36" s="88" t="s">
        <v>10</v>
      </c>
      <c r="E36" s="88" t="s">
        <v>57</v>
      </c>
      <c r="F36" s="47">
        <f>+'Ark1'!Q583</f>
        <v>34</v>
      </c>
      <c r="G36" s="65">
        <f>+'Ark1'!R583</f>
        <v>176</v>
      </c>
      <c r="H36" s="65">
        <f>+'Ark1'!S583</f>
        <v>176</v>
      </c>
      <c r="I36" s="101">
        <f>+'Ark1'!T583</f>
        <v>0.55292010932738511</v>
      </c>
      <c r="J36" s="101">
        <f>+'Ark1'!U583</f>
        <v>0.47810129134681406</v>
      </c>
      <c r="K36" s="49">
        <f>+'Ark1'!W583</f>
        <v>58.77272727272728</v>
      </c>
      <c r="L36" s="65">
        <f>+'Ark1'!Y583</f>
        <v>133.0329545454546</v>
      </c>
      <c r="M36" s="65">
        <f>+'Ark1'!AA583</f>
        <v>14.289369233414002</v>
      </c>
      <c r="N36" s="49">
        <f>+'Ark1'!AB583</f>
        <v>3.9735697047298575</v>
      </c>
      <c r="O36" s="65">
        <f>+'Ark1'!AC583</f>
        <v>-38.126570298421314</v>
      </c>
      <c r="P36" s="65">
        <f t="shared" si="0"/>
        <v>5.1764705882352944</v>
      </c>
      <c r="Q36" s="49">
        <f>+'Ark1'!V583</f>
        <v>14.835227272727275</v>
      </c>
      <c r="R36" s="101">
        <f>+'Ark1'!X583</f>
        <v>144.13104501132656</v>
      </c>
      <c r="S36" s="39"/>
      <c r="T36" s="4"/>
      <c r="U36" s="1"/>
      <c r="V36" s="18"/>
      <c r="W36"/>
      <c r="Y36"/>
      <c r="Z36"/>
    </row>
    <row r="37" spans="1:28" ht="15.6">
      <c r="A37" s="39"/>
      <c r="B37" s="47">
        <f>+'Ark1'!C584</f>
        <v>2021</v>
      </c>
      <c r="C37" s="47">
        <f>+'Ark1'!I584</f>
        <v>83</v>
      </c>
      <c r="D37" s="88" t="s">
        <v>10</v>
      </c>
      <c r="E37" s="88" t="s">
        <v>490</v>
      </c>
      <c r="F37" s="47">
        <f>+'Ark1'!Q584</f>
        <v>74</v>
      </c>
      <c r="G37" s="65">
        <f>+'Ark1'!R584</f>
        <v>332</v>
      </c>
      <c r="H37" s="65">
        <f>+'Ark1'!S584</f>
        <v>332</v>
      </c>
      <c r="I37" s="101">
        <f>+'Ark1'!T584</f>
        <v>1.0430083880493861</v>
      </c>
      <c r="J37" s="101">
        <f>+'Ark1'!U584</f>
        <v>0.96799900685421092</v>
      </c>
      <c r="K37" s="49">
        <f>+'Ark1'!W584</f>
        <v>56.978915662650607</v>
      </c>
      <c r="L37" s="65">
        <f>+'Ark1'!Y584</f>
        <v>142.78704819277112</v>
      </c>
      <c r="M37" s="65">
        <f>+'Ark1'!AA584</f>
        <v>20.988437314992925</v>
      </c>
      <c r="N37" s="49">
        <f>+'Ark1'!AB584</f>
        <v>4.9996543283037278</v>
      </c>
      <c r="O37" s="65">
        <f>+'Ark1'!AC584</f>
        <v>-28.6743692365791</v>
      </c>
      <c r="P37" s="65">
        <f t="shared" si="0"/>
        <v>4.4864864864864868</v>
      </c>
      <c r="Q37" s="49">
        <f>+'Ark1'!V584</f>
        <v>13.792168674698797</v>
      </c>
      <c r="R37" s="101">
        <f>+'Ark1'!X584</f>
        <v>154.69886044720582</v>
      </c>
      <c r="S37" s="39"/>
      <c r="T37" s="4"/>
      <c r="U37" s="1"/>
      <c r="V37" s="18"/>
      <c r="W37"/>
      <c r="Y37"/>
      <c r="Z37"/>
    </row>
    <row r="38" spans="1:28" ht="15.6">
      <c r="A38" s="39"/>
      <c r="B38">
        <f>+'Ark1'!C585</f>
        <v>2020</v>
      </c>
      <c r="C38">
        <f>+'Ark1'!I585</f>
        <v>6</v>
      </c>
      <c r="D38" s="52" t="s">
        <v>53</v>
      </c>
      <c r="E38" s="52" t="s">
        <v>459</v>
      </c>
      <c r="F38">
        <f>+'Ark1'!Q585</f>
        <v>254</v>
      </c>
      <c r="G38" s="9">
        <f>+'Ark1'!R585</f>
        <v>10502</v>
      </c>
      <c r="H38" s="9">
        <f>+'Ark1'!S585</f>
        <v>10502</v>
      </c>
      <c r="I38" s="96">
        <f>+'Ark1'!T585</f>
        <v>32.600732600732599</v>
      </c>
      <c r="J38" s="96">
        <f>+'Ark1'!U585</f>
        <v>33.37548986969805</v>
      </c>
      <c r="K38" s="1">
        <f>+'Ark1'!W585</f>
        <v>59.476575890306627</v>
      </c>
      <c r="L38" s="9">
        <f>+'Ark1'!Y585</f>
        <v>155.95177680441856</v>
      </c>
      <c r="M38" s="9">
        <f>+'Ark1'!AA585</f>
        <v>31.308004320172302</v>
      </c>
      <c r="N38" s="1">
        <f>+'Ark1'!AB585</f>
        <v>4.7833438882728805</v>
      </c>
      <c r="O38" s="9">
        <f>+'Ark1'!AC585</f>
        <v>-41.264367143361589</v>
      </c>
      <c r="P38" s="9">
        <f t="shared" si="0"/>
        <v>41.346456692913385</v>
      </c>
      <c r="Q38" s="1">
        <f>+'Ark1'!V585</f>
        <v>15.191487335745572</v>
      </c>
      <c r="R38" s="96">
        <f>+'Ark1'!X585</f>
        <v>168.96183835798342</v>
      </c>
      <c r="S38" s="39"/>
      <c r="T38" s="4"/>
      <c r="U38" s="1"/>
      <c r="V38" s="18"/>
      <c r="W38"/>
      <c r="Y38"/>
      <c r="Z38"/>
    </row>
    <row r="39" spans="1:28" ht="15.6">
      <c r="A39" s="39"/>
      <c r="B39">
        <f>+'Ark1'!C586</f>
        <v>2020</v>
      </c>
      <c r="C39">
        <f>+'Ark1'!I586</f>
        <v>24</v>
      </c>
      <c r="D39" s="52" t="s">
        <v>53</v>
      </c>
      <c r="E39" s="52" t="s">
        <v>68</v>
      </c>
      <c r="F39">
        <f>+'Ark1'!Q586</f>
        <v>213</v>
      </c>
      <c r="G39" s="9">
        <f>+'Ark1'!R586</f>
        <v>11341</v>
      </c>
      <c r="H39" s="9">
        <f>+'Ark1'!S586</f>
        <v>11341</v>
      </c>
      <c r="I39" s="96">
        <f>+'Ark1'!T586</f>
        <v>35.205190289936056</v>
      </c>
      <c r="J39" s="96">
        <f>+'Ark1'!U586</f>
        <v>35.305497947301227</v>
      </c>
      <c r="K39" s="1">
        <f>+'Ark1'!W586</f>
        <v>59.237280663080845</v>
      </c>
      <c r="L39" s="9">
        <f>+'Ark1'!Y586</f>
        <v>152.76563971431091</v>
      </c>
      <c r="M39" s="9">
        <f>+'Ark1'!AA586</f>
        <v>29.767667300213368</v>
      </c>
      <c r="N39" s="1">
        <f>+'Ark1'!AB586</f>
        <v>4.3311524717041872</v>
      </c>
      <c r="O39" s="9">
        <f>+'Ark1'!AC586</f>
        <v>-42.773347555112849</v>
      </c>
      <c r="P39" s="9">
        <f t="shared" si="0"/>
        <v>53.244131455399064</v>
      </c>
      <c r="Q39" s="1">
        <f>+'Ark1'!V586</f>
        <v>15.152808394321488</v>
      </c>
      <c r="R39" s="96">
        <f>+'Ark1'!X586</f>
        <v>165.50990218235265</v>
      </c>
      <c r="S39" s="39"/>
      <c r="T39" s="4"/>
      <c r="U39" s="11"/>
      <c r="V39" s="18"/>
      <c r="W39"/>
      <c r="Y39"/>
      <c r="Z39"/>
    </row>
    <row r="40" spans="1:28" ht="15.6">
      <c r="A40" s="39"/>
      <c r="B40">
        <f>+'Ark1'!C587</f>
        <v>2020</v>
      </c>
      <c r="C40">
        <f>+'Ark1'!I587</f>
        <v>49</v>
      </c>
      <c r="D40" s="52" t="s">
        <v>53</v>
      </c>
      <c r="E40" s="52" t="s">
        <v>69</v>
      </c>
      <c r="F40">
        <f>+'Ark1'!Q587</f>
        <v>137</v>
      </c>
      <c r="G40" s="9">
        <f>+'Ark1'!R587</f>
        <v>3998</v>
      </c>
      <c r="H40" s="9">
        <f>+'Ark1'!S587</f>
        <v>3998</v>
      </c>
      <c r="I40" s="96">
        <f>+'Ark1'!T587</f>
        <v>12.41075308871919</v>
      </c>
      <c r="J40" s="96">
        <f>+'Ark1'!U587</f>
        <v>11.977210759786953</v>
      </c>
      <c r="K40" s="1">
        <f>+'Ark1'!W587</f>
        <v>58.693596798399206</v>
      </c>
      <c r="L40" s="9">
        <f>+'Ark1'!Y587</f>
        <v>147.01024262131077</v>
      </c>
      <c r="M40" s="9">
        <f>+'Ark1'!AA587</f>
        <v>31.602551003535861</v>
      </c>
      <c r="N40" s="1">
        <f>+'Ark1'!AB587</f>
        <v>4.7489146248977185</v>
      </c>
      <c r="O40" s="9">
        <f>+'Ark1'!AC587</f>
        <v>-48.910191400679054</v>
      </c>
      <c r="P40" s="9">
        <f t="shared" si="0"/>
        <v>29.182481751824817</v>
      </c>
      <c r="Q40" s="1">
        <f>+'Ark1'!V587</f>
        <v>14.831415707853925</v>
      </c>
      <c r="R40" s="96">
        <f>+'Ark1'!X587</f>
        <v>159.27436903717265</v>
      </c>
      <c r="S40" s="39"/>
      <c r="T40" s="4"/>
      <c r="U40" s="11"/>
      <c r="V40" s="18"/>
      <c r="W40"/>
      <c r="Y40"/>
      <c r="Z40"/>
    </row>
    <row r="41" spans="1:28" ht="15.6">
      <c r="A41" s="39"/>
      <c r="B41">
        <f>+'Ark1'!C588</f>
        <v>2020</v>
      </c>
      <c r="C41">
        <f>+'Ark1'!I588</f>
        <v>80</v>
      </c>
      <c r="D41" s="52" t="s">
        <v>10</v>
      </c>
      <c r="E41" s="52" t="s">
        <v>9</v>
      </c>
      <c r="F41">
        <f>+'Ark1'!Q588</f>
        <v>155</v>
      </c>
      <c r="G41" s="9">
        <f>+'Ark1'!R588</f>
        <v>5799</v>
      </c>
      <c r="H41" s="9">
        <f>+'Ark1'!S588</f>
        <v>5799</v>
      </c>
      <c r="I41" s="96">
        <f>+'Ark1'!T588</f>
        <v>18.00149003538834</v>
      </c>
      <c r="J41" s="96">
        <f>+'Ark1'!U588</f>
        <v>17.718852923480071</v>
      </c>
      <c r="K41" s="1">
        <f>+'Ark1'!W588</f>
        <v>58.799620624245549</v>
      </c>
      <c r="L41" s="9">
        <f>+'Ark1'!Y588</f>
        <v>149.93988963614379</v>
      </c>
      <c r="M41" s="9">
        <f>+'Ark1'!AA588</f>
        <v>30.141290246814279</v>
      </c>
      <c r="N41" s="1">
        <f>+'Ark1'!AB588</f>
        <v>4.6001184440348988</v>
      </c>
      <c r="O41" s="9">
        <f>+'Ark1'!AC588</f>
        <v>-50.361910810595163</v>
      </c>
      <c r="P41" s="9">
        <f t="shared" si="0"/>
        <v>37.412903225806453</v>
      </c>
      <c r="Q41" s="1">
        <f>+'Ark1'!V588</f>
        <v>14.914640455250908</v>
      </c>
      <c r="R41" s="96">
        <f>+'Ark1'!X588</f>
        <v>162.44841780730741</v>
      </c>
      <c r="S41" s="39"/>
      <c r="T41" s="4"/>
      <c r="U41" s="11"/>
      <c r="V41" s="18"/>
      <c r="W41"/>
      <c r="Y41"/>
      <c r="Z41"/>
    </row>
    <row r="42" spans="1:28" ht="15.6">
      <c r="A42" s="39"/>
      <c r="B42">
        <f>+'Ark1'!C589</f>
        <v>2020</v>
      </c>
      <c r="C42">
        <f>+'Ark1'!I589</f>
        <v>81</v>
      </c>
      <c r="D42" s="52" t="s">
        <v>10</v>
      </c>
      <c r="E42" s="52" t="s">
        <v>57</v>
      </c>
      <c r="F42">
        <f>+'Ark1'!Q589</f>
        <v>23</v>
      </c>
      <c r="G42" s="9">
        <f>+'Ark1'!R589</f>
        <v>165</v>
      </c>
      <c r="H42" s="9">
        <f>+'Ark1'!S589</f>
        <v>165</v>
      </c>
      <c r="I42" s="96">
        <f>+'Ark1'!T589</f>
        <v>0.5121996647420376</v>
      </c>
      <c r="J42" s="96">
        <f>+'Ark1'!U589</f>
        <v>0.45587202285420558</v>
      </c>
      <c r="K42" s="1">
        <f>+'Ark1'!W589</f>
        <v>58.339393939393936</v>
      </c>
      <c r="L42" s="9">
        <f>+'Ark1'!Y589</f>
        <v>135.57939393939395</v>
      </c>
      <c r="M42" s="9">
        <f>+'Ark1'!AA589</f>
        <v>17.275480950090465</v>
      </c>
      <c r="N42" s="1">
        <f>+'Ark1'!AB589</f>
        <v>4.1800347536571874</v>
      </c>
      <c r="O42" s="9">
        <f>+'Ark1'!AC589</f>
        <v>-26.497243119478341</v>
      </c>
      <c r="P42" s="9">
        <f t="shared" si="0"/>
        <v>7.1739130434782608</v>
      </c>
      <c r="Q42" s="1">
        <f>+'Ark1'!V589</f>
        <v>14.654545454545453</v>
      </c>
      <c r="R42" s="96">
        <f>+'Ark1'!X589</f>
        <v>146.88991759414299</v>
      </c>
      <c r="S42" s="39"/>
      <c r="T42" s="4"/>
      <c r="U42" s="11"/>
      <c r="V42" s="18"/>
      <c r="W42"/>
      <c r="Y42"/>
      <c r="Z42"/>
    </row>
    <row r="43" spans="1:28" ht="15.6">
      <c r="A43" s="39"/>
      <c r="B43">
        <f>+'Ark1'!C590</f>
        <v>2020</v>
      </c>
      <c r="C43">
        <f>+'Ark1'!I590</f>
        <v>83</v>
      </c>
      <c r="D43" s="52" t="s">
        <v>10</v>
      </c>
      <c r="E43" s="52" t="s">
        <v>490</v>
      </c>
      <c r="F43">
        <f>+'Ark1'!Q590</f>
        <v>67</v>
      </c>
      <c r="G43" s="9">
        <f>+'Ark1'!R590</f>
        <v>409</v>
      </c>
      <c r="H43" s="9">
        <f>+'Ark1'!S590</f>
        <v>409</v>
      </c>
      <c r="I43" s="96">
        <f>+'Ark1'!T590</f>
        <v>1.2696343204817779</v>
      </c>
      <c r="J43" s="96">
        <f>+'Ark1'!U590</f>
        <v>1.167076476879517</v>
      </c>
      <c r="K43" s="1">
        <f>+'Ark1'!W590</f>
        <v>57.814180929095357</v>
      </c>
      <c r="L43" s="9">
        <f>+'Ark1'!Y590</f>
        <v>140.02665036674824</v>
      </c>
      <c r="M43" s="9">
        <f>+'Ark1'!AA590</f>
        <v>25.071780545735518</v>
      </c>
      <c r="N43" s="1">
        <f>+'Ark1'!AB590</f>
        <v>5.4785373073831618</v>
      </c>
      <c r="O43" s="9">
        <f>+'Ark1'!AC590</f>
        <v>-10.70540053956732</v>
      </c>
      <c r="P43" s="9">
        <f t="shared" si="0"/>
        <v>6.1044776119402986</v>
      </c>
      <c r="Q43" s="1">
        <f>+'Ark1'!V590</f>
        <v>14.42542787286064</v>
      </c>
      <c r="R43" s="96">
        <f>+'Ark1'!X590</f>
        <v>151.70818024566427</v>
      </c>
      <c r="S43" s="39"/>
      <c r="T43" s="4"/>
      <c r="U43" s="5"/>
      <c r="V43" s="18"/>
      <c r="W43"/>
      <c r="Y43"/>
      <c r="Z43"/>
    </row>
    <row r="44" spans="1:28" ht="15.6">
      <c r="A44" s="39"/>
      <c r="B44" s="47">
        <f>+'Ark1'!C591</f>
        <v>2019</v>
      </c>
      <c r="C44" s="47">
        <f>+'Ark1'!I591</f>
        <v>6</v>
      </c>
      <c r="D44" s="88" t="s">
        <v>53</v>
      </c>
      <c r="E44" s="88" t="s">
        <v>459</v>
      </c>
      <c r="F44" s="47">
        <f>+'Ark1'!Q591</f>
        <v>280</v>
      </c>
      <c r="G44" s="65">
        <f>+'Ark1'!R591</f>
        <v>11888</v>
      </c>
      <c r="H44" s="65">
        <f>+'Ark1'!S591</f>
        <v>11888</v>
      </c>
      <c r="I44" s="101">
        <f>+'Ark1'!T591</f>
        <v>36.058115199126448</v>
      </c>
      <c r="J44" s="101">
        <f>+'Ark1'!U591</f>
        <v>36.821597396982177</v>
      </c>
      <c r="K44" s="49">
        <f>+'Ark1'!W591</f>
        <v>59.319565948855981</v>
      </c>
      <c r="L44" s="65">
        <f>+'Ark1'!Y591</f>
        <v>155.24894851951541</v>
      </c>
      <c r="M44" s="65">
        <f>+'Ark1'!AA591</f>
        <v>31.671083167278699</v>
      </c>
      <c r="N44" s="49">
        <f>+'Ark1'!AB591</f>
        <v>4.8193385058471634</v>
      </c>
      <c r="O44" s="65">
        <f>+'Ark1'!AC591</f>
        <v>-46.654567145090482</v>
      </c>
      <c r="P44" s="65">
        <f t="shared" si="0"/>
        <v>42.457142857142856</v>
      </c>
      <c r="Q44" s="49">
        <f>+'Ark1'!V591</f>
        <v>15.119700538358003</v>
      </c>
      <c r="R44" s="101">
        <f>+'Ark1'!X591</f>
        <v>168.20037759427373</v>
      </c>
      <c r="S44" s="39"/>
      <c r="T44" s="4"/>
      <c r="U44" s="5"/>
      <c r="V44" s="18"/>
      <c r="W44"/>
      <c r="Y44"/>
      <c r="Z44"/>
    </row>
    <row r="45" spans="1:28" ht="15.6">
      <c r="A45" s="39"/>
      <c r="B45" s="47">
        <f>+'Ark1'!C592</f>
        <v>2019</v>
      </c>
      <c r="C45" s="47">
        <f>+'Ark1'!I592</f>
        <v>24</v>
      </c>
      <c r="D45" s="88" t="s">
        <v>53</v>
      </c>
      <c r="E45" s="88" t="s">
        <v>68</v>
      </c>
      <c r="F45" s="47">
        <f>+'Ark1'!Q592</f>
        <v>224</v>
      </c>
      <c r="G45" s="65">
        <f>+'Ark1'!R592</f>
        <v>12612</v>
      </c>
      <c r="H45" s="65">
        <f>+'Ark1'!S592</f>
        <v>12577</v>
      </c>
      <c r="I45" s="101">
        <f>+'Ark1'!T592</f>
        <v>38.254117504322245</v>
      </c>
      <c r="J45" s="101">
        <f>+'Ark1'!U592</f>
        <v>38.772459464709151</v>
      </c>
      <c r="K45" s="49">
        <f>+'Ark1'!W592</f>
        <v>58.912777291882009</v>
      </c>
      <c r="L45" s="65">
        <f>+'Ark1'!Y592</f>
        <v>154.08991912464228</v>
      </c>
      <c r="M45" s="65">
        <f>+'Ark1'!AA592</f>
        <v>30.542786538449</v>
      </c>
      <c r="N45" s="49">
        <f>+'Ark1'!AB592</f>
        <v>4.6112214237595213</v>
      </c>
      <c r="O45" s="65">
        <f>+'Ark1'!AC592</f>
        <v>-42.257851070268487</v>
      </c>
      <c r="P45" s="65">
        <f t="shared" si="0"/>
        <v>56.303571428571431</v>
      </c>
      <c r="Q45" s="49">
        <f>+'Ark1'!V592</f>
        <v>14.96836346336822</v>
      </c>
      <c r="R45" s="101">
        <f>+'Ark1'!X592</f>
        <v>167.40158730322403</v>
      </c>
      <c r="S45" s="39"/>
      <c r="T45" s="4"/>
      <c r="U45" s="5"/>
      <c r="V45" s="18"/>
      <c r="W45"/>
      <c r="Y45"/>
      <c r="Z45"/>
    </row>
    <row r="46" spans="1:28" ht="15.6">
      <c r="A46" s="39"/>
      <c r="B46" s="47">
        <f>+'Ark1'!C593</f>
        <v>2019</v>
      </c>
      <c r="C46" s="47">
        <f>+'Ark1'!I593</f>
        <v>49</v>
      </c>
      <c r="D46" s="88" t="s">
        <v>53</v>
      </c>
      <c r="E46" s="88" t="s">
        <v>69</v>
      </c>
      <c r="F46" s="47">
        <f>+'Ark1'!Q593</f>
        <v>123</v>
      </c>
      <c r="G46" s="65">
        <f>+'Ark1'!R593</f>
        <v>3916</v>
      </c>
      <c r="H46" s="65">
        <f>+'Ark1'!S593</f>
        <v>3916</v>
      </c>
      <c r="I46" s="101">
        <f>+'Ark1'!T593</f>
        <v>11.87782462313082</v>
      </c>
      <c r="J46" s="101">
        <f>+'Ark1'!U593</f>
        <v>11.339573507787248</v>
      </c>
      <c r="K46" s="49">
        <f>+'Ark1'!W593</f>
        <v>59.242594484167526</v>
      </c>
      <c r="L46" s="65">
        <f>+'Ark1'!Y593</f>
        <v>145.14058733401453</v>
      </c>
      <c r="M46" s="65">
        <f>+'Ark1'!AA593</f>
        <v>30.419549019098572</v>
      </c>
      <c r="N46" s="49">
        <f>+'Ark1'!AB593</f>
        <v>4.4728649371146156</v>
      </c>
      <c r="O46" s="65">
        <f>+'Ark1'!AC593</f>
        <v>-51.236200791217342</v>
      </c>
      <c r="P46" s="65">
        <f t="shared" ref="P46:P73" si="1">+G46/F46</f>
        <v>31.837398373983739</v>
      </c>
      <c r="Q46" s="49">
        <f>+'Ark1'!V593</f>
        <v>15.119254341164453</v>
      </c>
      <c r="R46" s="101">
        <f>+'Ark1'!X593</f>
        <v>157.24874034021036</v>
      </c>
      <c r="S46" s="39"/>
      <c r="T46" s="4"/>
      <c r="U46" s="5"/>
      <c r="V46" s="18"/>
      <c r="W46"/>
      <c r="Y46"/>
      <c r="Z46"/>
    </row>
    <row r="47" spans="1:28" ht="15.6">
      <c r="A47" s="39"/>
      <c r="B47" s="47">
        <f>+'Ark1'!C594</f>
        <v>2019</v>
      </c>
      <c r="C47" s="47">
        <f>+'Ark1'!I594</f>
        <v>80</v>
      </c>
      <c r="D47" s="88" t="s">
        <v>10</v>
      </c>
      <c r="E47" s="88" t="s">
        <v>9</v>
      </c>
      <c r="F47" s="47">
        <f>+'Ark1'!Q594</f>
        <v>160</v>
      </c>
      <c r="G47" s="65">
        <f>+'Ark1'!R594</f>
        <v>3801</v>
      </c>
      <c r="H47" s="65">
        <f>+'Ark1'!S594</f>
        <v>3801</v>
      </c>
      <c r="I47" s="101">
        <f>+'Ark1'!T594</f>
        <v>11.529012102277896</v>
      </c>
      <c r="J47" s="101">
        <f>+'Ark1'!U594</f>
        <v>11.009688535807227</v>
      </c>
      <c r="K47" s="49">
        <f>+'Ark1'!W594</f>
        <v>59.125493291239152</v>
      </c>
      <c r="L47" s="65">
        <f>+'Ark1'!Y594</f>
        <v>145.18174164693477</v>
      </c>
      <c r="M47" s="65">
        <f>+'Ark1'!AA594</f>
        <v>28.449391099842128</v>
      </c>
      <c r="N47" s="49">
        <f>+'Ark1'!AB594</f>
        <v>4.6302125912157619</v>
      </c>
      <c r="O47" s="65">
        <f>+'Ark1'!AC594</f>
        <v>-45.623996240759375</v>
      </c>
      <c r="P47" s="65">
        <f t="shared" si="1"/>
        <v>23.756250000000001</v>
      </c>
      <c r="Q47" s="49">
        <f>+'Ark1'!V594</f>
        <v>15.022099447513812</v>
      </c>
      <c r="R47" s="101">
        <f>+'Ark1'!X594</f>
        <v>157.2933278948376</v>
      </c>
      <c r="S47" s="39"/>
      <c r="T47" s="4"/>
      <c r="U47" s="5"/>
      <c r="V47" s="18"/>
      <c r="W47"/>
      <c r="Y47"/>
      <c r="Z47"/>
    </row>
    <row r="48" spans="1:28" ht="15.6">
      <c r="A48" s="39"/>
      <c r="B48" s="47">
        <f>+'Ark1'!C595</f>
        <v>2019</v>
      </c>
      <c r="C48" s="47">
        <f>+'Ark1'!I595</f>
        <v>81</v>
      </c>
      <c r="D48" s="88" t="s">
        <v>10</v>
      </c>
      <c r="E48" s="88" t="s">
        <v>57</v>
      </c>
      <c r="F48" s="47">
        <f>+'Ark1'!Q595</f>
        <v>25</v>
      </c>
      <c r="G48" s="65">
        <f>+'Ark1'!R595</f>
        <v>151</v>
      </c>
      <c r="H48" s="65">
        <f>+'Ark1'!S595</f>
        <v>151</v>
      </c>
      <c r="I48" s="101">
        <f>+'Ark1'!T595</f>
        <v>0.45800600564166322</v>
      </c>
      <c r="J48" s="101">
        <f>+'Ark1'!U595</f>
        <v>0.40652004207910197</v>
      </c>
      <c r="K48" s="49">
        <f>+'Ark1'!W595</f>
        <v>58.549668874172198</v>
      </c>
      <c r="L48" s="65">
        <f>+'Ark1'!Y595</f>
        <v>134.93973509933778</v>
      </c>
      <c r="M48" s="65">
        <f>+'Ark1'!AA595</f>
        <v>14.477258162487718</v>
      </c>
      <c r="N48" s="49">
        <f>+'Ark1'!AB595</f>
        <v>4.1760730337328749</v>
      </c>
      <c r="O48" s="65">
        <f>+'Ark1'!AC595</f>
        <v>-41.900824615941609</v>
      </c>
      <c r="P48" s="65">
        <f t="shared" si="1"/>
        <v>6.04</v>
      </c>
      <c r="Q48" s="49">
        <f>+'Ark1'!V595</f>
        <v>14.834437086092709</v>
      </c>
      <c r="R48" s="101">
        <f>+'Ark1'!X595</f>
        <v>146.1968960989575</v>
      </c>
      <c r="S48" s="39"/>
      <c r="T48" s="4"/>
      <c r="U48" s="5"/>
      <c r="V48" s="18"/>
      <c r="W48"/>
      <c r="Y48"/>
      <c r="Z48"/>
    </row>
    <row r="49" spans="1:26" ht="15.6">
      <c r="A49" s="39"/>
      <c r="B49" s="47">
        <f>+'Ark1'!C596</f>
        <v>2019</v>
      </c>
      <c r="C49" s="47">
        <f>+'Ark1'!I596</f>
        <v>83</v>
      </c>
      <c r="D49" s="88" t="s">
        <v>10</v>
      </c>
      <c r="E49" s="88" t="s">
        <v>490</v>
      </c>
      <c r="F49" s="47">
        <f>+'Ark1'!Q596</f>
        <v>58</v>
      </c>
      <c r="G49" s="65">
        <f>+'Ark1'!R596</f>
        <v>601</v>
      </c>
      <c r="H49" s="65">
        <f>+'Ark1'!S596</f>
        <v>601</v>
      </c>
      <c r="I49" s="101">
        <f>+'Ark1'!T596</f>
        <v>1.8229245655009247</v>
      </c>
      <c r="J49" s="101">
        <f>+'Ark1'!U596</f>
        <v>1.6501610526351129</v>
      </c>
      <c r="K49" s="49">
        <f>+'Ark1'!W596</f>
        <v>60.770382695507507</v>
      </c>
      <c r="L49" s="65">
        <f>+'Ark1'!Y596</f>
        <v>137.62163061564064</v>
      </c>
      <c r="M49" s="65">
        <f>+'Ark1'!AA596</f>
        <v>27.827182953927871</v>
      </c>
      <c r="N49" s="49">
        <f>+'Ark1'!AB596</f>
        <v>3.9506760962234377</v>
      </c>
      <c r="O49" s="65">
        <f>+'Ark1'!AC596</f>
        <v>-22.931946471600039</v>
      </c>
      <c r="P49" s="65">
        <f t="shared" si="1"/>
        <v>10.362068965517242</v>
      </c>
      <c r="Q49" s="49">
        <f>+'Ark1'!V596</f>
        <v>15.8369384359401</v>
      </c>
      <c r="R49" s="101">
        <f>+'Ark1'!X596</f>
        <v>149.10252504403078</v>
      </c>
      <c r="S49" s="39"/>
      <c r="T49" s="4"/>
      <c r="U49" s="5"/>
      <c r="V49" s="18"/>
      <c r="W49"/>
      <c r="Y49"/>
      <c r="Z49"/>
    </row>
    <row r="50" spans="1:26" ht="15.6">
      <c r="A50" s="39"/>
      <c r="B50">
        <f>+'Ark1'!C597</f>
        <v>2018</v>
      </c>
      <c r="C50">
        <f>+'Ark1'!I597</f>
        <v>6</v>
      </c>
      <c r="D50" s="52" t="s">
        <v>53</v>
      </c>
      <c r="E50" s="52" t="s">
        <v>459</v>
      </c>
      <c r="F50">
        <f>+'Ark1'!Q597</f>
        <v>298</v>
      </c>
      <c r="G50" s="9">
        <f>+'Ark1'!R597</f>
        <v>13233</v>
      </c>
      <c r="H50" s="9">
        <f>+'Ark1'!S597</f>
        <v>13233</v>
      </c>
      <c r="I50" s="96">
        <f>+'Ark1'!T597</f>
        <v>39.966777408637881</v>
      </c>
      <c r="J50" s="96">
        <f>+'Ark1'!U597</f>
        <v>40.936384507316042</v>
      </c>
      <c r="K50" s="1">
        <f>+'Ark1'!W597</f>
        <v>58.825360840323441</v>
      </c>
      <c r="L50" s="9">
        <f>+'Ark1'!Y597</f>
        <v>156.75283760296227</v>
      </c>
      <c r="M50" s="9">
        <f>+'Ark1'!AA597</f>
        <v>31.230097697373768</v>
      </c>
      <c r="N50" s="1">
        <f>+'Ark1'!AB597</f>
        <v>5.0899816022062385</v>
      </c>
      <c r="O50" s="9">
        <f>+'Ark1'!AC597</f>
        <v>-49.241275434849889</v>
      </c>
      <c r="P50" s="9">
        <f t="shared" si="1"/>
        <v>44.406040268456373</v>
      </c>
      <c r="Q50" s="1">
        <f>+'Ark1'!V597</f>
        <v>14.86397642257991</v>
      </c>
      <c r="R50" s="96">
        <f>+'Ark1'!X597</f>
        <v>169.82972654708891</v>
      </c>
      <c r="S50" s="39"/>
      <c r="T50" s="4"/>
      <c r="U50" s="5"/>
      <c r="V50" s="18"/>
      <c r="W50"/>
      <c r="Y50"/>
      <c r="Z50"/>
    </row>
    <row r="51" spans="1:26" ht="15.6">
      <c r="A51" s="39"/>
      <c r="B51">
        <f>+'Ark1'!C598</f>
        <v>2018</v>
      </c>
      <c r="C51">
        <f>+'Ark1'!I598</f>
        <v>24</v>
      </c>
      <c r="D51" s="52" t="s">
        <v>53</v>
      </c>
      <c r="E51" s="52" t="s">
        <v>68</v>
      </c>
      <c r="F51">
        <f>+'Ark1'!Q598</f>
        <v>242</v>
      </c>
      <c r="G51" s="9">
        <f>+'Ark1'!R598</f>
        <v>14112</v>
      </c>
      <c r="H51" s="9">
        <f>+'Ark1'!S598</f>
        <v>14111</v>
      </c>
      <c r="I51" s="96">
        <f>+'Ark1'!T598</f>
        <v>42.621564482029598</v>
      </c>
      <c r="J51" s="96">
        <f>+'Ark1'!U598</f>
        <v>42.580715303078549</v>
      </c>
      <c r="K51" s="1">
        <f>+'Ark1'!W598</f>
        <v>58.637233364042253</v>
      </c>
      <c r="L51" s="9">
        <f>+'Ark1'!Y598</f>
        <v>152.89336026077126</v>
      </c>
      <c r="M51" s="9">
        <f>+'Ark1'!AA598</f>
        <v>30.639889566673514</v>
      </c>
      <c r="N51" s="1">
        <f>+'Ark1'!AB598</f>
        <v>4.6436473766710353</v>
      </c>
      <c r="O51" s="9">
        <f>+'Ark1'!AC598</f>
        <v>-45.360805714256109</v>
      </c>
      <c r="P51" s="9">
        <f t="shared" si="1"/>
        <v>58.314049586776861</v>
      </c>
      <c r="Q51" s="1">
        <f>+'Ark1'!V598</f>
        <v>14.822704081632653</v>
      </c>
      <c r="R51" s="96">
        <f>+'Ark1'!X598</f>
        <v>165.65802783735398</v>
      </c>
      <c r="S51" s="39"/>
      <c r="T51" s="4"/>
      <c r="U51" s="5"/>
      <c r="V51" s="18"/>
      <c r="W51"/>
      <c r="Y51"/>
      <c r="Z51"/>
    </row>
    <row r="52" spans="1:26">
      <c r="A52" s="39"/>
      <c r="B52">
        <f>+'Ark1'!C599</f>
        <v>2018</v>
      </c>
      <c r="C52">
        <f>+'Ark1'!I599</f>
        <v>49</v>
      </c>
      <c r="D52" s="52" t="s">
        <v>53</v>
      </c>
      <c r="E52" s="52" t="s">
        <v>69</v>
      </c>
      <c r="F52">
        <f>+'Ark1'!Q599</f>
        <v>121</v>
      </c>
      <c r="G52" s="9">
        <f>+'Ark1'!R599</f>
        <v>4232</v>
      </c>
      <c r="H52" s="9">
        <f>+'Ark1'!S599</f>
        <v>4232</v>
      </c>
      <c r="I52" s="96">
        <f>+'Ark1'!T599</f>
        <v>12.781636967683477</v>
      </c>
      <c r="J52" s="96">
        <f>+'Ark1'!U599</f>
        <v>12.234901568840725</v>
      </c>
      <c r="K52" s="1">
        <f>+'Ark1'!W599</f>
        <v>58.491965973534995</v>
      </c>
      <c r="L52" s="9">
        <f>+'Ark1'!Y599</f>
        <v>146.49373818525555</v>
      </c>
      <c r="M52" s="9">
        <f>+'Ark1'!AA599</f>
        <v>31.38390548743071</v>
      </c>
      <c r="N52" s="1">
        <f>+'Ark1'!AB599</f>
        <v>4.737029022608426</v>
      </c>
      <c r="O52" s="9">
        <f>+'Ark1'!AC599</f>
        <v>-47.027052911382199</v>
      </c>
      <c r="P52" s="9">
        <f t="shared" si="1"/>
        <v>34.97520661157025</v>
      </c>
      <c r="Q52" s="1">
        <f>+'Ark1'!V599</f>
        <v>14.718809073724003</v>
      </c>
      <c r="R52" s="96">
        <f>+'Ark1'!X599</f>
        <v>158.71477593202022</v>
      </c>
      <c r="S52" s="39"/>
      <c r="T52" s="4"/>
      <c r="U52"/>
      <c r="V52"/>
      <c r="W52"/>
      <c r="Y52"/>
      <c r="Z52"/>
    </row>
    <row r="53" spans="1:26" ht="15.6">
      <c r="A53" s="39"/>
      <c r="B53">
        <f>+'Ark1'!C600</f>
        <v>2018</v>
      </c>
      <c r="C53">
        <f>+'Ark1'!I600</f>
        <v>80</v>
      </c>
      <c r="D53" s="52" t="s">
        <v>10</v>
      </c>
      <c r="E53" s="52" t="s">
        <v>9</v>
      </c>
      <c r="F53">
        <f>+'Ark1'!Q600</f>
        <v>114</v>
      </c>
      <c r="G53" s="9">
        <f>+'Ark1'!R600</f>
        <v>657</v>
      </c>
      <c r="H53" s="9">
        <f>+'Ark1'!S600</f>
        <v>657</v>
      </c>
      <c r="I53" s="96">
        <f>+'Ark1'!T600</f>
        <v>1.9842947749924496</v>
      </c>
      <c r="J53" s="96">
        <f>+'Ark1'!U600</f>
        <v>1.8203960423082319</v>
      </c>
      <c r="K53" s="1">
        <f>+'Ark1'!W600</f>
        <v>56.739726027397261</v>
      </c>
      <c r="L53" s="9">
        <f>+'Ark1'!Y600</f>
        <v>140.39923896499241</v>
      </c>
      <c r="M53" s="9">
        <f>+'Ark1'!AA600</f>
        <v>12.805163866308632</v>
      </c>
      <c r="N53" s="1">
        <f>+'Ark1'!AB600</f>
        <v>4.7648658907573207</v>
      </c>
      <c r="O53" s="9">
        <f>+'Ark1'!AC600</f>
        <v>-20.471162252350965</v>
      </c>
      <c r="P53" s="9">
        <f t="shared" si="1"/>
        <v>5.7631578947368425</v>
      </c>
      <c r="Q53" s="1">
        <f>+'Ark1'!V600</f>
        <v>13.789954337899539</v>
      </c>
      <c r="R53" s="96">
        <f>+'Ark1'!X600</f>
        <v>152.1118515330362</v>
      </c>
      <c r="S53" s="39"/>
      <c r="T53" s="11"/>
      <c r="U53"/>
      <c r="V53" s="18"/>
      <c r="W53"/>
      <c r="Y53"/>
      <c r="Z53"/>
    </row>
    <row r="54" spans="1:26" ht="15.6">
      <c r="A54" s="39"/>
      <c r="B54">
        <f>+'Ark1'!C601</f>
        <v>2018</v>
      </c>
      <c r="C54">
        <f>+'Ark1'!I601</f>
        <v>81</v>
      </c>
      <c r="D54" s="52" t="s">
        <v>10</v>
      </c>
      <c r="E54" s="52" t="s">
        <v>57</v>
      </c>
      <c r="F54">
        <f>+'Ark1'!Q601</f>
        <v>21</v>
      </c>
      <c r="G54" s="9">
        <f>+'Ark1'!R601</f>
        <v>98</v>
      </c>
      <c r="H54" s="9">
        <f>+'Ark1'!S601</f>
        <v>97</v>
      </c>
      <c r="I54" s="96">
        <f>+'Ark1'!T601</f>
        <v>0.29598308668076106</v>
      </c>
      <c r="J54" s="96">
        <f>+'Ark1'!U601</f>
        <v>0.26792546098248859</v>
      </c>
      <c r="K54" s="1">
        <f>+'Ark1'!W601</f>
        <v>56.896907216494846</v>
      </c>
      <c r="L54" s="9">
        <f>+'Ark1'!Y601</f>
        <v>138.53265306122449</v>
      </c>
      <c r="M54" s="9">
        <f>+'Ark1'!AA601</f>
        <v>14.527886846579516</v>
      </c>
      <c r="N54" s="1">
        <f>+'Ark1'!AB601</f>
        <v>4.0727521434919964</v>
      </c>
      <c r="O54" s="9">
        <f>+'Ark1'!AC601</f>
        <v>-41.847853378960032</v>
      </c>
      <c r="P54" s="9">
        <f t="shared" si="1"/>
        <v>4.666666666666667</v>
      </c>
      <c r="Q54" s="1">
        <f>+'Ark1'!V601</f>
        <v>14.06122448979592</v>
      </c>
      <c r="R54" s="96">
        <f>+'Ark1'!X601</f>
        <v>151.57649191854429</v>
      </c>
      <c r="S54" s="39"/>
      <c r="T54" s="5"/>
      <c r="U54"/>
      <c r="V54"/>
      <c r="W54"/>
      <c r="Y54"/>
      <c r="Z54"/>
    </row>
    <row r="55" spans="1:26">
      <c r="A55" s="39"/>
      <c r="B55">
        <f>+'Ark1'!C602</f>
        <v>2018</v>
      </c>
      <c r="C55">
        <f>+'Ark1'!I602</f>
        <v>83</v>
      </c>
      <c r="D55" s="52" t="s">
        <v>10</v>
      </c>
      <c r="E55" s="52" t="s">
        <v>490</v>
      </c>
      <c r="F55">
        <f>+'Ark1'!Q602</f>
        <v>75</v>
      </c>
      <c r="G55" s="9">
        <f>+'Ark1'!R602</f>
        <v>778</v>
      </c>
      <c r="H55" s="9">
        <f>+'Ark1'!S602</f>
        <v>778</v>
      </c>
      <c r="I55" s="96">
        <f>+'Ark1'!T602</f>
        <v>2.3497432799758391</v>
      </c>
      <c r="J55" s="96">
        <f>+'Ark1'!U602</f>
        <v>2.1596771174739504</v>
      </c>
      <c r="K55" s="1">
        <f>+'Ark1'!W602</f>
        <v>59.431876606683801</v>
      </c>
      <c r="L55" s="9">
        <f>+'Ark1'!Y602</f>
        <v>140.66092544987148</v>
      </c>
      <c r="M55" s="9">
        <f>+'Ark1'!AA602</f>
        <v>27.199787163977192</v>
      </c>
      <c r="N55" s="1">
        <f>+'Ark1'!AB602</f>
        <v>5.0216612359179686</v>
      </c>
      <c r="O55" s="9">
        <f>+'Ark1'!AC602</f>
        <v>-20.111757730963404</v>
      </c>
      <c r="P55" s="9">
        <f t="shared" si="1"/>
        <v>10.373333333333333</v>
      </c>
      <c r="Q55" s="1">
        <f>+'Ark1'!V602</f>
        <v>15.141388174807195</v>
      </c>
      <c r="R55" s="96">
        <f>+'Ark1'!X602</f>
        <v>152.39536885143173</v>
      </c>
      <c r="S55" s="39"/>
      <c r="T55" s="11"/>
      <c r="U55"/>
      <c r="V55"/>
      <c r="W55"/>
      <c r="Y55"/>
      <c r="Z55"/>
    </row>
    <row r="56" spans="1:26">
      <c r="A56" s="39"/>
      <c r="B56" s="47">
        <f>+'Ark1'!C603</f>
        <v>2017</v>
      </c>
      <c r="C56" s="47">
        <f>+'Ark1'!I603</f>
        <v>6</v>
      </c>
      <c r="D56" s="88" t="s">
        <v>53</v>
      </c>
      <c r="E56" s="88" t="s">
        <v>459</v>
      </c>
      <c r="F56" s="47">
        <f>+'Ark1'!Q603</f>
        <v>324</v>
      </c>
      <c r="G56" s="65">
        <f>+'Ark1'!R603</f>
        <v>13165</v>
      </c>
      <c r="H56" s="65">
        <f>+'Ark1'!S603</f>
        <v>13165</v>
      </c>
      <c r="I56" s="101">
        <f>+'Ark1'!T603</f>
        <v>40.446711112476571</v>
      </c>
      <c r="J56" s="101">
        <f>+'Ark1'!U603</f>
        <v>41.34264739900803</v>
      </c>
      <c r="K56" s="49">
        <f>+'Ark1'!W603</f>
        <v>58.819825294341058</v>
      </c>
      <c r="L56" s="65">
        <f>+'Ark1'!Y603</f>
        <v>155.22156475503181</v>
      </c>
      <c r="M56" s="65">
        <f>+'Ark1'!AA603</f>
        <v>30.108629340896488</v>
      </c>
      <c r="N56" s="49">
        <f>+'Ark1'!AB603</f>
        <v>5.1235300567996802</v>
      </c>
      <c r="O56" s="65">
        <f>+'Ark1'!AC603</f>
        <v>-48.697769755769286</v>
      </c>
      <c r="P56" s="65">
        <f t="shared" si="1"/>
        <v>40.632716049382715</v>
      </c>
      <c r="Q56" s="49">
        <f>+'Ark1'!V603</f>
        <v>14.854082795290545</v>
      </c>
      <c r="R56" s="101">
        <f>+'Ark1'!X603</f>
        <v>168.1707093770666</v>
      </c>
      <c r="S56" s="39"/>
      <c r="T56" s="11"/>
      <c r="U56"/>
      <c r="V56"/>
      <c r="W56"/>
      <c r="Y56"/>
      <c r="Z56"/>
    </row>
    <row r="57" spans="1:26" ht="15.6">
      <c r="A57" s="39"/>
      <c r="B57" s="47">
        <f>+'Ark1'!C604</f>
        <v>2017</v>
      </c>
      <c r="C57" s="47">
        <f>+'Ark1'!I604</f>
        <v>24</v>
      </c>
      <c r="D57" s="88" t="s">
        <v>53</v>
      </c>
      <c r="E57" s="88" t="s">
        <v>68</v>
      </c>
      <c r="F57" s="47">
        <f>+'Ark1'!Q604</f>
        <v>238</v>
      </c>
      <c r="G57" s="65">
        <f>+'Ark1'!R604</f>
        <v>13047</v>
      </c>
      <c r="H57" s="65">
        <f>+'Ark1'!S604</f>
        <v>13047</v>
      </c>
      <c r="I57" s="101">
        <f>+'Ark1'!T604</f>
        <v>40.084180773602874</v>
      </c>
      <c r="J57" s="101">
        <f>+'Ark1'!U604</f>
        <v>40.412698164783905</v>
      </c>
      <c r="K57" s="49">
        <f>+'Ark1'!W604</f>
        <v>58.738867172530071</v>
      </c>
      <c r="L57" s="65">
        <f>+'Ark1'!Y604</f>
        <v>153.10233770215396</v>
      </c>
      <c r="M57" s="65">
        <f>+'Ark1'!AA604</f>
        <v>30.14511742298204</v>
      </c>
      <c r="N57" s="49">
        <f>+'Ark1'!AB604</f>
        <v>4.6587488847228045</v>
      </c>
      <c r="O57" s="65">
        <f>+'Ark1'!AC604</f>
        <v>-47.505796482769661</v>
      </c>
      <c r="P57" s="65">
        <f t="shared" si="1"/>
        <v>54.819327731092436</v>
      </c>
      <c r="Q57" s="49">
        <f>+'Ark1'!V604</f>
        <v>14.842262589100939</v>
      </c>
      <c r="R57" s="101">
        <f>+'Ark1'!X604</f>
        <v>165.87468873472838</v>
      </c>
      <c r="S57" s="39"/>
      <c r="T57" s="2"/>
      <c r="U57" s="4"/>
      <c r="V57" s="4"/>
      <c r="W57"/>
      <c r="Y57"/>
      <c r="Z57"/>
    </row>
    <row r="58" spans="1:26" ht="15.6">
      <c r="A58" s="39"/>
      <c r="B58" s="47">
        <f>+'Ark1'!C605</f>
        <v>2017</v>
      </c>
      <c r="C58" s="47">
        <f>+'Ark1'!I605</f>
        <v>49</v>
      </c>
      <c r="D58" s="88" t="s">
        <v>53</v>
      </c>
      <c r="E58" s="88" t="s">
        <v>69</v>
      </c>
      <c r="F58" s="47">
        <f>+'Ark1'!Q605</f>
        <v>130</v>
      </c>
      <c r="G58" s="65">
        <f>+'Ark1'!R605</f>
        <v>4576</v>
      </c>
      <c r="H58" s="65">
        <f>+'Ark1'!S605</f>
        <v>4576</v>
      </c>
      <c r="I58" s="101">
        <f>+'Ark1'!T605</f>
        <v>14.058803649881719</v>
      </c>
      <c r="J58" s="101">
        <f>+'Ark1'!U605</f>
        <v>13.293302998682002</v>
      </c>
      <c r="K58" s="49">
        <f>+'Ark1'!W605</f>
        <v>58.829982517482513</v>
      </c>
      <c r="L58" s="65">
        <f>+'Ark1'!Y605</f>
        <v>143.58911713286696</v>
      </c>
      <c r="M58" s="65">
        <f>+'Ark1'!AA605</f>
        <v>29.991809699411636</v>
      </c>
      <c r="N58" s="49">
        <f>+'Ark1'!AB605</f>
        <v>4.618243656978116</v>
      </c>
      <c r="O58" s="65">
        <f>+'Ark1'!AC605</f>
        <v>-48.954255019213051</v>
      </c>
      <c r="P58" s="65">
        <f t="shared" si="1"/>
        <v>35.200000000000003</v>
      </c>
      <c r="Q58" s="49">
        <f>+'Ark1'!V605</f>
        <v>14.898164335664337</v>
      </c>
      <c r="R58" s="101">
        <f>+'Ark1'!X605</f>
        <v>155.56784088067971</v>
      </c>
      <c r="S58" s="39"/>
      <c r="T58" s="4"/>
      <c r="U58" s="1"/>
      <c r="V58" s="5"/>
      <c r="W58"/>
      <c r="Y58"/>
      <c r="Z58"/>
    </row>
    <row r="59" spans="1:26" ht="15.6">
      <c r="A59" s="39"/>
      <c r="B59" s="47">
        <f>+'Ark1'!C606</f>
        <v>2017</v>
      </c>
      <c r="C59" s="47">
        <f>+'Ark1'!I606</f>
        <v>80</v>
      </c>
      <c r="D59" s="88" t="s">
        <v>10</v>
      </c>
      <c r="E59" s="88" t="s">
        <v>9</v>
      </c>
      <c r="F59" s="47">
        <f>+'Ark1'!Q606</f>
        <v>122</v>
      </c>
      <c r="G59" s="65">
        <f>+'Ark1'!R606</f>
        <v>760</v>
      </c>
      <c r="H59" s="65">
        <f>+'Ark1'!S606</f>
        <v>760</v>
      </c>
      <c r="I59" s="101">
        <f>+'Ark1'!T606</f>
        <v>2.3349411656272081</v>
      </c>
      <c r="J59" s="101">
        <f>+'Ark1'!U606</f>
        <v>2.1560250789721565</v>
      </c>
      <c r="K59" s="49">
        <f>+'Ark1'!W606</f>
        <v>57.394736842105246</v>
      </c>
      <c r="L59" s="65">
        <f>+'Ark1'!Y606</f>
        <v>140.22157894736844</v>
      </c>
      <c r="M59" s="65">
        <f>+'Ark1'!AA606</f>
        <v>14.346927330362911</v>
      </c>
      <c r="N59" s="49">
        <f>+'Ark1'!AB606</f>
        <v>4.6805278249596762</v>
      </c>
      <c r="O59" s="65">
        <f>+'Ark1'!AC606</f>
        <v>-26.213967340569145</v>
      </c>
      <c r="P59" s="65">
        <f t="shared" si="1"/>
        <v>6.2295081967213113</v>
      </c>
      <c r="Q59" s="49">
        <f>+'Ark1'!V606</f>
        <v>14.114473684210529</v>
      </c>
      <c r="R59" s="101">
        <f>+'Ark1'!X606</f>
        <v>151.91937047385548</v>
      </c>
      <c r="S59" s="39"/>
      <c r="T59" s="4"/>
      <c r="U59" s="1"/>
      <c r="V59" s="5"/>
      <c r="W59"/>
      <c r="Y59"/>
      <c r="Z59"/>
    </row>
    <row r="60" spans="1:26" ht="15.6">
      <c r="A60" s="39"/>
      <c r="B60" s="47">
        <f>+'Ark1'!C607</f>
        <v>2017</v>
      </c>
      <c r="C60" s="47">
        <f>+'Ark1'!I607</f>
        <v>81</v>
      </c>
      <c r="D60" s="88" t="s">
        <v>10</v>
      </c>
      <c r="E60" s="88" t="s">
        <v>57</v>
      </c>
      <c r="F60" s="47">
        <f>+'Ark1'!Q607</f>
        <v>23</v>
      </c>
      <c r="G60" s="65">
        <f>+'Ark1'!R607</f>
        <v>113</v>
      </c>
      <c r="H60" s="65">
        <f>+'Ark1'!S607</f>
        <v>113</v>
      </c>
      <c r="I60" s="101">
        <f>+'Ark1'!T607</f>
        <v>0.34716888383667699</v>
      </c>
      <c r="J60" s="101">
        <f>+'Ark1'!U607</f>
        <v>0.31279928523367551</v>
      </c>
      <c r="K60" s="49">
        <f>+'Ark1'!W607</f>
        <v>57.486725663716797</v>
      </c>
      <c r="L60" s="65">
        <f>+'Ark1'!Y607</f>
        <v>136.82389380530978</v>
      </c>
      <c r="M60" s="65">
        <f>+'Ark1'!AA607</f>
        <v>12.40104387795861</v>
      </c>
      <c r="N60" s="49">
        <f>+'Ark1'!AB607</f>
        <v>4.3499873751170588</v>
      </c>
      <c r="O60" s="65">
        <f>+'Ark1'!AC607</f>
        <v>-26.704234783552003</v>
      </c>
      <c r="P60" s="65">
        <f t="shared" si="1"/>
        <v>4.9130434782608692</v>
      </c>
      <c r="Q60" s="49">
        <f>+'Ark1'!V607</f>
        <v>14.265486725663722</v>
      </c>
      <c r="R60" s="101">
        <f>+'Ark1'!X607</f>
        <v>148.23823814226404</v>
      </c>
      <c r="S60" s="39"/>
      <c r="T60" s="4"/>
      <c r="U60" s="1"/>
      <c r="V60" s="5"/>
      <c r="W60"/>
      <c r="Y60"/>
      <c r="Z60"/>
    </row>
    <row r="61" spans="1:26" ht="15.6">
      <c r="A61" s="39"/>
      <c r="B61" s="47">
        <f>+'Ark1'!C608</f>
        <v>2017</v>
      </c>
      <c r="C61" s="47">
        <f>+'Ark1'!I608</f>
        <v>83</v>
      </c>
      <c r="D61" s="88" t="s">
        <v>10</v>
      </c>
      <c r="E61" s="88" t="s">
        <v>490</v>
      </c>
      <c r="F61" s="47">
        <f>+'Ark1'!Q608</f>
        <v>77</v>
      </c>
      <c r="G61" s="65">
        <f>+'Ark1'!R608</f>
        <v>888</v>
      </c>
      <c r="H61" s="65">
        <f>+'Ark1'!S608</f>
        <v>888</v>
      </c>
      <c r="I61" s="101">
        <f>+'Ark1'!T608</f>
        <v>2.7281944145749484</v>
      </c>
      <c r="J61" s="101">
        <f>+'Ark1'!U608</f>
        <v>2.482527073320238</v>
      </c>
      <c r="K61" s="49">
        <f>+'Ark1'!W608</f>
        <v>54.83333333333335</v>
      </c>
      <c r="L61" s="65">
        <f>+'Ark1'!Y608</f>
        <v>138.18333333333328</v>
      </c>
      <c r="M61" s="65">
        <f>+'Ark1'!AA608</f>
        <v>23.492222053203442</v>
      </c>
      <c r="N61" s="49">
        <f>+'Ark1'!AB608</f>
        <v>6.5270860920362095</v>
      </c>
      <c r="O61" s="65">
        <f>+'Ark1'!AC608</f>
        <v>-1.4840149403762779</v>
      </c>
      <c r="P61" s="65">
        <f t="shared" si="1"/>
        <v>11.532467532467532</v>
      </c>
      <c r="Q61" s="49">
        <f>+'Ark1'!V608</f>
        <v>12.537162162162163</v>
      </c>
      <c r="R61" s="101">
        <f>+'Ark1'!X608</f>
        <v>149.71108703503077</v>
      </c>
      <c r="S61" s="39"/>
      <c r="T61" s="4"/>
      <c r="U61" s="1"/>
      <c r="V61" s="5"/>
      <c r="W61"/>
      <c r="Y61"/>
      <c r="Z61"/>
    </row>
    <row r="62" spans="1:26" ht="15.6">
      <c r="A62" s="39"/>
      <c r="B62" s="47">
        <f>+'Ark1'!C609</f>
        <v>2016</v>
      </c>
      <c r="C62" s="47">
        <f>+'Ark1'!I609</f>
        <v>6</v>
      </c>
      <c r="D62" s="88" t="s">
        <v>53</v>
      </c>
      <c r="E62" s="88" t="s">
        <v>459</v>
      </c>
      <c r="F62" s="47">
        <f>+'Ark1'!Q609</f>
        <v>300</v>
      </c>
      <c r="G62" s="65">
        <f>+'Ark1'!R609</f>
        <v>13982</v>
      </c>
      <c r="H62" s="65">
        <f>+'Ark1'!S609</f>
        <v>13982</v>
      </c>
      <c r="I62" s="101">
        <f>+'Ark1'!T609</f>
        <v>41.993032196059573</v>
      </c>
      <c r="J62" s="101">
        <f>+'Ark1'!U609</f>
        <v>42.656870925118682</v>
      </c>
      <c r="K62" s="49">
        <f>+'Ark1'!W609</f>
        <v>58.861607781433278</v>
      </c>
      <c r="L62" s="65">
        <f>+'Ark1'!Y609</f>
        <v>153.24375625804603</v>
      </c>
      <c r="M62" s="65">
        <f>+'Ark1'!AA609</f>
        <v>29.933231007471925</v>
      </c>
      <c r="N62" s="49">
        <f>+'Ark1'!AB609</f>
        <v>5.097611153188172</v>
      </c>
      <c r="O62" s="65">
        <f>+'Ark1'!AC609</f>
        <v>-43.847466443765569</v>
      </c>
      <c r="P62" s="65">
        <f t="shared" si="1"/>
        <v>46.606666666666669</v>
      </c>
      <c r="Q62" s="49">
        <f>+'Ark1'!V609</f>
        <v>14.860606494063797</v>
      </c>
      <c r="R62" s="101">
        <f>+'Ark1'!X609</f>
        <v>166.02790493829397</v>
      </c>
      <c r="S62" s="39"/>
      <c r="T62" s="4"/>
      <c r="U62" s="11"/>
      <c r="V62" s="5"/>
      <c r="W62"/>
      <c r="Y62"/>
      <c r="Z62"/>
    </row>
    <row r="63" spans="1:26" ht="15.6">
      <c r="A63" s="39"/>
      <c r="B63" s="47">
        <f>+'Ark1'!C610</f>
        <v>2016</v>
      </c>
      <c r="C63" s="47">
        <f>+'Ark1'!I610</f>
        <v>24</v>
      </c>
      <c r="D63" s="88" t="s">
        <v>53</v>
      </c>
      <c r="E63" s="88" t="s">
        <v>68</v>
      </c>
      <c r="F63" s="47">
        <f>+'Ark1'!Q610</f>
        <v>253</v>
      </c>
      <c r="G63" s="65">
        <f>+'Ark1'!R610</f>
        <v>13599</v>
      </c>
      <c r="H63" s="65">
        <f>+'Ark1'!S610</f>
        <v>13599</v>
      </c>
      <c r="I63" s="101">
        <f>+'Ark1'!T610</f>
        <v>40.842743873137906</v>
      </c>
      <c r="J63" s="101">
        <f>+'Ark1'!U610</f>
        <v>41.049279524045197</v>
      </c>
      <c r="K63" s="49">
        <f>+'Ark1'!W610</f>
        <v>59.0836090889036</v>
      </c>
      <c r="L63" s="65">
        <f>+'Ark1'!Y610</f>
        <v>151.62180307375499</v>
      </c>
      <c r="M63" s="65">
        <f>+'Ark1'!AA610</f>
        <v>29.712471010558247</v>
      </c>
      <c r="N63" s="49">
        <f>+'Ark1'!AB610</f>
        <v>4.5405408541627645</v>
      </c>
      <c r="O63" s="65">
        <f>+'Ark1'!AC610</f>
        <v>-42.736625325064239</v>
      </c>
      <c r="P63" s="65">
        <f t="shared" si="1"/>
        <v>53.750988142292492</v>
      </c>
      <c r="Q63" s="49">
        <f>+'Ark1'!V610</f>
        <v>15.030443414956986</v>
      </c>
      <c r="R63" s="101">
        <f>+'Ark1'!X610</f>
        <v>164.27064255011436</v>
      </c>
      <c r="S63" s="39"/>
      <c r="T63" s="4"/>
      <c r="U63" s="11"/>
      <c r="V63" s="5"/>
      <c r="W63"/>
      <c r="Y63"/>
      <c r="Z63"/>
    </row>
    <row r="64" spans="1:26" ht="15.6">
      <c r="A64" s="39"/>
      <c r="B64" s="47">
        <f>+'Ark1'!C611</f>
        <v>2016</v>
      </c>
      <c r="C64" s="47">
        <f>+'Ark1'!I611</f>
        <v>49</v>
      </c>
      <c r="D64" s="88" t="s">
        <v>53</v>
      </c>
      <c r="E64" s="88" t="s">
        <v>69</v>
      </c>
      <c r="F64" s="47">
        <f>+'Ark1'!Q611</f>
        <v>150</v>
      </c>
      <c r="G64" s="65">
        <f>+'Ark1'!R611</f>
        <v>4188</v>
      </c>
      <c r="H64" s="65">
        <f>+'Ark1'!S611</f>
        <v>4180</v>
      </c>
      <c r="I64" s="101">
        <f>+'Ark1'!T611</f>
        <v>12.578087457952908</v>
      </c>
      <c r="J64" s="101">
        <f>+'Ark1'!U611</f>
        <v>12.315367771325487</v>
      </c>
      <c r="K64" s="49">
        <f>+'Ark1'!W611</f>
        <v>58.48133971291864</v>
      </c>
      <c r="L64" s="65">
        <f>+'Ark1'!Y611</f>
        <v>147.70792741165255</v>
      </c>
      <c r="M64" s="65">
        <f>+'Ark1'!AA611</f>
        <v>31.693357689310886</v>
      </c>
      <c r="N64" s="49">
        <f>+'Ark1'!AB611</f>
        <v>5.1571835090327216</v>
      </c>
      <c r="O64" s="65">
        <f>+'Ark1'!AC611</f>
        <v>-59.500345804291115</v>
      </c>
      <c r="P64" s="65">
        <f t="shared" si="1"/>
        <v>27.92</v>
      </c>
      <c r="Q64" s="49">
        <f>+'Ark1'!V611</f>
        <v>14.630850047755494</v>
      </c>
      <c r="R64" s="101">
        <f>+'Ark1'!X611</f>
        <v>160.25012391592955</v>
      </c>
      <c r="S64" s="39"/>
      <c r="T64" s="4"/>
      <c r="U64" s="11"/>
      <c r="V64" s="5"/>
      <c r="W64"/>
      <c r="Y64"/>
      <c r="Z64"/>
    </row>
    <row r="65" spans="1:26" ht="15.6">
      <c r="A65" s="39"/>
      <c r="B65" s="47">
        <f>+'Ark1'!C612</f>
        <v>2016</v>
      </c>
      <c r="C65" s="47">
        <f>+'Ark1'!I612</f>
        <v>80</v>
      </c>
      <c r="D65" s="88" t="s">
        <v>10</v>
      </c>
      <c r="E65" s="88" t="s">
        <v>9</v>
      </c>
      <c r="F65" s="47">
        <f>+'Ark1'!Q612</f>
        <v>115</v>
      </c>
      <c r="G65" s="65">
        <f>+'Ark1'!R612</f>
        <v>989</v>
      </c>
      <c r="H65" s="65">
        <f>+'Ark1'!S612</f>
        <v>989</v>
      </c>
      <c r="I65" s="101">
        <f>+'Ark1'!T612</f>
        <v>2.9703267659778945</v>
      </c>
      <c r="J65" s="101">
        <f>+'Ark1'!U612</f>
        <v>2.587004297631756</v>
      </c>
      <c r="K65" s="49">
        <f>+'Ark1'!W612</f>
        <v>57.478260869565219</v>
      </c>
      <c r="L65" s="65">
        <f>+'Ark1'!Y612</f>
        <v>131.39049544994941</v>
      </c>
      <c r="M65" s="65">
        <f>+'Ark1'!AA612</f>
        <v>20.065198346610341</v>
      </c>
      <c r="N65" s="49">
        <f>+'Ark1'!AB612</f>
        <v>4.741101249747758</v>
      </c>
      <c r="O65" s="65">
        <f>+'Ark1'!AC612</f>
        <v>-41.774280691625641</v>
      </c>
      <c r="P65" s="65">
        <f t="shared" si="1"/>
        <v>8.6</v>
      </c>
      <c r="Q65" s="49">
        <f>+'Ark1'!V612</f>
        <v>14.215369059656222</v>
      </c>
      <c r="R65" s="101">
        <f>+'Ark1'!X612</f>
        <v>142.35156603461471</v>
      </c>
      <c r="S65" s="39"/>
      <c r="T65" s="4"/>
      <c r="U65" s="11"/>
      <c r="V65" s="5"/>
      <c r="W65"/>
      <c r="Y65"/>
      <c r="Z65"/>
    </row>
    <row r="66" spans="1:26" ht="15.6">
      <c r="A66" s="39"/>
      <c r="B66" s="47">
        <f>+'Ark1'!C613</f>
        <v>2016</v>
      </c>
      <c r="C66" s="47">
        <f>+'Ark1'!I613</f>
        <v>81</v>
      </c>
      <c r="D66" s="88" t="s">
        <v>10</v>
      </c>
      <c r="E66" s="88" t="s">
        <v>57</v>
      </c>
      <c r="F66" s="47">
        <f>+'Ark1'!Q613</f>
        <v>24</v>
      </c>
      <c r="G66" s="65">
        <f>+'Ark1'!R613</f>
        <v>136</v>
      </c>
      <c r="H66" s="65">
        <f>+'Ark1'!S613</f>
        <v>106</v>
      </c>
      <c r="I66" s="101">
        <f>+'Ark1'!T613</f>
        <v>0.40845747236905328</v>
      </c>
      <c r="J66" s="101">
        <f>+'Ark1'!U613</f>
        <v>0.2840116034265589</v>
      </c>
      <c r="K66" s="49">
        <f>+'Ark1'!W613</f>
        <v>58.386792452830193</v>
      </c>
      <c r="L66" s="65">
        <f>+'Ark1'!Y613</f>
        <v>104.89632352941176</v>
      </c>
      <c r="M66" s="65">
        <f>+'Ark1'!AA613</f>
        <v>14.397065586709372</v>
      </c>
      <c r="N66" s="49">
        <f>+'Ark1'!AB613</f>
        <v>4.5444777907793279</v>
      </c>
      <c r="O66" s="65">
        <f>+'Ark1'!AC613</f>
        <v>-32.038263802587501</v>
      </c>
      <c r="P66" s="65">
        <f t="shared" si="1"/>
        <v>5.666666666666667</v>
      </c>
      <c r="Q66" s="49">
        <f>+'Ark1'!V613</f>
        <v>14</v>
      </c>
      <c r="R66" s="101">
        <f>+'Ark1'!X613</f>
        <v>147.90405327894973</v>
      </c>
      <c r="S66" s="39"/>
      <c r="T66" s="4"/>
      <c r="U66" s="5"/>
      <c r="V66" s="5"/>
      <c r="W66"/>
      <c r="Y66"/>
      <c r="Z66"/>
    </row>
    <row r="67" spans="1:26" ht="15.6">
      <c r="A67" s="39"/>
      <c r="B67" s="47">
        <f>+'Ark1'!C614</f>
        <v>2016</v>
      </c>
      <c r="C67" s="47">
        <f>+'Ark1'!I614</f>
        <v>83</v>
      </c>
      <c r="D67" s="88" t="s">
        <v>10</v>
      </c>
      <c r="E67" s="88" t="s">
        <v>490</v>
      </c>
      <c r="F67" s="47">
        <f>+'Ark1'!Q614</f>
        <v>60</v>
      </c>
      <c r="G67" s="65">
        <f>+'Ark1'!R614</f>
        <v>402</v>
      </c>
      <c r="H67" s="65">
        <f>+'Ark1'!S614</f>
        <v>402</v>
      </c>
      <c r="I67" s="101">
        <f>+'Ark1'!T614</f>
        <v>1.2073522345026431</v>
      </c>
      <c r="J67" s="101">
        <f>+'Ark1'!U614</f>
        <v>1.1074658784522953</v>
      </c>
      <c r="K67" s="49">
        <f>+'Ark1'!W614</f>
        <v>56.960199004975138</v>
      </c>
      <c r="L67" s="65">
        <f>+'Ark1'!Y614</f>
        <v>138.37810945273617</v>
      </c>
      <c r="M67" s="65">
        <f>+'Ark1'!AA614</f>
        <v>21.478689390146926</v>
      </c>
      <c r="N67" s="49">
        <f>+'Ark1'!AB614</f>
        <v>5.3692887473052817</v>
      </c>
      <c r="O67" s="65">
        <f>+'Ark1'!AC614</f>
        <v>-33.885011087471561</v>
      </c>
      <c r="P67" s="65">
        <f t="shared" si="1"/>
        <v>6.7</v>
      </c>
      <c r="Q67" s="49">
        <f>+'Ark1'!V614</f>
        <v>13.888059701492541</v>
      </c>
      <c r="R67" s="101">
        <f>+'Ark1'!X614</f>
        <v>149.92211208313799</v>
      </c>
      <c r="S67" s="39"/>
      <c r="T67" s="4"/>
      <c r="U67" s="5"/>
      <c r="V67" s="5"/>
      <c r="W67"/>
      <c r="Y67"/>
      <c r="Z67"/>
    </row>
    <row r="68" spans="1:26" ht="15.6">
      <c r="A68" s="39"/>
      <c r="B68" s="47">
        <f>+'Ark1'!C615</f>
        <v>2015</v>
      </c>
      <c r="C68" s="47">
        <f>+'Ark1'!I615</f>
        <v>6</v>
      </c>
      <c r="D68" s="88" t="s">
        <v>53</v>
      </c>
      <c r="E68" s="88" t="s">
        <v>459</v>
      </c>
      <c r="F68" s="47">
        <f>+'Ark1'!Q615</f>
        <v>457</v>
      </c>
      <c r="G68" s="65">
        <f>+'Ark1'!R615</f>
        <v>20026</v>
      </c>
      <c r="H68" s="65">
        <f>+'Ark1'!S615</f>
        <v>20026</v>
      </c>
      <c r="I68" s="101">
        <f>+'Ark1'!T615</f>
        <v>41.062128357596869</v>
      </c>
      <c r="J68" s="101">
        <f>+'Ark1'!U615</f>
        <v>41.810065275432024</v>
      </c>
      <c r="K68" s="49">
        <f>+'Ark1'!W615</f>
        <v>58.941276340757014</v>
      </c>
      <c r="L68" s="65">
        <f>+'Ark1'!Y615</f>
        <v>141.29961050634253</v>
      </c>
      <c r="M68" s="65">
        <f>+'Ark1'!AA615</f>
        <v>31.560086051954681</v>
      </c>
      <c r="N68" s="49">
        <f>+'Ark1'!AB615</f>
        <v>4.5444471005340734</v>
      </c>
      <c r="O68" s="65">
        <f>+'Ark1'!AC615</f>
        <v>-23.643579454261019</v>
      </c>
      <c r="P68" s="65">
        <f t="shared" si="1"/>
        <v>43.820568927789935</v>
      </c>
      <c r="Q68" s="49">
        <f>+'Ark1'!V615</f>
        <v>14.943473484470188</v>
      </c>
      <c r="R68" s="101">
        <f>+'Ark1'!X615</f>
        <v>153.08733532648063</v>
      </c>
      <c r="S68" s="39"/>
      <c r="T68" s="4"/>
      <c r="U68" s="5"/>
      <c r="V68" s="5"/>
      <c r="W68"/>
      <c r="Y68"/>
      <c r="Z68"/>
    </row>
    <row r="69" spans="1:26" ht="15.6">
      <c r="A69" s="39"/>
      <c r="B69" s="47">
        <f>+'Ark1'!C616</f>
        <v>2015</v>
      </c>
      <c r="C69" s="47">
        <f>+'Ark1'!I616</f>
        <v>24</v>
      </c>
      <c r="D69" s="88" t="s">
        <v>53</v>
      </c>
      <c r="E69" s="88" t="s">
        <v>68</v>
      </c>
      <c r="F69" s="47">
        <f>+'Ark1'!Q616</f>
        <v>411</v>
      </c>
      <c r="G69" s="65">
        <f>+'Ark1'!R616</f>
        <v>17220</v>
      </c>
      <c r="H69" s="65">
        <f>+'Ark1'!S616</f>
        <v>17220</v>
      </c>
      <c r="I69" s="101">
        <f>+'Ark1'!T616</f>
        <v>35.30859134713964</v>
      </c>
      <c r="J69" s="101">
        <f>+'Ark1'!U616</f>
        <v>36.184023945248995</v>
      </c>
      <c r="K69" s="49">
        <f>+'Ark1'!W616</f>
        <v>59.664111498257817</v>
      </c>
      <c r="L69" s="65">
        <f>+'Ark1'!Y616</f>
        <v>142.21259001161411</v>
      </c>
      <c r="M69" s="65">
        <f>+'Ark1'!AA616</f>
        <v>31.212712323624697</v>
      </c>
      <c r="N69" s="49">
        <f>+'Ark1'!AB616</f>
        <v>4.1870134169144642</v>
      </c>
      <c r="O69" s="65">
        <f>+'Ark1'!AC616</f>
        <v>-36.448819455613993</v>
      </c>
      <c r="P69" s="65">
        <f t="shared" si="1"/>
        <v>41.897810218978101</v>
      </c>
      <c r="Q69" s="49">
        <f>+'Ark1'!V616</f>
        <v>15.326655052264805</v>
      </c>
      <c r="R69" s="101">
        <f>+'Ark1'!X616</f>
        <v>154.07647888582275</v>
      </c>
      <c r="S69" s="39"/>
      <c r="T69" s="4"/>
      <c r="U69" s="5"/>
      <c r="V69" s="5"/>
      <c r="W69"/>
      <c r="Y69"/>
      <c r="Z69"/>
    </row>
    <row r="70" spans="1:26" ht="15.6">
      <c r="A70" s="39"/>
      <c r="B70" s="47">
        <f>+'Ark1'!C617</f>
        <v>2015</v>
      </c>
      <c r="C70" s="47">
        <f>+'Ark1'!I617</f>
        <v>49</v>
      </c>
      <c r="D70" s="88" t="s">
        <v>53</v>
      </c>
      <c r="E70" s="88" t="s">
        <v>69</v>
      </c>
      <c r="F70" s="47">
        <f>+'Ark1'!Q617</f>
        <v>298</v>
      </c>
      <c r="G70" s="65">
        <f>+'Ark1'!R617</f>
        <v>6032</v>
      </c>
      <c r="H70" s="65">
        <f>+'Ark1'!S617</f>
        <v>6030</v>
      </c>
      <c r="I70" s="101">
        <f>+'Ark1'!T617</f>
        <v>12.36825917572278</v>
      </c>
      <c r="J70" s="101">
        <f>+'Ark1'!U617</f>
        <v>12.1697076711849</v>
      </c>
      <c r="K70" s="49">
        <f>+'Ark1'!W617</f>
        <v>58.978275290215599</v>
      </c>
      <c r="L70" s="65">
        <f>+'Ark1'!Y617</f>
        <v>136.54416445623337</v>
      </c>
      <c r="M70" s="65">
        <f>+'Ark1'!AA617</f>
        <v>32.558655092390595</v>
      </c>
      <c r="N70" s="49">
        <f>+'Ark1'!AB617</f>
        <v>4.8335847260581648</v>
      </c>
      <c r="O70" s="65">
        <f>+'Ark1'!AC617</f>
        <v>-50.828402510456158</v>
      </c>
      <c r="P70" s="65">
        <f t="shared" si="1"/>
        <v>20.241610738255034</v>
      </c>
      <c r="Q70" s="49">
        <f>+'Ark1'!V617</f>
        <v>14.972480106100797</v>
      </c>
      <c r="R70" s="101">
        <f>+'Ark1'!X617</f>
        <v>147.96430593354037</v>
      </c>
      <c r="S70" s="39"/>
      <c r="T70" s="4"/>
      <c r="U70" s="5"/>
      <c r="V70" s="5"/>
      <c r="W70"/>
      <c r="Y70"/>
      <c r="Z70"/>
    </row>
    <row r="71" spans="1:26" ht="15.6">
      <c r="A71" s="39"/>
      <c r="B71" s="47">
        <f>+'Ark1'!C618</f>
        <v>2015</v>
      </c>
      <c r="C71" s="47">
        <f>+'Ark1'!I618</f>
        <v>80</v>
      </c>
      <c r="D71" s="88" t="s">
        <v>10</v>
      </c>
      <c r="E71" s="88" t="s">
        <v>9</v>
      </c>
      <c r="F71" s="47">
        <f>+'Ark1'!Q618</f>
        <v>270</v>
      </c>
      <c r="G71" s="65">
        <f>+'Ark1'!R618</f>
        <v>3219</v>
      </c>
      <c r="H71" s="65">
        <f>+'Ark1'!S618</f>
        <v>3219</v>
      </c>
      <c r="I71" s="101">
        <f>+'Ark1'!T618</f>
        <v>6.6003690793520597</v>
      </c>
      <c r="J71" s="101">
        <f>+'Ark1'!U618</f>
        <v>5.7276118868195747</v>
      </c>
      <c r="K71" s="49">
        <f>+'Ark1'!W618</f>
        <v>58.89313451382418</v>
      </c>
      <c r="L71" s="65">
        <f>+'Ark1'!Y618</f>
        <v>120.42230506368428</v>
      </c>
      <c r="M71" s="65">
        <f>+'Ark1'!AA618</f>
        <v>13.134954616329939</v>
      </c>
      <c r="N71" s="49">
        <f>+'Ark1'!AB618</f>
        <v>3.7809400134274176</v>
      </c>
      <c r="O71" s="65">
        <f>+'Ark1'!AC618</f>
        <v>-31.924625895560553</v>
      </c>
      <c r="P71" s="65">
        <f t="shared" si="1"/>
        <v>11.922222222222222</v>
      </c>
      <c r="Q71" s="49">
        <f>+'Ark1'!V618</f>
        <v>15.058713886300101</v>
      </c>
      <c r="R71" s="101">
        <f>+'Ark1'!X618</f>
        <v>130.46836951645079</v>
      </c>
      <c r="S71" s="39"/>
      <c r="T71" s="4"/>
      <c r="U71" s="5"/>
      <c r="V71" s="5"/>
      <c r="W71"/>
      <c r="Y71"/>
      <c r="Z71"/>
    </row>
    <row r="72" spans="1:26" ht="15.6">
      <c r="A72" s="39"/>
      <c r="B72" s="47">
        <f>+'Ark1'!C619</f>
        <v>2015</v>
      </c>
      <c r="C72" s="47">
        <f>+'Ark1'!I619</f>
        <v>81</v>
      </c>
      <c r="D72" s="88" t="s">
        <v>10</v>
      </c>
      <c r="E72" s="88" t="s">
        <v>57</v>
      </c>
      <c r="F72" s="47">
        <f>+'Ark1'!Q619</f>
        <v>53</v>
      </c>
      <c r="G72" s="65">
        <f>+'Ark1'!R619</f>
        <v>931</v>
      </c>
      <c r="H72" s="65">
        <f>+'Ark1'!S619</f>
        <v>918</v>
      </c>
      <c r="I72" s="101">
        <f>+'Ark1'!T619</f>
        <v>1.9089604264916955</v>
      </c>
      <c r="J72" s="101">
        <f>+'Ark1'!U619</f>
        <v>1.679222445488382</v>
      </c>
      <c r="K72" s="49">
        <f>+'Ark1'!W619</f>
        <v>59.627450980392176</v>
      </c>
      <c r="L72" s="65">
        <f>+'Ark1'!Y619</f>
        <v>122.07110633727179</v>
      </c>
      <c r="M72" s="65">
        <f>+'Ark1'!AA619</f>
        <v>22.667203472027722</v>
      </c>
      <c r="N72" s="49">
        <f>+'Ark1'!AB619</f>
        <v>3.749885725970473</v>
      </c>
      <c r="O72" s="65">
        <f>+'Ark1'!AC619</f>
        <v>-33.488724814221996</v>
      </c>
      <c r="P72" s="65">
        <f t="shared" si="1"/>
        <v>17.566037735849058</v>
      </c>
      <c r="Q72" s="49">
        <f>+'Ark1'!V619</f>
        <v>15.316863587540283</v>
      </c>
      <c r="R72" s="101">
        <f>+'Ark1'!X619</f>
        <v>133.97178909198379</v>
      </c>
      <c r="S72" s="39"/>
      <c r="T72" s="4"/>
      <c r="U72" s="5"/>
      <c r="V72" s="5"/>
      <c r="W72"/>
      <c r="Y72"/>
      <c r="Z72"/>
    </row>
    <row r="73" spans="1:26" ht="15.6">
      <c r="A73" s="39"/>
      <c r="B73" s="47">
        <f>+'Ark1'!C620</f>
        <v>2015</v>
      </c>
      <c r="C73" s="47">
        <f>+'Ark1'!I620</f>
        <v>83</v>
      </c>
      <c r="D73" s="88" t="s">
        <v>10</v>
      </c>
      <c r="E73" s="88" t="s">
        <v>490</v>
      </c>
      <c r="F73" s="47">
        <f>+'Ark1'!Q620</f>
        <v>153</v>
      </c>
      <c r="G73" s="65">
        <f>+'Ark1'!R620</f>
        <v>1342</v>
      </c>
      <c r="H73" s="65">
        <f>+'Ark1'!S620</f>
        <v>1342</v>
      </c>
      <c r="I73" s="101">
        <f>+'Ark1'!T620</f>
        <v>2.7516916136969445</v>
      </c>
      <c r="J73" s="101">
        <f>+'Ark1'!U620</f>
        <v>2.4293687758261169</v>
      </c>
      <c r="K73" s="49">
        <f>+'Ark1'!W620</f>
        <v>58.426974664679577</v>
      </c>
      <c r="L73" s="65">
        <f>+'Ark1'!Y620</f>
        <v>122.51669150521622</v>
      </c>
      <c r="M73" s="65">
        <f>+'Ark1'!AA620</f>
        <v>19.67512644630941</v>
      </c>
      <c r="N73" s="49">
        <f>+'Ark1'!AB620</f>
        <v>4.4809867843150499</v>
      </c>
      <c r="O73" s="65">
        <f>+'Ark1'!AC620</f>
        <v>-44.796084960596033</v>
      </c>
      <c r="P73" s="65">
        <f t="shared" si="1"/>
        <v>8.7712418300653603</v>
      </c>
      <c r="Q73" s="49">
        <f>+'Ark1'!V620</f>
        <v>14.757824143070051</v>
      </c>
      <c r="R73" s="101">
        <f>+'Ark1'!X620</f>
        <v>132.73747725375517</v>
      </c>
      <c r="S73" s="39"/>
      <c r="T73" s="4"/>
      <c r="U73" s="5"/>
      <c r="V73" s="5"/>
      <c r="W73"/>
      <c r="Y73"/>
      <c r="Z73"/>
    </row>
    <row r="74" spans="1:2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64"/>
      <c r="M74" s="64"/>
      <c r="N74" s="39"/>
      <c r="O74" s="39"/>
      <c r="P74" s="39"/>
      <c r="Q74" s="39"/>
      <c r="R74" s="39"/>
      <c r="S74" s="39"/>
      <c r="T74" s="11"/>
      <c r="U74"/>
      <c r="V74"/>
      <c r="W74"/>
      <c r="Y74"/>
      <c r="Z74"/>
    </row>
    <row r="75" spans="1:2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64"/>
      <c r="M75" s="64"/>
      <c r="N75" s="39"/>
      <c r="O75" s="39"/>
      <c r="P75" s="39"/>
      <c r="Q75" s="39"/>
      <c r="R75" s="39"/>
      <c r="S75" s="39"/>
      <c r="T75" s="11"/>
      <c r="U75"/>
      <c r="V75"/>
      <c r="W75"/>
      <c r="Y75"/>
      <c r="Z75"/>
    </row>
    <row r="76" spans="1:26">
      <c r="D76" s="3"/>
      <c r="E76" s="3"/>
      <c r="G76" s="9"/>
      <c r="H76" s="77"/>
      <c r="I76" s="96"/>
      <c r="J76" s="96"/>
      <c r="K76" s="1"/>
      <c r="N76" s="96"/>
      <c r="O76" s="1"/>
      <c r="P76" s="9"/>
      <c r="Q76" s="9"/>
      <c r="R76" s="53"/>
      <c r="S76"/>
      <c r="T76" s="11"/>
      <c r="U76"/>
      <c r="V76"/>
      <c r="W76"/>
      <c r="Y76"/>
      <c r="Z76"/>
    </row>
    <row r="77" spans="1:26">
      <c r="D77" s="3"/>
      <c r="E77" s="3"/>
      <c r="G77" s="9"/>
      <c r="H77" s="77"/>
      <c r="I77" s="96"/>
      <c r="J77" s="96"/>
      <c r="K77" s="1"/>
      <c r="N77" s="96"/>
      <c r="O77" s="1"/>
      <c r="P77" s="9"/>
      <c r="Q77" s="9"/>
      <c r="R77" s="53"/>
      <c r="S77"/>
      <c r="T77" s="11"/>
      <c r="U77"/>
      <c r="V77"/>
      <c r="W77"/>
      <c r="Y77"/>
      <c r="Z77"/>
    </row>
    <row r="78" spans="1:26">
      <c r="D78" s="3"/>
      <c r="E78" s="3"/>
      <c r="G78" s="9"/>
      <c r="H78" s="77"/>
      <c r="I78" s="96"/>
      <c r="J78" s="96"/>
      <c r="K78" s="1"/>
      <c r="N78" s="96"/>
      <c r="O78" s="1"/>
      <c r="P78" s="9"/>
      <c r="Q78" s="9"/>
      <c r="R78" s="53"/>
      <c r="S78"/>
      <c r="T78" s="11"/>
      <c r="U78"/>
      <c r="V78"/>
      <c r="W78"/>
      <c r="Y78"/>
      <c r="Z78"/>
    </row>
    <row r="79" spans="1:26">
      <c r="D79" s="3"/>
      <c r="E79" s="3"/>
      <c r="G79" s="9"/>
      <c r="H79" s="77"/>
      <c r="I79" s="96"/>
      <c r="J79" s="96"/>
      <c r="K79" s="1"/>
      <c r="N79" s="96"/>
      <c r="O79" s="1"/>
      <c r="P79" s="9"/>
      <c r="Q79" s="9"/>
      <c r="R79" s="53"/>
      <c r="S79"/>
      <c r="T79" s="11"/>
      <c r="U79"/>
      <c r="V79"/>
      <c r="W79"/>
      <c r="Y79"/>
      <c r="Z79"/>
    </row>
    <row r="80" spans="1:26">
      <c r="D80" s="3"/>
      <c r="E80" s="3"/>
      <c r="G80" s="9"/>
      <c r="H80" s="77"/>
      <c r="I80" s="96"/>
      <c r="J80" s="96"/>
      <c r="K80" s="1"/>
      <c r="N80" s="96"/>
      <c r="O80" s="1"/>
      <c r="P80" s="9"/>
      <c r="Q80" s="9"/>
      <c r="R80" s="53"/>
      <c r="S80"/>
      <c r="T80" s="11"/>
      <c r="U80"/>
      <c r="V80"/>
      <c r="W80"/>
      <c r="Y80"/>
      <c r="Z80"/>
    </row>
    <row r="81" spans="4:26">
      <c r="D81" s="3"/>
      <c r="E81" s="3"/>
      <c r="G81" s="9"/>
      <c r="H81" s="77"/>
      <c r="I81" s="96"/>
      <c r="J81" s="96"/>
      <c r="K81" s="1"/>
      <c r="N81" s="96"/>
      <c r="O81" s="1"/>
      <c r="P81" s="9"/>
      <c r="Q81" s="9"/>
      <c r="R81" s="53"/>
      <c r="S81"/>
      <c r="T81" s="11"/>
      <c r="U81"/>
      <c r="V81"/>
      <c r="W81"/>
      <c r="Y81"/>
      <c r="Z81"/>
    </row>
    <row r="82" spans="4:26">
      <c r="D82" s="3"/>
      <c r="E82" s="3"/>
      <c r="G82" s="9"/>
      <c r="H82" s="77"/>
      <c r="I82" s="96"/>
      <c r="J82" s="96"/>
      <c r="K82" s="1"/>
      <c r="N82" s="96"/>
      <c r="O82" s="1"/>
      <c r="P82" s="9"/>
      <c r="Q82" s="9"/>
      <c r="R82" s="53"/>
      <c r="S82"/>
      <c r="T82" s="11"/>
      <c r="U82"/>
      <c r="V82"/>
      <c r="W82"/>
      <c r="Y82"/>
      <c r="Z82"/>
    </row>
    <row r="83" spans="4:26">
      <c r="D83" s="3"/>
      <c r="E83" s="3"/>
      <c r="G83" s="9"/>
      <c r="H83" s="77"/>
      <c r="I83" s="96"/>
      <c r="J83" s="96"/>
      <c r="K83" s="1"/>
      <c r="N83" s="96"/>
      <c r="O83" s="1"/>
      <c r="P83" s="9"/>
      <c r="Q83" s="9"/>
      <c r="R83" s="53"/>
      <c r="S83"/>
      <c r="T83" s="11"/>
      <c r="U83"/>
      <c r="V83"/>
      <c r="W83"/>
      <c r="Y83"/>
      <c r="Z83"/>
    </row>
    <row r="84" spans="4:26">
      <c r="D84" s="3"/>
      <c r="E84" s="3"/>
      <c r="G84" s="9"/>
      <c r="H84" s="77"/>
      <c r="I84" s="96"/>
      <c r="J84" s="96"/>
      <c r="K84" s="1"/>
      <c r="N84" s="96"/>
      <c r="O84" s="1"/>
      <c r="P84" s="9"/>
      <c r="Q84" s="9"/>
      <c r="R84" s="53"/>
      <c r="S84"/>
      <c r="T84" s="11"/>
      <c r="U84"/>
      <c r="V84"/>
      <c r="W84"/>
      <c r="Y84"/>
      <c r="Z84"/>
    </row>
    <row r="85" spans="4:26">
      <c r="D85" s="3"/>
      <c r="E85" s="3"/>
      <c r="G85" s="9"/>
      <c r="H85" s="77"/>
      <c r="I85" s="96"/>
      <c r="J85" s="96"/>
      <c r="K85" s="1"/>
      <c r="N85" s="96"/>
      <c r="O85" s="1"/>
      <c r="P85" s="9"/>
      <c r="Q85" s="9"/>
      <c r="R85" s="53"/>
      <c r="S85"/>
      <c r="T85" s="11"/>
      <c r="U85"/>
      <c r="V85"/>
      <c r="W85"/>
      <c r="Y85"/>
      <c r="Z85"/>
    </row>
    <row r="86" spans="4:26">
      <c r="D86" s="3"/>
      <c r="E86" s="3"/>
      <c r="G86" s="9"/>
      <c r="H86" s="77"/>
      <c r="I86" s="96"/>
      <c r="J86" s="96"/>
      <c r="K86" s="1"/>
      <c r="N86" s="96"/>
      <c r="O86" s="1"/>
      <c r="P86" s="9"/>
      <c r="Q86" s="9"/>
      <c r="R86" s="53"/>
      <c r="S86"/>
      <c r="T86" s="11"/>
      <c r="U86"/>
      <c r="V86"/>
      <c r="W86"/>
      <c r="Y86"/>
      <c r="Z86"/>
    </row>
    <row r="87" spans="4:26">
      <c r="D87" s="3"/>
      <c r="E87" s="3"/>
      <c r="G87" s="9"/>
      <c r="H87" s="77"/>
      <c r="I87" s="96"/>
      <c r="J87" s="96"/>
      <c r="K87" s="1"/>
      <c r="N87" s="96"/>
      <c r="O87" s="1"/>
      <c r="P87" s="9"/>
      <c r="Q87" s="9"/>
      <c r="R87" s="53"/>
      <c r="S87"/>
      <c r="T87" s="11"/>
      <c r="U87"/>
      <c r="V87"/>
      <c r="W87"/>
      <c r="Y87"/>
      <c r="Z87"/>
    </row>
    <row r="88" spans="4:26">
      <c r="D88" s="3"/>
      <c r="E88" s="3"/>
      <c r="G88" s="9"/>
      <c r="H88" s="77"/>
      <c r="I88" s="96"/>
      <c r="J88" s="96"/>
      <c r="K88" s="1"/>
      <c r="N88" s="96"/>
      <c r="O88" s="1"/>
      <c r="P88" s="9"/>
      <c r="Q88" s="9"/>
      <c r="R88" s="53"/>
      <c r="S88"/>
      <c r="T88" s="11"/>
      <c r="U88"/>
      <c r="V88"/>
      <c r="W88"/>
      <c r="Y88"/>
      <c r="Z88"/>
    </row>
    <row r="89" spans="4:26">
      <c r="D89" s="3"/>
      <c r="E89" s="3"/>
      <c r="G89" s="9"/>
      <c r="H89" s="77"/>
      <c r="I89" s="96"/>
      <c r="J89" s="96"/>
      <c r="K89" s="1"/>
      <c r="N89" s="96"/>
      <c r="O89" s="1"/>
      <c r="P89" s="9"/>
      <c r="Q89" s="9"/>
      <c r="R89" s="53"/>
      <c r="S89"/>
      <c r="T89" s="11"/>
      <c r="U89"/>
      <c r="V89"/>
      <c r="W89"/>
      <c r="Y89"/>
      <c r="Z89"/>
    </row>
    <row r="90" spans="4:26">
      <c r="D90" s="3"/>
      <c r="E90" s="3"/>
      <c r="G90" s="9"/>
      <c r="H90" s="77"/>
      <c r="I90" s="96"/>
      <c r="J90" s="96"/>
      <c r="K90" s="1"/>
      <c r="N90" s="96"/>
      <c r="O90" s="1"/>
      <c r="P90" s="9"/>
      <c r="Q90" s="9"/>
      <c r="R90" s="53"/>
      <c r="S90"/>
      <c r="T90"/>
      <c r="U90"/>
      <c r="V90"/>
      <c r="W90"/>
      <c r="Y90"/>
      <c r="Z90"/>
    </row>
    <row r="91" spans="4:26">
      <c r="D91" s="3"/>
      <c r="E91" s="3"/>
      <c r="G91" s="9"/>
      <c r="H91" s="77"/>
      <c r="I91" s="96"/>
      <c r="J91" s="96"/>
      <c r="K91" s="1"/>
      <c r="N91" s="96"/>
      <c r="O91" s="1"/>
      <c r="P91" s="9"/>
      <c r="Q91" s="9"/>
      <c r="R91" s="53"/>
      <c r="S91"/>
      <c r="T91"/>
      <c r="U91"/>
      <c r="V91"/>
      <c r="W91"/>
      <c r="Y91"/>
      <c r="Z91"/>
    </row>
    <row r="92" spans="4:26">
      <c r="G92" s="9"/>
      <c r="H92" s="9"/>
      <c r="I92" s="96"/>
      <c r="J92" s="96"/>
      <c r="N92" s="96"/>
      <c r="P92" s="9"/>
      <c r="Q92" s="9"/>
      <c r="R92"/>
      <c r="S92"/>
      <c r="T92"/>
      <c r="U92"/>
      <c r="V92"/>
      <c r="W92"/>
      <c r="Y92"/>
      <c r="Z92"/>
    </row>
    <row r="93" spans="4:26">
      <c r="G93" s="9"/>
      <c r="H93" s="9"/>
      <c r="I93" s="96"/>
      <c r="J93" s="96"/>
      <c r="N93" s="96"/>
      <c r="P93" s="9"/>
      <c r="Q93" s="9"/>
      <c r="R93"/>
      <c r="S93"/>
      <c r="T93"/>
      <c r="U93"/>
      <c r="V93"/>
      <c r="W93"/>
      <c r="Y93"/>
      <c r="Z93"/>
    </row>
    <row r="94" spans="4:26">
      <c r="D94" s="3"/>
      <c r="E94" s="3"/>
      <c r="G94" s="9"/>
      <c r="H94" s="77"/>
      <c r="I94" s="96"/>
      <c r="J94" s="96"/>
      <c r="K94" s="1"/>
      <c r="N94" s="96"/>
      <c r="O94" s="1"/>
      <c r="P94" s="9"/>
      <c r="Q94" s="9"/>
      <c r="R94" s="53"/>
      <c r="S94"/>
      <c r="T94"/>
      <c r="U94"/>
      <c r="V94"/>
      <c r="W94"/>
      <c r="Y94"/>
      <c r="Z94"/>
    </row>
    <row r="95" spans="4:26">
      <c r="D95" s="3"/>
      <c r="E95" s="3"/>
      <c r="G95" s="9"/>
      <c r="H95" s="77"/>
      <c r="I95" s="96"/>
      <c r="J95" s="96"/>
      <c r="K95" s="1"/>
      <c r="N95" s="96"/>
      <c r="O95" s="1"/>
      <c r="P95" s="9"/>
      <c r="Q95" s="9"/>
      <c r="R95" s="53"/>
      <c r="S95"/>
      <c r="T95"/>
      <c r="U95"/>
      <c r="V95"/>
      <c r="W95"/>
      <c r="Y95"/>
      <c r="Z95"/>
    </row>
    <row r="96" spans="4:26">
      <c r="D96" s="3"/>
      <c r="E96" s="3"/>
      <c r="G96" s="9"/>
      <c r="H96" s="77"/>
      <c r="I96" s="96"/>
      <c r="J96" s="96"/>
      <c r="K96" s="1"/>
      <c r="N96" s="96"/>
      <c r="O96" s="1"/>
      <c r="P96" s="9"/>
      <c r="Q96" s="9"/>
      <c r="R96" s="53"/>
      <c r="S96"/>
      <c r="T96"/>
      <c r="U96"/>
      <c r="V96"/>
      <c r="W96"/>
      <c r="Y96"/>
      <c r="Z96"/>
    </row>
    <row r="97" spans="4:27">
      <c r="D97" s="3"/>
      <c r="E97" s="3"/>
      <c r="G97" s="9"/>
      <c r="H97" s="77"/>
      <c r="I97" s="96"/>
      <c r="J97" s="96"/>
      <c r="K97" s="1"/>
      <c r="N97" s="96"/>
      <c r="O97" s="1"/>
      <c r="P97" s="9"/>
      <c r="Q97" s="9"/>
      <c r="R97" s="53"/>
      <c r="S97"/>
      <c r="T97"/>
      <c r="U97"/>
      <c r="V97"/>
      <c r="W97"/>
      <c r="Y97"/>
      <c r="Z97"/>
    </row>
    <row r="98" spans="4:27">
      <c r="D98" s="3"/>
      <c r="E98" s="3"/>
      <c r="G98" s="9"/>
      <c r="H98" s="77"/>
      <c r="I98" s="96"/>
      <c r="J98" s="96"/>
      <c r="K98" s="1"/>
      <c r="N98" s="96"/>
      <c r="O98" s="1"/>
      <c r="P98" s="9"/>
      <c r="Q98" s="9"/>
      <c r="R98" s="53"/>
      <c r="S98"/>
      <c r="T98"/>
      <c r="U98"/>
      <c r="V98"/>
      <c r="W98"/>
      <c r="Y98"/>
      <c r="Z98"/>
    </row>
    <row r="99" spans="4:27">
      <c r="D99" s="3"/>
      <c r="E99" s="3"/>
      <c r="G99" s="9"/>
      <c r="H99" s="77"/>
      <c r="I99" s="96"/>
      <c r="J99" s="96"/>
      <c r="K99" s="1"/>
      <c r="N99" s="96"/>
      <c r="O99" s="1"/>
      <c r="P99" s="9"/>
      <c r="Q99" s="9"/>
      <c r="R99" s="53"/>
      <c r="S99"/>
      <c r="T99"/>
      <c r="U99"/>
      <c r="V99"/>
      <c r="W99"/>
      <c r="Y99"/>
      <c r="Z99"/>
    </row>
    <row r="100" spans="4:27">
      <c r="D100" s="3"/>
      <c r="E100" s="3"/>
      <c r="G100" s="9"/>
      <c r="H100" s="77"/>
      <c r="I100" s="96"/>
      <c r="J100" s="96"/>
      <c r="K100" s="1"/>
      <c r="N100" s="96"/>
      <c r="O100" s="1"/>
      <c r="P100" s="9"/>
      <c r="Q100" s="9"/>
      <c r="R100" s="53"/>
      <c r="S100"/>
      <c r="T100"/>
      <c r="U100"/>
      <c r="V100"/>
      <c r="W100"/>
      <c r="Y100"/>
      <c r="Z100"/>
    </row>
    <row r="101" spans="4:27">
      <c r="D101" s="3"/>
      <c r="E101" s="3"/>
      <c r="G101" s="9"/>
      <c r="H101" s="77"/>
      <c r="I101" s="96"/>
      <c r="J101" s="96"/>
      <c r="K101" s="1"/>
      <c r="N101" s="96"/>
      <c r="O101" s="1"/>
      <c r="P101" s="9"/>
      <c r="Q101" s="9"/>
      <c r="R101" s="53"/>
      <c r="S101"/>
      <c r="T101"/>
      <c r="U101"/>
      <c r="V101"/>
      <c r="W101"/>
      <c r="Y101"/>
      <c r="Z101"/>
    </row>
    <row r="102" spans="4:27">
      <c r="D102" s="3"/>
      <c r="E102" s="3"/>
      <c r="G102" s="9"/>
      <c r="H102" s="77"/>
      <c r="I102" s="96"/>
      <c r="J102" s="96"/>
      <c r="K102" s="1"/>
      <c r="N102" s="96"/>
      <c r="O102" s="1"/>
      <c r="P102" s="9"/>
      <c r="Q102" s="9"/>
      <c r="R102" s="53"/>
      <c r="S102"/>
      <c r="T102"/>
      <c r="U102"/>
      <c r="V102"/>
      <c r="W102"/>
      <c r="Y102"/>
      <c r="Z102"/>
    </row>
    <row r="103" spans="4:27">
      <c r="D103" s="3"/>
      <c r="E103" s="3"/>
      <c r="G103" s="9"/>
      <c r="H103" s="77"/>
      <c r="I103" s="96"/>
      <c r="J103" s="96"/>
      <c r="K103" s="1"/>
      <c r="N103" s="96"/>
      <c r="O103" s="1"/>
      <c r="P103" s="9"/>
      <c r="Q103" s="9"/>
      <c r="R103" s="53"/>
      <c r="S103"/>
      <c r="T103"/>
      <c r="U103"/>
      <c r="V103"/>
      <c r="W103"/>
      <c r="Y103"/>
      <c r="Z103"/>
    </row>
    <row r="104" spans="4:27">
      <c r="O104" s="3"/>
      <c r="P104" s="3"/>
      <c r="S104" s="77"/>
      <c r="X104" s="1"/>
      <c r="AA104" s="53"/>
    </row>
    <row r="105" spans="4:27">
      <c r="O105" s="3"/>
      <c r="P105" s="3"/>
      <c r="S105" s="77"/>
      <c r="X105" s="1"/>
      <c r="AA105" s="53"/>
    </row>
    <row r="106" spans="4:27">
      <c r="O106" s="3"/>
      <c r="P106" s="3"/>
      <c r="S106" s="77"/>
      <c r="X106" s="1"/>
      <c r="AA106" s="53"/>
    </row>
    <row r="107" spans="4:27">
      <c r="O107" s="3"/>
      <c r="P107" s="3"/>
      <c r="S107" s="77"/>
      <c r="X107" s="1"/>
      <c r="AA107" s="53"/>
    </row>
    <row r="108" spans="4:27">
      <c r="O108" s="3"/>
      <c r="P108" s="3"/>
      <c r="S108" s="77"/>
      <c r="X108" s="1"/>
      <c r="AA108" s="53"/>
    </row>
    <row r="109" spans="4:27">
      <c r="O109" s="3"/>
      <c r="P109" s="3"/>
      <c r="S109" s="77"/>
      <c r="X109" s="1"/>
      <c r="AA109" s="53"/>
    </row>
    <row r="110" spans="4:27">
      <c r="G110" s="12"/>
      <c r="H110" s="12"/>
      <c r="I110" s="12"/>
      <c r="J110" s="12"/>
      <c r="K110" s="12"/>
      <c r="O110" s="3"/>
      <c r="P110" s="3"/>
      <c r="S110" s="77"/>
      <c r="X110" s="1"/>
      <c r="AA110" s="53"/>
    </row>
    <row r="111" spans="4:27">
      <c r="G111" s="12"/>
      <c r="H111" s="12"/>
      <c r="I111" s="12"/>
      <c r="J111" s="12"/>
      <c r="K111" s="12"/>
      <c r="O111" s="3"/>
      <c r="P111" s="3"/>
      <c r="S111" s="77"/>
      <c r="X111" s="1"/>
      <c r="AA111" s="53"/>
    </row>
    <row r="112" spans="4:27">
      <c r="G112" s="12"/>
      <c r="H112" s="12"/>
      <c r="I112" s="12"/>
      <c r="J112" s="12"/>
      <c r="K112" s="12"/>
      <c r="L112" s="66"/>
      <c r="O112" s="3"/>
      <c r="P112" s="3"/>
      <c r="S112" s="77"/>
      <c r="X112" s="1"/>
      <c r="AA112" s="53"/>
    </row>
    <row r="113" spans="7:28">
      <c r="G113" s="12"/>
      <c r="H113" s="12"/>
      <c r="I113" s="12"/>
      <c r="J113" s="12"/>
      <c r="K113" s="12"/>
      <c r="L113" s="66"/>
      <c r="O113" s="3"/>
      <c r="P113" s="3"/>
      <c r="S113" s="77"/>
      <c r="X113" s="1"/>
      <c r="AA113" s="53"/>
      <c r="AB113" s="12"/>
    </row>
    <row r="114" spans="7:28">
      <c r="G114" s="12"/>
      <c r="H114" s="12"/>
      <c r="I114" s="12"/>
      <c r="J114" s="12"/>
      <c r="K114" s="12"/>
      <c r="L114" s="66"/>
      <c r="O114" s="3"/>
      <c r="P114" s="3"/>
      <c r="S114" s="77"/>
      <c r="X114" s="1"/>
      <c r="AA114" s="53"/>
      <c r="AB114" s="12"/>
    </row>
    <row r="115" spans="7:28">
      <c r="G115" s="12"/>
      <c r="H115" s="12"/>
      <c r="I115" s="12"/>
      <c r="J115" s="12"/>
      <c r="K115" s="12"/>
      <c r="L115" s="66"/>
      <c r="O115" s="3"/>
      <c r="P115" s="3"/>
      <c r="S115" s="77"/>
      <c r="X115" s="1"/>
      <c r="AA115" s="53"/>
      <c r="AB115" s="12"/>
    </row>
    <row r="116" spans="7:28">
      <c r="G116" s="12"/>
      <c r="H116" s="12"/>
      <c r="I116" s="12"/>
      <c r="J116" s="12"/>
      <c r="K116" s="12"/>
      <c r="L116" s="66"/>
      <c r="O116" s="3"/>
      <c r="P116" s="3"/>
      <c r="S116" s="77"/>
      <c r="X116" s="1"/>
      <c r="AA116" s="53"/>
      <c r="AB116" s="12"/>
    </row>
    <row r="117" spans="7:28">
      <c r="G117" s="12"/>
      <c r="H117" s="12"/>
      <c r="I117" s="12"/>
      <c r="J117" s="12"/>
      <c r="K117" s="12"/>
      <c r="L117" s="66"/>
      <c r="O117" s="3"/>
      <c r="P117" s="3"/>
      <c r="S117" s="77"/>
      <c r="X117" s="1"/>
      <c r="AA117" s="53"/>
      <c r="AB117" s="12"/>
    </row>
    <row r="118" spans="7:28">
      <c r="G118" s="12"/>
      <c r="H118" s="12"/>
      <c r="I118" s="12"/>
      <c r="J118" s="12"/>
      <c r="K118" s="12"/>
      <c r="L118" s="66"/>
      <c r="O118" s="3"/>
      <c r="P118" s="3"/>
      <c r="S118" s="77"/>
      <c r="X118" s="1"/>
      <c r="AA118" s="53"/>
      <c r="AB118" s="12"/>
    </row>
    <row r="119" spans="7:28">
      <c r="G119" s="12"/>
      <c r="H119" s="12"/>
      <c r="I119" s="12"/>
      <c r="J119" s="12"/>
      <c r="K119" s="12"/>
      <c r="L119" s="66"/>
      <c r="O119" s="3"/>
      <c r="P119" s="3"/>
      <c r="S119" s="77"/>
      <c r="X119" s="1"/>
      <c r="AA119" s="53"/>
      <c r="AB119" s="12"/>
    </row>
    <row r="120" spans="7:28">
      <c r="G120" s="12"/>
      <c r="H120" s="12"/>
      <c r="I120" s="12"/>
      <c r="J120" s="12"/>
      <c r="K120" s="12"/>
      <c r="L120" s="66"/>
      <c r="O120" s="3"/>
      <c r="P120" s="3"/>
      <c r="S120" s="77"/>
      <c r="X120" s="1"/>
      <c r="AA120" s="53"/>
      <c r="AB120" s="12"/>
    </row>
    <row r="121" spans="7:28">
      <c r="G121" s="12"/>
      <c r="H121" s="12"/>
      <c r="I121" s="12"/>
      <c r="J121" s="12"/>
      <c r="K121" s="12"/>
      <c r="L121" s="66"/>
      <c r="O121" s="3"/>
      <c r="P121" s="3"/>
      <c r="S121" s="77"/>
      <c r="X121" s="1"/>
      <c r="AA121" s="53"/>
      <c r="AB121" s="12"/>
    </row>
    <row r="122" spans="7:28">
      <c r="G122" s="12"/>
      <c r="H122" s="12"/>
      <c r="I122" s="12"/>
      <c r="J122" s="12"/>
      <c r="K122" s="12"/>
      <c r="L122" s="66"/>
      <c r="O122" s="3"/>
      <c r="P122" s="3"/>
      <c r="S122" s="77"/>
      <c r="X122" s="1"/>
      <c r="AA122" s="53"/>
      <c r="AB122" s="12"/>
    </row>
    <row r="123" spans="7:28">
      <c r="G123" s="12"/>
      <c r="H123" s="12"/>
      <c r="I123" s="12"/>
      <c r="J123" s="12"/>
      <c r="K123" s="12"/>
      <c r="L123" s="66"/>
      <c r="O123" s="3"/>
      <c r="P123" s="3"/>
      <c r="S123" s="77"/>
      <c r="X123" s="1"/>
      <c r="AA123" s="53"/>
      <c r="AB123" s="12"/>
    </row>
    <row r="124" spans="7:28">
      <c r="G124" s="12"/>
      <c r="H124" s="12"/>
      <c r="I124" s="12"/>
      <c r="J124" s="12"/>
      <c r="K124" s="12"/>
      <c r="L124" s="66"/>
      <c r="O124" s="3"/>
      <c r="P124" s="3"/>
      <c r="S124" s="77"/>
      <c r="X124" s="1"/>
      <c r="AA124" s="53"/>
      <c r="AB124" s="12"/>
    </row>
    <row r="125" spans="7:28">
      <c r="G125" s="12"/>
      <c r="H125" s="12"/>
      <c r="I125" s="12"/>
      <c r="J125" s="12"/>
      <c r="K125" s="12"/>
      <c r="L125" s="66"/>
      <c r="O125" s="3"/>
      <c r="P125" s="3"/>
      <c r="S125" s="77"/>
      <c r="X125" s="1"/>
      <c r="AA125" s="53"/>
      <c r="AB125" s="12"/>
    </row>
    <row r="126" spans="7:28">
      <c r="G126" s="12"/>
      <c r="H126" s="12"/>
      <c r="I126" s="12"/>
      <c r="J126" s="12"/>
      <c r="K126" s="12"/>
      <c r="L126" s="66"/>
      <c r="O126" s="3"/>
      <c r="P126" s="3"/>
      <c r="S126" s="77"/>
      <c r="X126" s="1"/>
      <c r="AA126" s="53"/>
      <c r="AB126" s="12"/>
    </row>
    <row r="127" spans="7:28">
      <c r="G127" s="12"/>
      <c r="H127" s="12"/>
      <c r="I127" s="12"/>
      <c r="J127" s="12"/>
      <c r="K127" s="12"/>
      <c r="L127" s="66"/>
      <c r="O127" s="3"/>
      <c r="P127" s="3"/>
      <c r="S127" s="77"/>
      <c r="X127" s="1"/>
      <c r="AA127" s="53"/>
      <c r="AB127" s="12"/>
    </row>
    <row r="128" spans="7:28">
      <c r="G128" s="12"/>
      <c r="H128" s="12"/>
      <c r="I128" s="12"/>
      <c r="J128" s="12"/>
      <c r="K128" s="12"/>
      <c r="L128" s="66"/>
      <c r="O128" s="3"/>
      <c r="P128" s="3"/>
      <c r="S128" s="77"/>
      <c r="X128" s="1"/>
      <c r="AA128" s="53"/>
      <c r="AB128" s="12"/>
    </row>
    <row r="129" spans="7:28">
      <c r="G129" s="12"/>
      <c r="H129" s="12"/>
      <c r="I129" s="12"/>
      <c r="J129" s="12"/>
      <c r="K129" s="12"/>
      <c r="L129" s="66"/>
      <c r="O129" s="3"/>
      <c r="P129" s="3"/>
      <c r="S129" s="77"/>
      <c r="X129" s="1"/>
      <c r="AA129" s="53"/>
      <c r="AB129" s="12"/>
    </row>
    <row r="130" spans="7:28">
      <c r="G130" s="12"/>
      <c r="H130" s="12"/>
      <c r="I130" s="12"/>
      <c r="J130" s="12"/>
      <c r="K130" s="12"/>
      <c r="L130" s="66"/>
      <c r="O130" s="3"/>
      <c r="P130" s="3"/>
      <c r="S130" s="77"/>
      <c r="X130" s="1"/>
      <c r="AA130" s="53"/>
      <c r="AB130" s="12"/>
    </row>
    <row r="131" spans="7:28">
      <c r="G131" s="12"/>
      <c r="H131" s="12"/>
      <c r="I131" s="12"/>
      <c r="J131" s="12"/>
      <c r="K131" s="12"/>
      <c r="L131" s="66"/>
      <c r="O131" s="3"/>
      <c r="P131" s="3"/>
      <c r="S131" s="77"/>
      <c r="X131" s="1"/>
      <c r="AA131" s="53"/>
      <c r="AB131" s="12"/>
    </row>
    <row r="132" spans="7:28">
      <c r="G132" s="12"/>
      <c r="H132" s="12"/>
      <c r="I132" s="12"/>
      <c r="J132" s="12"/>
      <c r="K132" s="12"/>
      <c r="L132" s="66"/>
      <c r="O132" s="3"/>
      <c r="P132" s="3"/>
      <c r="S132" s="77"/>
      <c r="X132" s="1"/>
      <c r="AA132" s="53"/>
      <c r="AB132" s="12"/>
    </row>
    <row r="133" spans="7:28">
      <c r="G133" s="12"/>
      <c r="H133" s="12"/>
      <c r="I133" s="12"/>
      <c r="J133" s="12"/>
      <c r="K133" s="12"/>
      <c r="L133" s="66"/>
      <c r="O133" s="3"/>
      <c r="P133" s="3"/>
      <c r="S133" s="77"/>
      <c r="X133" s="1"/>
      <c r="AA133" s="53"/>
      <c r="AB133" s="12"/>
    </row>
    <row r="134" spans="7:28">
      <c r="G134" s="12"/>
      <c r="H134" s="12"/>
      <c r="I134" s="12"/>
      <c r="J134" s="12"/>
      <c r="K134" s="12"/>
      <c r="L134" s="66"/>
      <c r="O134" s="3"/>
      <c r="P134" s="3"/>
      <c r="S134" s="77"/>
      <c r="X134" s="1"/>
      <c r="AA134" s="53"/>
      <c r="AB134" s="12"/>
    </row>
    <row r="135" spans="7:28">
      <c r="G135" s="12"/>
      <c r="H135" s="12"/>
      <c r="I135" s="12"/>
      <c r="J135" s="12"/>
      <c r="K135" s="12"/>
      <c r="L135" s="66"/>
      <c r="O135" s="3"/>
      <c r="P135" s="3"/>
      <c r="S135" s="77"/>
      <c r="X135" s="1"/>
      <c r="AA135" s="53"/>
      <c r="AB135" s="12"/>
    </row>
    <row r="136" spans="7:28">
      <c r="G136" s="12"/>
      <c r="H136" s="12"/>
      <c r="I136" s="12"/>
      <c r="J136" s="12"/>
      <c r="K136" s="12"/>
      <c r="L136" s="66"/>
      <c r="O136" s="3"/>
      <c r="P136" s="3"/>
      <c r="S136" s="77"/>
      <c r="X136" s="1"/>
      <c r="AA136" s="53"/>
      <c r="AB136" s="12"/>
    </row>
    <row r="137" spans="7:28">
      <c r="G137" s="12"/>
      <c r="H137" s="12"/>
      <c r="I137" s="12"/>
      <c r="J137" s="12"/>
      <c r="K137" s="12"/>
      <c r="L137" s="66"/>
      <c r="O137" s="3"/>
      <c r="P137" s="3"/>
      <c r="S137" s="77"/>
      <c r="X137" s="1"/>
      <c r="AA137" s="53"/>
      <c r="AB137" s="12"/>
    </row>
    <row r="138" spans="7:28">
      <c r="G138" s="12"/>
      <c r="H138" s="12"/>
      <c r="I138" s="12"/>
      <c r="J138" s="12"/>
      <c r="K138" s="12"/>
      <c r="L138" s="66"/>
      <c r="O138" s="3"/>
      <c r="P138" s="3"/>
      <c r="S138" s="77"/>
      <c r="X138" s="1"/>
      <c r="AA138" s="53"/>
      <c r="AB138" s="12"/>
    </row>
    <row r="139" spans="7:28">
      <c r="G139" s="12"/>
      <c r="H139" s="12"/>
      <c r="I139" s="12"/>
      <c r="J139" s="12"/>
      <c r="K139" s="12"/>
      <c r="L139" s="66"/>
      <c r="O139" s="3"/>
      <c r="P139" s="3"/>
      <c r="S139" s="77"/>
      <c r="X139" s="1"/>
      <c r="AA139" s="53"/>
      <c r="AB139" s="12"/>
    </row>
    <row r="140" spans="7:28">
      <c r="G140" s="12"/>
      <c r="H140" s="12"/>
      <c r="I140" s="12"/>
      <c r="J140" s="12"/>
      <c r="K140" s="12"/>
      <c r="L140" s="66"/>
      <c r="O140" s="3"/>
      <c r="P140" s="3"/>
      <c r="S140" s="77"/>
      <c r="X140" s="1"/>
      <c r="AA140" s="53"/>
      <c r="AB140" s="12"/>
    </row>
    <row r="141" spans="7:28">
      <c r="G141" s="12"/>
      <c r="H141" s="12"/>
      <c r="I141" s="12"/>
      <c r="J141" s="12"/>
      <c r="K141" s="12"/>
      <c r="L141" s="66"/>
      <c r="O141" s="3"/>
      <c r="P141" s="3"/>
      <c r="S141" s="77"/>
      <c r="X141" s="1"/>
      <c r="AA141" s="53"/>
      <c r="AB141" s="12"/>
    </row>
    <row r="142" spans="7:28">
      <c r="G142" s="12"/>
      <c r="H142" s="12"/>
      <c r="I142" s="12"/>
      <c r="J142" s="12"/>
      <c r="K142" s="12"/>
      <c r="L142" s="66"/>
      <c r="O142" s="3"/>
      <c r="P142" s="3"/>
      <c r="S142" s="77"/>
      <c r="X142" s="1"/>
      <c r="AA142" s="53"/>
      <c r="AB142" s="12"/>
    </row>
    <row r="143" spans="7:28">
      <c r="G143" s="12"/>
      <c r="H143" s="12"/>
      <c r="I143" s="12"/>
      <c r="J143" s="12"/>
      <c r="K143" s="12"/>
      <c r="L143" s="66"/>
      <c r="O143" s="3"/>
      <c r="P143" s="3"/>
      <c r="S143" s="77"/>
      <c r="X143" s="1"/>
      <c r="AA143" s="53"/>
      <c r="AB143" s="12"/>
    </row>
    <row r="144" spans="7:28">
      <c r="G144" s="12"/>
      <c r="H144" s="12"/>
      <c r="I144" s="12"/>
      <c r="J144" s="12"/>
      <c r="K144" s="12"/>
      <c r="L144" s="66"/>
      <c r="O144" s="3"/>
      <c r="P144" s="3"/>
      <c r="S144" s="77"/>
      <c r="X144" s="1"/>
      <c r="AA144" s="53"/>
      <c r="AB144" s="12"/>
    </row>
    <row r="145" spans="7:28">
      <c r="G145" s="12"/>
      <c r="H145" s="12"/>
      <c r="I145" s="12"/>
      <c r="J145" s="12"/>
      <c r="K145" s="12"/>
      <c r="L145" s="66"/>
      <c r="O145" s="3"/>
      <c r="P145" s="3"/>
      <c r="S145" s="77"/>
      <c r="X145" s="1"/>
      <c r="AA145" s="53"/>
      <c r="AB145" s="12"/>
    </row>
    <row r="146" spans="7:28">
      <c r="G146" s="12"/>
      <c r="H146" s="12"/>
      <c r="I146" s="12"/>
      <c r="J146" s="12"/>
      <c r="K146" s="12"/>
      <c r="L146" s="66"/>
      <c r="O146" s="3"/>
      <c r="P146" s="3"/>
      <c r="S146" s="77"/>
      <c r="X146" s="1"/>
      <c r="AA146" s="53"/>
      <c r="AB146" s="12"/>
    </row>
    <row r="147" spans="7:28">
      <c r="G147" s="12"/>
      <c r="H147" s="12"/>
      <c r="I147" s="12"/>
      <c r="J147" s="12"/>
      <c r="K147" s="12"/>
      <c r="L147" s="66"/>
      <c r="O147" s="3"/>
      <c r="P147" s="3"/>
      <c r="S147" s="77"/>
      <c r="X147" s="1"/>
      <c r="AA147" s="53"/>
      <c r="AB147" s="12"/>
    </row>
    <row r="148" spans="7:28">
      <c r="G148" s="12"/>
      <c r="H148" s="12"/>
      <c r="I148" s="12"/>
      <c r="J148" s="12"/>
      <c r="K148" s="12"/>
      <c r="L148" s="66"/>
      <c r="O148" s="3"/>
      <c r="P148" s="3"/>
      <c r="S148" s="77"/>
      <c r="X148" s="1"/>
      <c r="AA148" s="53"/>
      <c r="AB148" s="12"/>
    </row>
    <row r="149" spans="7:28">
      <c r="G149" s="12"/>
      <c r="H149" s="12"/>
      <c r="I149" s="12"/>
      <c r="J149" s="12"/>
      <c r="K149" s="12"/>
      <c r="L149" s="66"/>
      <c r="O149" s="3"/>
      <c r="P149" s="3"/>
      <c r="S149" s="77"/>
      <c r="X149" s="1"/>
      <c r="AA149" s="53"/>
      <c r="AB149" s="12"/>
    </row>
    <row r="150" spans="7:28">
      <c r="G150" s="12"/>
      <c r="H150" s="12"/>
      <c r="I150" s="12"/>
      <c r="J150" s="12"/>
      <c r="K150" s="12"/>
      <c r="L150" s="66"/>
      <c r="O150" s="3"/>
      <c r="P150" s="3"/>
      <c r="S150" s="77"/>
      <c r="X150" s="1"/>
      <c r="AA150" s="53"/>
      <c r="AB150" s="12"/>
    </row>
    <row r="151" spans="7:28">
      <c r="G151" s="12"/>
      <c r="H151" s="12"/>
      <c r="I151" s="12"/>
      <c r="J151" s="12"/>
      <c r="K151" s="12"/>
      <c r="L151" s="66"/>
      <c r="O151" s="3"/>
      <c r="P151" s="3"/>
      <c r="S151" s="77"/>
      <c r="X151" s="1"/>
      <c r="AA151" s="53"/>
      <c r="AB151" s="12"/>
    </row>
    <row r="152" spans="7:28">
      <c r="G152" s="12"/>
      <c r="H152" s="12"/>
      <c r="I152" s="12"/>
      <c r="J152" s="12"/>
      <c r="K152" s="12"/>
      <c r="L152" s="66"/>
      <c r="O152" s="3"/>
      <c r="P152" s="3"/>
      <c r="S152" s="77"/>
      <c r="X152" s="1"/>
      <c r="AA152" s="53"/>
      <c r="AB152" s="12"/>
    </row>
    <row r="153" spans="7:28">
      <c r="G153" s="12"/>
      <c r="H153" s="12"/>
      <c r="I153" s="12"/>
      <c r="J153" s="12"/>
      <c r="K153" s="12"/>
      <c r="L153" s="66"/>
      <c r="O153" s="3"/>
      <c r="P153" s="3"/>
      <c r="S153" s="77"/>
      <c r="X153" s="1"/>
      <c r="AA153" s="53"/>
      <c r="AB153" s="12"/>
    </row>
    <row r="154" spans="7:28">
      <c r="G154" s="12"/>
      <c r="H154" s="12"/>
      <c r="I154" s="12"/>
      <c r="J154" s="12"/>
      <c r="K154" s="12"/>
      <c r="L154" s="66"/>
      <c r="O154" s="3"/>
      <c r="P154" s="3"/>
      <c r="S154" s="77"/>
      <c r="X154" s="1"/>
      <c r="AA154" s="53"/>
      <c r="AB154" s="12"/>
    </row>
    <row r="155" spans="7:28">
      <c r="G155" s="12"/>
      <c r="H155" s="12"/>
      <c r="I155" s="12"/>
      <c r="J155" s="12"/>
      <c r="K155" s="12"/>
      <c r="L155" s="66"/>
      <c r="M155" s="66"/>
      <c r="N155" s="12"/>
      <c r="O155" s="12"/>
      <c r="P155" s="12"/>
      <c r="Q155" s="12"/>
      <c r="R155" s="66"/>
      <c r="S155" s="66"/>
      <c r="T155" s="149"/>
      <c r="U155" s="149"/>
      <c r="V155" s="149"/>
      <c r="W155" s="149"/>
      <c r="X155" s="12"/>
      <c r="Y155" s="66"/>
      <c r="Z155" s="66"/>
      <c r="AA155" s="12"/>
      <c r="AB155" s="12"/>
    </row>
    <row r="156" spans="7:28">
      <c r="G156" s="12"/>
      <c r="H156" s="12"/>
      <c r="I156" s="12"/>
      <c r="J156" s="12"/>
      <c r="K156" s="12"/>
      <c r="L156" s="66"/>
      <c r="M156" s="66"/>
      <c r="N156" s="12"/>
      <c r="O156" s="12"/>
      <c r="P156" s="12"/>
      <c r="Q156" s="12"/>
      <c r="R156" s="66"/>
      <c r="S156" s="66"/>
      <c r="T156" s="149"/>
      <c r="U156" s="149"/>
      <c r="V156" s="149"/>
      <c r="W156" s="149"/>
      <c r="X156" s="12"/>
      <c r="Y156" s="66"/>
      <c r="Z156" s="66"/>
      <c r="AA156" s="12"/>
      <c r="AB156" s="12"/>
    </row>
    <row r="157" spans="7:28">
      <c r="G157" s="12"/>
      <c r="H157" s="12"/>
      <c r="I157" s="12"/>
      <c r="J157" s="12"/>
      <c r="K157" s="12"/>
      <c r="L157" s="66"/>
      <c r="M157" s="66"/>
      <c r="N157" s="12"/>
      <c r="O157" s="12"/>
      <c r="P157" s="12"/>
      <c r="Q157" s="12"/>
      <c r="R157" s="66"/>
      <c r="S157" s="66"/>
      <c r="T157" s="149"/>
      <c r="U157" s="149"/>
      <c r="V157" s="149"/>
      <c r="W157" s="149"/>
      <c r="X157" s="12"/>
      <c r="Y157" s="66"/>
      <c r="Z157" s="66"/>
      <c r="AA157" s="12"/>
      <c r="AB157" s="12"/>
    </row>
    <row r="158" spans="7:28">
      <c r="G158" s="12"/>
      <c r="H158" s="12"/>
      <c r="I158" s="12"/>
      <c r="J158" s="12"/>
      <c r="K158" s="12"/>
      <c r="L158" s="66"/>
      <c r="M158" s="66"/>
      <c r="N158" s="12"/>
      <c r="O158" s="12"/>
      <c r="P158" s="12"/>
      <c r="Q158" s="12"/>
      <c r="R158" s="66"/>
      <c r="S158" s="66"/>
      <c r="T158" s="149"/>
      <c r="U158" s="149"/>
      <c r="V158" s="149"/>
      <c r="W158" s="149"/>
      <c r="X158" s="12"/>
      <c r="Y158" s="66"/>
      <c r="Z158" s="66"/>
      <c r="AA158" s="12"/>
      <c r="AB158" s="12"/>
    </row>
    <row r="159" spans="7:28">
      <c r="G159" s="12"/>
      <c r="H159" s="12"/>
      <c r="I159" s="12"/>
      <c r="J159" s="12"/>
      <c r="K159" s="12"/>
      <c r="L159" s="66"/>
      <c r="M159" s="66"/>
      <c r="N159" s="12"/>
      <c r="O159" s="12"/>
      <c r="P159" s="12"/>
      <c r="Q159" s="12"/>
      <c r="R159" s="66"/>
      <c r="S159" s="66"/>
      <c r="T159" s="149"/>
      <c r="U159" s="149"/>
      <c r="V159" s="149"/>
      <c r="W159" s="149"/>
      <c r="X159" s="12"/>
      <c r="Y159" s="66"/>
      <c r="Z159" s="66"/>
      <c r="AA159" s="12"/>
      <c r="AB159" s="12"/>
    </row>
    <row r="160" spans="7:28">
      <c r="G160" s="12"/>
      <c r="H160" s="12"/>
      <c r="I160" s="12"/>
      <c r="J160" s="12"/>
      <c r="K160" s="12"/>
      <c r="L160" s="66"/>
      <c r="M160" s="66"/>
      <c r="N160" s="12"/>
      <c r="O160" s="12"/>
      <c r="P160" s="12"/>
      <c r="Q160" s="12"/>
      <c r="R160" s="66"/>
      <c r="S160" s="66"/>
      <c r="T160" s="149"/>
      <c r="U160" s="149"/>
      <c r="V160" s="149"/>
      <c r="W160" s="149"/>
      <c r="X160" s="12"/>
      <c r="Y160" s="66"/>
      <c r="Z160" s="66"/>
      <c r="AA160" s="12"/>
      <c r="AB160" s="12"/>
    </row>
    <row r="161" spans="7:28">
      <c r="G161" s="12"/>
      <c r="H161" s="12"/>
      <c r="I161" s="12"/>
      <c r="J161" s="12"/>
      <c r="K161" s="12"/>
      <c r="L161" s="66"/>
      <c r="M161" s="66"/>
      <c r="N161" s="12"/>
      <c r="O161" s="12"/>
      <c r="P161" s="12"/>
      <c r="Q161" s="12"/>
      <c r="R161" s="66"/>
      <c r="S161" s="66"/>
      <c r="T161" s="149"/>
      <c r="U161" s="149"/>
      <c r="V161" s="149"/>
      <c r="W161" s="149"/>
      <c r="X161" s="12"/>
      <c r="Y161" s="66"/>
      <c r="Z161" s="66"/>
      <c r="AA161" s="12"/>
      <c r="AB161" s="12"/>
    </row>
    <row r="162" spans="7:28">
      <c r="G162" s="12"/>
      <c r="H162" s="12"/>
      <c r="I162" s="12"/>
      <c r="J162" s="12"/>
      <c r="K162" s="12"/>
      <c r="L162" s="66"/>
      <c r="M162" s="66"/>
      <c r="N162" s="12"/>
      <c r="O162" s="12"/>
      <c r="P162" s="12"/>
      <c r="Q162" s="12"/>
      <c r="R162" s="66"/>
      <c r="S162" s="66"/>
      <c r="T162" s="149"/>
      <c r="U162" s="149"/>
      <c r="V162" s="149"/>
      <c r="W162" s="149"/>
      <c r="X162" s="12"/>
      <c r="Y162" s="66"/>
      <c r="Z162" s="66"/>
      <c r="AA162" s="12"/>
      <c r="AB162" s="12"/>
    </row>
    <row r="163" spans="7:28">
      <c r="G163" s="12"/>
      <c r="H163" s="12"/>
      <c r="I163" s="12"/>
      <c r="J163" s="12"/>
      <c r="K163" s="12"/>
      <c r="L163" s="66"/>
      <c r="M163" s="66"/>
      <c r="N163" s="12"/>
      <c r="O163" s="12"/>
      <c r="P163" s="12"/>
      <c r="Q163" s="12"/>
      <c r="R163" s="66"/>
      <c r="S163" s="66"/>
      <c r="T163" s="149"/>
      <c r="U163" s="149"/>
      <c r="V163" s="149"/>
      <c r="W163" s="149"/>
      <c r="X163" s="12"/>
      <c r="Y163" s="66"/>
      <c r="Z163" s="66"/>
      <c r="AA163" s="12"/>
      <c r="AB163" s="12"/>
    </row>
    <row r="164" spans="7:28">
      <c r="G164" s="12"/>
      <c r="H164" s="12"/>
      <c r="I164" s="12"/>
      <c r="J164" s="12"/>
      <c r="K164" s="12"/>
      <c r="L164" s="66"/>
      <c r="M164" s="66"/>
      <c r="N164" s="12"/>
      <c r="O164" s="12"/>
      <c r="P164" s="12"/>
      <c r="Q164" s="12"/>
      <c r="R164" s="66"/>
      <c r="S164" s="66"/>
      <c r="T164" s="149"/>
      <c r="U164" s="149"/>
      <c r="V164" s="149"/>
      <c r="W164" s="149"/>
      <c r="X164" s="12"/>
      <c r="Y164" s="66"/>
      <c r="Z164" s="66"/>
      <c r="AA164" s="12"/>
      <c r="AB164" s="12"/>
    </row>
    <row r="165" spans="7:28">
      <c r="G165" s="12"/>
      <c r="H165" s="12"/>
      <c r="I165" s="12"/>
      <c r="J165" s="12"/>
      <c r="K165" s="12"/>
      <c r="L165" s="66"/>
      <c r="M165" s="66"/>
      <c r="N165" s="12"/>
      <c r="O165" s="12"/>
      <c r="P165" s="12"/>
      <c r="Q165" s="12"/>
      <c r="R165" s="66"/>
      <c r="S165" s="66"/>
      <c r="T165" s="149"/>
      <c r="U165" s="149"/>
      <c r="V165" s="149"/>
      <c r="W165" s="149"/>
      <c r="X165" s="12"/>
      <c r="Y165" s="66"/>
      <c r="Z165" s="66"/>
      <c r="AA165" s="12"/>
      <c r="AB165" s="12"/>
    </row>
    <row r="166" spans="7:28">
      <c r="G166" s="12"/>
      <c r="H166" s="12"/>
      <c r="I166" s="12"/>
      <c r="J166" s="12"/>
      <c r="K166" s="12"/>
      <c r="L166" s="66"/>
      <c r="M166" s="66"/>
      <c r="N166" s="12"/>
      <c r="O166" s="12"/>
      <c r="P166" s="12"/>
      <c r="Q166" s="12"/>
      <c r="R166" s="66"/>
      <c r="S166" s="66"/>
      <c r="T166" s="149"/>
      <c r="U166" s="149"/>
      <c r="V166" s="149"/>
      <c r="W166" s="149"/>
      <c r="X166" s="12"/>
      <c r="Y166" s="66"/>
      <c r="Z166" s="66"/>
      <c r="AA166" s="12"/>
      <c r="AB166" s="12"/>
    </row>
    <row r="167" spans="7:28">
      <c r="G167" s="12"/>
      <c r="H167" s="12"/>
      <c r="I167" s="12"/>
      <c r="J167" s="12"/>
      <c r="K167" s="12"/>
      <c r="L167" s="66"/>
      <c r="M167" s="66"/>
      <c r="N167" s="12"/>
      <c r="O167" s="12"/>
      <c r="P167" s="12"/>
      <c r="Q167" s="12"/>
      <c r="R167" s="66"/>
      <c r="S167" s="66"/>
      <c r="T167" s="149"/>
      <c r="U167" s="149"/>
      <c r="V167" s="149"/>
      <c r="W167" s="149"/>
      <c r="X167" s="12"/>
      <c r="Y167" s="66"/>
      <c r="Z167" s="66"/>
      <c r="AA167" s="12"/>
      <c r="AB167" s="12"/>
    </row>
    <row r="168" spans="7:28">
      <c r="G168" s="12"/>
      <c r="H168" s="12"/>
      <c r="I168" s="12"/>
      <c r="J168" s="12"/>
      <c r="K168" s="12"/>
      <c r="L168" s="66"/>
      <c r="M168" s="66"/>
      <c r="N168" s="12"/>
      <c r="O168" s="12"/>
      <c r="P168" s="12"/>
      <c r="Q168" s="12"/>
      <c r="R168" s="66"/>
      <c r="S168" s="66"/>
      <c r="T168" s="149"/>
      <c r="U168" s="149"/>
      <c r="V168" s="149"/>
      <c r="W168" s="149"/>
      <c r="X168" s="12"/>
      <c r="Y168" s="66"/>
      <c r="Z168" s="66"/>
      <c r="AA168" s="12"/>
      <c r="AB168" s="12"/>
    </row>
    <row r="169" spans="7:28">
      <c r="G169" s="12"/>
      <c r="H169" s="12"/>
      <c r="I169" s="12"/>
      <c r="J169" s="12"/>
      <c r="K169" s="12"/>
      <c r="L169" s="66"/>
      <c r="M169" s="66"/>
      <c r="N169" s="12"/>
      <c r="O169" s="12"/>
      <c r="P169" s="12"/>
      <c r="Q169" s="12"/>
      <c r="R169" s="66"/>
      <c r="S169" s="66"/>
      <c r="T169" s="149"/>
      <c r="U169" s="149"/>
      <c r="V169" s="149"/>
      <c r="W169" s="149"/>
      <c r="X169" s="12"/>
      <c r="Y169" s="66"/>
      <c r="Z169" s="66"/>
      <c r="AA169" s="12"/>
      <c r="AB169" s="12"/>
    </row>
    <row r="170" spans="7:28">
      <c r="G170" s="12"/>
      <c r="H170" s="12"/>
      <c r="I170" s="12"/>
      <c r="J170" s="12"/>
      <c r="K170" s="12"/>
      <c r="L170" s="66"/>
      <c r="M170" s="66"/>
      <c r="N170" s="12"/>
      <c r="O170" s="12"/>
      <c r="P170" s="12"/>
      <c r="Q170" s="12"/>
      <c r="R170" s="66"/>
      <c r="S170" s="66"/>
      <c r="T170" s="149"/>
      <c r="U170" s="149"/>
      <c r="V170" s="149"/>
      <c r="W170" s="149"/>
      <c r="X170" s="12"/>
      <c r="Y170" s="66"/>
      <c r="Z170" s="66"/>
      <c r="AA170" s="12"/>
      <c r="AB170" s="12"/>
    </row>
    <row r="171" spans="7:28">
      <c r="G171" s="12"/>
      <c r="H171" s="12"/>
      <c r="I171" s="12"/>
      <c r="J171" s="12"/>
      <c r="K171" s="12"/>
      <c r="L171" s="66"/>
      <c r="M171" s="66"/>
      <c r="N171" s="12"/>
      <c r="O171" s="12"/>
      <c r="P171" s="12"/>
      <c r="Q171" s="12"/>
      <c r="R171" s="66"/>
      <c r="S171" s="66"/>
      <c r="T171" s="149"/>
      <c r="U171" s="149"/>
      <c r="V171" s="149"/>
      <c r="W171" s="149"/>
      <c r="X171" s="12"/>
      <c r="Y171" s="66"/>
      <c r="Z171" s="66"/>
      <c r="AA171" s="12"/>
      <c r="AB171" s="12"/>
    </row>
    <row r="172" spans="7:28">
      <c r="G172" s="12"/>
      <c r="H172" s="12"/>
      <c r="I172" s="12"/>
      <c r="J172" s="12"/>
      <c r="K172" s="12"/>
      <c r="L172" s="66"/>
      <c r="M172" s="66"/>
      <c r="N172" s="12"/>
      <c r="O172" s="12"/>
      <c r="P172" s="12"/>
      <c r="Q172" s="12"/>
      <c r="R172" s="66"/>
      <c r="S172" s="66"/>
      <c r="T172" s="149"/>
      <c r="U172" s="149"/>
      <c r="V172" s="149"/>
      <c r="W172" s="149"/>
      <c r="X172" s="12"/>
      <c r="Y172" s="66"/>
      <c r="Z172" s="66"/>
      <c r="AA172" s="12"/>
      <c r="AB172" s="12"/>
    </row>
    <row r="173" spans="7:28">
      <c r="G173" s="12"/>
      <c r="H173" s="12"/>
      <c r="I173" s="12"/>
      <c r="J173" s="12"/>
      <c r="K173" s="12"/>
      <c r="L173" s="66"/>
      <c r="M173" s="66"/>
      <c r="N173" s="12"/>
      <c r="O173" s="12"/>
      <c r="P173" s="12"/>
      <c r="Q173" s="12"/>
      <c r="R173" s="66"/>
      <c r="S173" s="66"/>
      <c r="T173" s="149"/>
      <c r="U173" s="149"/>
      <c r="V173" s="149"/>
      <c r="W173" s="149"/>
      <c r="X173" s="12"/>
      <c r="Y173" s="66"/>
      <c r="Z173" s="66"/>
      <c r="AA173" s="12"/>
      <c r="AB173" s="12"/>
    </row>
    <row r="174" spans="7:28">
      <c r="G174" s="12"/>
      <c r="H174" s="12"/>
      <c r="I174" s="12"/>
      <c r="J174" s="12"/>
      <c r="K174" s="12"/>
      <c r="L174" s="66"/>
      <c r="M174" s="66"/>
      <c r="N174" s="12"/>
      <c r="O174" s="12"/>
      <c r="P174" s="12"/>
      <c r="Q174" s="12"/>
      <c r="R174" s="66"/>
      <c r="S174" s="66"/>
      <c r="T174" s="149"/>
      <c r="U174" s="149"/>
      <c r="V174" s="149"/>
      <c r="W174" s="149"/>
      <c r="X174" s="12"/>
      <c r="Y174" s="66"/>
      <c r="Z174" s="66"/>
      <c r="AA174" s="12"/>
      <c r="AB174" s="12"/>
    </row>
    <row r="175" spans="7:28">
      <c r="G175" s="12"/>
      <c r="H175" s="12"/>
      <c r="I175" s="12"/>
      <c r="J175" s="12"/>
      <c r="K175" s="12"/>
      <c r="L175" s="66"/>
      <c r="M175" s="66"/>
      <c r="N175" s="12"/>
      <c r="O175" s="12"/>
      <c r="P175" s="12"/>
      <c r="Q175" s="12"/>
      <c r="R175" s="66"/>
      <c r="S175" s="66"/>
      <c r="T175" s="149"/>
      <c r="U175" s="149"/>
      <c r="V175" s="149"/>
      <c r="W175" s="149"/>
      <c r="X175" s="12"/>
      <c r="Y175" s="66"/>
      <c r="Z175" s="66"/>
      <c r="AA175" s="12"/>
      <c r="AB175" s="12"/>
    </row>
    <row r="176" spans="7:28">
      <c r="G176" s="12"/>
      <c r="H176" s="12"/>
      <c r="I176" s="12"/>
      <c r="J176" s="12"/>
      <c r="K176" s="12"/>
      <c r="L176" s="66"/>
      <c r="M176" s="66"/>
      <c r="N176" s="12"/>
      <c r="O176" s="12"/>
      <c r="P176" s="12"/>
      <c r="Q176" s="12"/>
      <c r="R176" s="66"/>
      <c r="S176" s="66"/>
      <c r="T176" s="149"/>
      <c r="U176" s="149"/>
      <c r="V176" s="149"/>
      <c r="W176" s="149"/>
      <c r="X176" s="12"/>
      <c r="Y176" s="66"/>
      <c r="Z176" s="66"/>
      <c r="AA176" s="12"/>
      <c r="AB176" s="12"/>
    </row>
    <row r="177" spans="7:28">
      <c r="G177" s="12"/>
      <c r="H177" s="12"/>
      <c r="I177" s="12"/>
      <c r="J177" s="12"/>
      <c r="K177" s="12"/>
      <c r="L177" s="66"/>
      <c r="M177" s="66"/>
      <c r="N177" s="12"/>
      <c r="O177" s="12"/>
      <c r="P177" s="12"/>
      <c r="Q177" s="12"/>
      <c r="R177" s="66"/>
      <c r="S177" s="66"/>
      <c r="T177" s="149"/>
      <c r="U177" s="149"/>
      <c r="V177" s="149"/>
      <c r="W177" s="149"/>
      <c r="X177" s="12"/>
      <c r="Y177" s="66"/>
      <c r="Z177" s="66"/>
      <c r="AA177" s="12"/>
      <c r="AB177" s="12"/>
    </row>
    <row r="178" spans="7:28">
      <c r="G178" s="12"/>
      <c r="H178" s="12"/>
      <c r="I178" s="12"/>
      <c r="J178" s="12"/>
      <c r="K178" s="12"/>
      <c r="L178" s="66"/>
      <c r="M178" s="66"/>
      <c r="N178" s="12"/>
      <c r="O178" s="12"/>
      <c r="P178" s="12"/>
      <c r="Q178" s="12"/>
      <c r="R178" s="66"/>
      <c r="S178" s="66"/>
      <c r="T178" s="149"/>
      <c r="U178" s="149"/>
      <c r="V178" s="149"/>
      <c r="W178" s="149"/>
      <c r="X178" s="12"/>
      <c r="Y178" s="66"/>
      <c r="Z178" s="66"/>
      <c r="AA178" s="12"/>
      <c r="AB178" s="12"/>
    </row>
    <row r="179" spans="7:28">
      <c r="G179" s="12"/>
      <c r="H179" s="12"/>
      <c r="I179" s="12"/>
      <c r="J179" s="12"/>
      <c r="K179" s="12"/>
      <c r="L179" s="66"/>
      <c r="M179" s="66"/>
      <c r="N179" s="12"/>
      <c r="O179" s="12"/>
      <c r="P179" s="12"/>
      <c r="Q179" s="12"/>
      <c r="R179" s="66"/>
      <c r="S179" s="66"/>
      <c r="T179" s="149"/>
      <c r="U179" s="149"/>
      <c r="V179" s="149"/>
      <c r="W179" s="149"/>
      <c r="X179" s="12"/>
      <c r="Y179" s="66"/>
      <c r="Z179" s="66"/>
      <c r="AA179" s="12"/>
      <c r="AB179" s="12"/>
    </row>
    <row r="180" spans="7:28">
      <c r="G180" s="12"/>
      <c r="H180" s="12"/>
      <c r="I180" s="12"/>
      <c r="J180" s="12"/>
      <c r="K180" s="12"/>
      <c r="L180" s="66"/>
      <c r="M180" s="66"/>
      <c r="N180" s="12"/>
      <c r="O180" s="12"/>
      <c r="P180" s="12"/>
      <c r="Q180" s="12"/>
      <c r="R180" s="66"/>
      <c r="S180" s="66"/>
      <c r="T180" s="149"/>
      <c r="U180" s="149"/>
      <c r="V180" s="149"/>
      <c r="W180" s="149"/>
      <c r="X180" s="12"/>
      <c r="Y180" s="66"/>
      <c r="Z180" s="66"/>
      <c r="AA180" s="12"/>
      <c r="AB180" s="12"/>
    </row>
    <row r="181" spans="7:28">
      <c r="G181" s="12"/>
      <c r="H181" s="12"/>
      <c r="I181" s="12"/>
      <c r="J181" s="12"/>
      <c r="K181" s="12"/>
      <c r="L181" s="66"/>
      <c r="M181" s="66"/>
      <c r="N181" s="12"/>
      <c r="O181" s="12"/>
      <c r="P181" s="12"/>
      <c r="Q181" s="12"/>
      <c r="R181" s="66"/>
      <c r="S181" s="66"/>
      <c r="T181" s="149"/>
      <c r="U181" s="149"/>
      <c r="V181" s="149"/>
      <c r="W181" s="149"/>
      <c r="X181" s="12"/>
      <c r="Y181" s="66"/>
      <c r="Z181" s="66"/>
      <c r="AA181" s="12"/>
      <c r="AB181" s="12"/>
    </row>
    <row r="182" spans="7:28">
      <c r="G182" s="12"/>
      <c r="H182" s="12"/>
      <c r="I182" s="12"/>
      <c r="J182" s="12"/>
      <c r="K182" s="12"/>
      <c r="L182" s="66"/>
      <c r="M182" s="66"/>
      <c r="N182" s="12"/>
      <c r="O182" s="12"/>
      <c r="P182" s="12"/>
      <c r="Q182" s="12"/>
      <c r="R182" s="66"/>
      <c r="S182" s="66"/>
      <c r="T182" s="149"/>
      <c r="U182" s="149"/>
      <c r="V182" s="149"/>
      <c r="W182" s="149"/>
      <c r="X182" s="12"/>
      <c r="Y182" s="66"/>
      <c r="Z182" s="66"/>
      <c r="AA182" s="12"/>
      <c r="AB182" s="12"/>
    </row>
    <row r="183" spans="7:28">
      <c r="G183" s="12"/>
      <c r="H183" s="12"/>
      <c r="I183" s="12"/>
      <c r="J183" s="12"/>
      <c r="K183" s="12"/>
      <c r="L183" s="66"/>
      <c r="M183" s="66"/>
      <c r="N183" s="12"/>
      <c r="O183" s="12"/>
      <c r="P183" s="12"/>
      <c r="Q183" s="12"/>
      <c r="R183" s="66"/>
      <c r="S183" s="66"/>
      <c r="T183" s="149"/>
      <c r="U183" s="149"/>
      <c r="V183" s="149"/>
      <c r="W183" s="149"/>
      <c r="X183" s="12"/>
      <c r="Y183" s="66"/>
      <c r="Z183" s="66"/>
      <c r="AA183" s="12"/>
      <c r="AB183" s="12"/>
    </row>
    <row r="184" spans="7:28">
      <c r="G184" s="12"/>
      <c r="H184" s="12"/>
      <c r="I184" s="12"/>
      <c r="J184" s="12"/>
      <c r="K184" s="12"/>
      <c r="L184" s="66"/>
      <c r="M184" s="66"/>
      <c r="N184" s="12"/>
      <c r="O184" s="12"/>
      <c r="P184" s="12"/>
      <c r="Q184" s="12"/>
      <c r="R184" s="66"/>
      <c r="S184" s="66"/>
      <c r="T184" s="149"/>
      <c r="U184" s="149"/>
      <c r="V184" s="149"/>
      <c r="W184" s="149"/>
      <c r="X184" s="12"/>
      <c r="Y184" s="66"/>
      <c r="Z184" s="66"/>
      <c r="AA184" s="12"/>
      <c r="AB184" s="12"/>
    </row>
    <row r="185" spans="7:28">
      <c r="G185" s="12"/>
      <c r="H185" s="12"/>
      <c r="I185" s="12"/>
      <c r="J185" s="12"/>
      <c r="K185" s="12"/>
      <c r="L185" s="66"/>
      <c r="M185" s="66"/>
      <c r="N185" s="12"/>
      <c r="O185" s="12"/>
      <c r="P185" s="12"/>
      <c r="Q185" s="12"/>
      <c r="R185" s="66"/>
      <c r="S185" s="66"/>
      <c r="T185" s="149"/>
      <c r="U185" s="149"/>
      <c r="V185" s="149"/>
      <c r="W185" s="149"/>
      <c r="X185" s="12"/>
      <c r="Y185" s="66"/>
      <c r="Z185" s="66"/>
      <c r="AA185" s="12"/>
      <c r="AB185" s="12"/>
    </row>
    <row r="186" spans="7:28">
      <c r="G186" s="12"/>
      <c r="H186" s="12"/>
      <c r="I186" s="12"/>
      <c r="J186" s="12"/>
      <c r="K186" s="12"/>
      <c r="L186" s="66"/>
      <c r="M186" s="66"/>
      <c r="N186" s="12"/>
      <c r="O186" s="12"/>
      <c r="P186" s="12"/>
      <c r="Q186" s="12"/>
      <c r="R186" s="66"/>
      <c r="S186" s="66"/>
      <c r="T186" s="149"/>
      <c r="U186" s="149"/>
      <c r="V186" s="149"/>
      <c r="W186" s="149"/>
      <c r="X186" s="12"/>
      <c r="Y186" s="66"/>
      <c r="Z186" s="66"/>
      <c r="AA186" s="12"/>
      <c r="AB186" s="12"/>
    </row>
    <row r="187" spans="7:28">
      <c r="G187" s="12"/>
      <c r="H187" s="12"/>
      <c r="I187" s="12"/>
      <c r="J187" s="12"/>
      <c r="K187" s="12"/>
      <c r="L187" s="66"/>
      <c r="M187" s="66"/>
      <c r="N187" s="12"/>
      <c r="O187" s="12"/>
      <c r="P187" s="12"/>
      <c r="Q187" s="12"/>
      <c r="R187" s="66"/>
      <c r="S187" s="66"/>
      <c r="T187" s="149"/>
      <c r="U187" s="149"/>
      <c r="V187" s="149"/>
      <c r="W187" s="149"/>
      <c r="X187" s="12"/>
      <c r="Y187" s="66"/>
      <c r="Z187" s="66"/>
      <c r="AA187" s="12"/>
      <c r="AB187" s="12"/>
    </row>
    <row r="188" spans="7:28">
      <c r="G188" s="12"/>
      <c r="H188" s="12"/>
      <c r="I188" s="12"/>
      <c r="J188" s="12"/>
      <c r="K188" s="12"/>
      <c r="L188" s="66"/>
      <c r="M188" s="66"/>
      <c r="N188" s="12"/>
      <c r="O188" s="12"/>
      <c r="P188" s="12"/>
      <c r="Q188" s="12"/>
      <c r="R188" s="66"/>
      <c r="S188" s="66"/>
      <c r="T188" s="149"/>
      <c r="U188" s="149"/>
      <c r="V188" s="149"/>
      <c r="W188" s="149"/>
      <c r="X188" s="12"/>
      <c r="Y188" s="66"/>
      <c r="Z188" s="66"/>
      <c r="AA188" s="12"/>
      <c r="AB188" s="12"/>
    </row>
    <row r="189" spans="7:28">
      <c r="G189" s="12"/>
      <c r="H189" s="12"/>
      <c r="I189" s="12"/>
      <c r="J189" s="12"/>
      <c r="K189" s="12"/>
      <c r="L189" s="66"/>
      <c r="M189" s="66"/>
      <c r="N189" s="12"/>
      <c r="O189" s="12"/>
      <c r="P189" s="12"/>
      <c r="Q189" s="12"/>
      <c r="R189" s="66"/>
      <c r="S189" s="66"/>
      <c r="T189" s="149"/>
      <c r="U189" s="149"/>
      <c r="V189" s="149"/>
      <c r="W189" s="149"/>
      <c r="X189" s="12"/>
      <c r="Y189" s="66"/>
      <c r="Z189" s="66"/>
      <c r="AA189" s="12"/>
      <c r="AB189" s="12"/>
    </row>
    <row r="190" spans="7:28">
      <c r="G190" s="12"/>
      <c r="H190" s="12"/>
      <c r="I190" s="12"/>
      <c r="J190" s="12"/>
      <c r="K190" s="12"/>
      <c r="L190" s="66"/>
      <c r="M190" s="66"/>
      <c r="N190" s="12"/>
      <c r="O190" s="12"/>
      <c r="P190" s="12"/>
      <c r="Q190" s="12"/>
      <c r="R190" s="66"/>
      <c r="S190" s="66"/>
      <c r="T190" s="149"/>
      <c r="U190" s="149"/>
      <c r="V190" s="149"/>
      <c r="W190" s="149"/>
      <c r="X190" s="12"/>
      <c r="Y190" s="66"/>
      <c r="Z190" s="66"/>
      <c r="AA190" s="12"/>
      <c r="AB190" s="12"/>
    </row>
    <row r="191" spans="7:28">
      <c r="G191" s="12"/>
      <c r="H191" s="12"/>
      <c r="I191" s="12"/>
      <c r="J191" s="12"/>
      <c r="K191" s="12"/>
      <c r="L191" s="66"/>
      <c r="M191" s="66"/>
      <c r="N191" s="12"/>
      <c r="O191" s="12"/>
      <c r="P191" s="12"/>
      <c r="Q191" s="12"/>
      <c r="R191" s="66"/>
      <c r="S191" s="66"/>
      <c r="T191" s="149"/>
      <c r="U191" s="149"/>
      <c r="V191" s="149"/>
      <c r="W191" s="149"/>
      <c r="X191" s="12"/>
      <c r="Y191" s="66"/>
      <c r="Z191" s="66"/>
      <c r="AA191" s="12"/>
      <c r="AB191" s="12"/>
    </row>
    <row r="192" spans="7:28">
      <c r="G192" s="12"/>
      <c r="H192" s="12"/>
      <c r="I192" s="12"/>
      <c r="J192" s="12"/>
      <c r="K192" s="12"/>
      <c r="L192" s="66"/>
      <c r="M192" s="66"/>
      <c r="N192" s="12"/>
      <c r="O192" s="12"/>
      <c r="P192" s="12"/>
      <c r="Q192" s="12"/>
      <c r="R192" s="66"/>
      <c r="S192" s="66"/>
      <c r="T192" s="149"/>
      <c r="U192" s="149"/>
      <c r="V192" s="149"/>
      <c r="W192" s="149"/>
      <c r="X192" s="12"/>
      <c r="Y192" s="66"/>
      <c r="Z192" s="66"/>
      <c r="AA192" s="12"/>
      <c r="AB192" s="12"/>
    </row>
    <row r="193" spans="7:28">
      <c r="G193" s="12"/>
      <c r="H193" s="12"/>
      <c r="I193" s="12"/>
      <c r="J193" s="12"/>
      <c r="K193" s="12"/>
      <c r="L193" s="66"/>
      <c r="M193" s="66"/>
      <c r="N193" s="12"/>
      <c r="O193" s="12"/>
      <c r="P193" s="12"/>
      <c r="Q193" s="12"/>
      <c r="R193" s="66"/>
      <c r="S193" s="66"/>
      <c r="T193" s="149"/>
      <c r="U193" s="149"/>
      <c r="V193" s="149"/>
      <c r="W193" s="149"/>
      <c r="X193" s="12"/>
      <c r="Y193" s="66"/>
      <c r="Z193" s="66"/>
      <c r="AA193" s="12"/>
      <c r="AB193" s="12"/>
    </row>
    <row r="194" spans="7:28">
      <c r="G194" s="12"/>
      <c r="H194" s="12"/>
      <c r="I194" s="12"/>
      <c r="J194" s="12"/>
      <c r="K194" s="12"/>
      <c r="L194" s="66"/>
      <c r="M194" s="66"/>
      <c r="N194" s="12"/>
      <c r="O194" s="12"/>
      <c r="P194" s="12"/>
      <c r="Q194" s="12"/>
      <c r="R194" s="66"/>
      <c r="S194" s="66"/>
      <c r="T194" s="149"/>
      <c r="U194" s="149"/>
      <c r="V194" s="149"/>
      <c r="W194" s="149"/>
      <c r="X194" s="12"/>
      <c r="Y194" s="66"/>
      <c r="Z194" s="66"/>
      <c r="AA194" s="12"/>
      <c r="AB194" s="12"/>
    </row>
    <row r="195" spans="7:28">
      <c r="G195" s="12"/>
      <c r="H195" s="12"/>
      <c r="I195" s="12"/>
      <c r="J195" s="12"/>
      <c r="K195" s="12"/>
      <c r="L195" s="66"/>
      <c r="M195" s="66"/>
      <c r="N195" s="12"/>
      <c r="O195" s="12"/>
      <c r="P195" s="12"/>
      <c r="Q195" s="12"/>
      <c r="R195" s="66"/>
      <c r="S195" s="66"/>
      <c r="T195" s="149"/>
      <c r="U195" s="149"/>
      <c r="V195" s="149"/>
      <c r="W195" s="149"/>
      <c r="X195" s="12"/>
      <c r="Y195" s="66"/>
      <c r="Z195" s="66"/>
      <c r="AA195" s="12"/>
      <c r="AB195" s="12"/>
    </row>
    <row r="196" spans="7:28">
      <c r="G196" s="12"/>
      <c r="H196" s="12"/>
      <c r="I196" s="12"/>
      <c r="J196" s="12"/>
      <c r="K196" s="12"/>
      <c r="L196" s="66"/>
      <c r="M196" s="66"/>
      <c r="N196" s="12"/>
      <c r="O196" s="12"/>
      <c r="P196" s="12"/>
      <c r="Q196" s="12"/>
      <c r="R196" s="66"/>
      <c r="S196" s="66"/>
      <c r="T196" s="149"/>
      <c r="U196" s="149"/>
      <c r="V196" s="149"/>
      <c r="W196" s="149"/>
      <c r="X196" s="12"/>
      <c r="Y196" s="66"/>
      <c r="Z196" s="66"/>
      <c r="AA196" s="12"/>
      <c r="AB196" s="12"/>
    </row>
    <row r="197" spans="7:28">
      <c r="G197" s="12"/>
      <c r="H197" s="12"/>
      <c r="I197" s="12"/>
      <c r="J197" s="12"/>
      <c r="K197" s="12"/>
      <c r="L197" s="66"/>
      <c r="M197" s="66"/>
      <c r="N197" s="12"/>
      <c r="O197" s="12"/>
      <c r="P197" s="12"/>
      <c r="Q197" s="12"/>
      <c r="R197" s="66"/>
      <c r="S197" s="66"/>
      <c r="T197" s="149"/>
      <c r="U197" s="149"/>
      <c r="V197" s="149"/>
      <c r="W197" s="149"/>
      <c r="X197" s="12"/>
      <c r="Y197" s="66"/>
      <c r="Z197" s="66"/>
      <c r="AA197" s="12"/>
      <c r="AB197" s="12"/>
    </row>
    <row r="198" spans="7:28">
      <c r="G198" s="12"/>
      <c r="H198" s="12"/>
      <c r="I198" s="12"/>
      <c r="J198" s="12"/>
      <c r="K198" s="12"/>
      <c r="L198" s="66"/>
      <c r="M198" s="66"/>
      <c r="N198" s="12"/>
      <c r="O198" s="12"/>
      <c r="P198" s="12"/>
      <c r="Q198" s="12"/>
      <c r="R198" s="66"/>
      <c r="S198" s="66"/>
      <c r="T198" s="149"/>
      <c r="U198" s="149"/>
      <c r="V198" s="149"/>
      <c r="W198" s="149"/>
      <c r="X198" s="12"/>
      <c r="Y198" s="66"/>
      <c r="Z198" s="66"/>
      <c r="AA198" s="12"/>
      <c r="AB198" s="12"/>
    </row>
    <row r="199" spans="7:28">
      <c r="G199" s="12"/>
      <c r="H199" s="12"/>
      <c r="I199" s="12"/>
      <c r="J199" s="12"/>
      <c r="K199" s="12"/>
      <c r="L199" s="66"/>
      <c r="M199" s="66"/>
      <c r="N199" s="12"/>
      <c r="O199" s="12"/>
      <c r="P199" s="12"/>
      <c r="Q199" s="12"/>
      <c r="R199" s="66"/>
      <c r="S199" s="66"/>
      <c r="T199" s="149"/>
      <c r="U199" s="149"/>
      <c r="V199" s="149"/>
      <c r="W199" s="149"/>
      <c r="X199" s="12"/>
      <c r="Y199" s="66"/>
      <c r="Z199" s="66"/>
      <c r="AA199" s="12"/>
      <c r="AB199" s="12"/>
    </row>
    <row r="200" spans="7:28">
      <c r="G200" s="12"/>
      <c r="H200" s="12"/>
      <c r="I200" s="12"/>
      <c r="J200" s="12"/>
      <c r="K200" s="12"/>
      <c r="L200" s="66"/>
      <c r="M200" s="66"/>
      <c r="N200" s="12"/>
      <c r="O200" s="12"/>
      <c r="P200" s="12"/>
      <c r="Q200" s="12"/>
      <c r="R200" s="66"/>
      <c r="S200" s="66"/>
      <c r="T200" s="149"/>
      <c r="U200" s="149"/>
      <c r="V200" s="149"/>
      <c r="W200" s="149"/>
      <c r="X200" s="12"/>
      <c r="Y200" s="66"/>
      <c r="Z200" s="66"/>
      <c r="AA200" s="12"/>
      <c r="AB200" s="12"/>
    </row>
    <row r="201" spans="7:28">
      <c r="G201" s="12"/>
      <c r="H201" s="12"/>
      <c r="I201" s="12"/>
      <c r="J201" s="12"/>
      <c r="K201" s="12"/>
      <c r="L201" s="66"/>
      <c r="M201" s="66"/>
      <c r="N201" s="12"/>
      <c r="O201" s="12"/>
      <c r="P201" s="12"/>
      <c r="Q201" s="12"/>
      <c r="R201" s="66"/>
      <c r="S201" s="66"/>
      <c r="T201" s="149"/>
      <c r="U201" s="149"/>
      <c r="V201" s="149"/>
      <c r="W201" s="149"/>
      <c r="X201" s="12"/>
      <c r="Y201" s="66"/>
      <c r="Z201" s="66"/>
      <c r="AA201" s="12"/>
      <c r="AB201" s="12"/>
    </row>
    <row r="202" spans="7:28">
      <c r="G202" s="12"/>
      <c r="H202" s="12"/>
      <c r="I202" s="12"/>
      <c r="J202" s="12"/>
      <c r="K202" s="12"/>
      <c r="L202" s="66"/>
      <c r="M202" s="66"/>
      <c r="N202" s="12"/>
      <c r="O202" s="12"/>
      <c r="P202" s="12"/>
      <c r="Q202" s="12"/>
      <c r="R202" s="66"/>
      <c r="S202" s="66"/>
      <c r="T202" s="149"/>
      <c r="U202" s="149"/>
      <c r="V202" s="149"/>
      <c r="W202" s="149"/>
      <c r="X202" s="12"/>
      <c r="Y202" s="66"/>
      <c r="Z202" s="66"/>
      <c r="AA202" s="12"/>
      <c r="AB202" s="12"/>
    </row>
    <row r="203" spans="7:28">
      <c r="G203" s="12"/>
      <c r="H203" s="12"/>
      <c r="I203" s="12"/>
      <c r="J203" s="12"/>
      <c r="K203" s="12"/>
      <c r="L203" s="66"/>
      <c r="M203" s="66"/>
      <c r="N203" s="12"/>
      <c r="O203" s="12"/>
      <c r="P203" s="12"/>
      <c r="Q203" s="12"/>
      <c r="R203" s="66"/>
      <c r="S203" s="66"/>
      <c r="T203" s="149"/>
      <c r="U203" s="149"/>
      <c r="V203" s="149"/>
      <c r="W203" s="149"/>
      <c r="X203" s="12"/>
      <c r="Y203" s="66"/>
      <c r="Z203" s="66"/>
      <c r="AA203" s="12"/>
      <c r="AB203" s="12"/>
    </row>
    <row r="204" spans="7:28">
      <c r="G204" s="12"/>
      <c r="H204" s="12"/>
      <c r="I204" s="12"/>
      <c r="J204" s="12"/>
      <c r="K204" s="12"/>
      <c r="L204" s="66"/>
      <c r="M204" s="66"/>
      <c r="N204" s="12"/>
      <c r="O204" s="12"/>
      <c r="P204" s="12"/>
      <c r="Q204" s="12"/>
      <c r="R204" s="66"/>
      <c r="S204" s="66"/>
      <c r="T204" s="149"/>
      <c r="U204" s="149"/>
      <c r="V204" s="149"/>
      <c r="W204" s="149"/>
      <c r="X204" s="12"/>
      <c r="Y204" s="66"/>
      <c r="Z204" s="66"/>
      <c r="AA204" s="12"/>
      <c r="AB204" s="12"/>
    </row>
    <row r="205" spans="7:28">
      <c r="G205" s="12"/>
      <c r="H205" s="12"/>
      <c r="I205" s="12"/>
      <c r="J205" s="12"/>
      <c r="K205" s="12"/>
      <c r="L205" s="66"/>
      <c r="M205" s="66"/>
      <c r="N205" s="12"/>
      <c r="O205" s="12"/>
      <c r="P205" s="12"/>
      <c r="Q205" s="12"/>
      <c r="R205" s="66"/>
      <c r="S205" s="66"/>
      <c r="T205" s="149"/>
      <c r="U205" s="149"/>
      <c r="V205" s="149"/>
      <c r="W205" s="149"/>
      <c r="X205" s="12"/>
      <c r="Y205" s="66"/>
      <c r="Z205" s="66"/>
      <c r="AA205" s="12"/>
      <c r="AB205" s="12"/>
    </row>
    <row r="206" spans="7:28">
      <c r="G206" s="12"/>
      <c r="H206" s="12"/>
      <c r="I206" s="12"/>
      <c r="J206" s="12"/>
      <c r="K206" s="12"/>
      <c r="L206" s="66"/>
      <c r="M206" s="66"/>
      <c r="N206" s="12"/>
      <c r="O206" s="12"/>
      <c r="P206" s="12"/>
      <c r="Q206" s="12"/>
      <c r="R206" s="66"/>
      <c r="S206" s="66"/>
      <c r="T206" s="149"/>
      <c r="U206" s="149"/>
      <c r="V206" s="149"/>
      <c r="W206" s="149"/>
      <c r="X206" s="12"/>
      <c r="Y206" s="66"/>
      <c r="Z206" s="66"/>
      <c r="AA206" s="12"/>
      <c r="AB206" s="12"/>
    </row>
    <row r="207" spans="7:28">
      <c r="G207" s="12"/>
      <c r="H207" s="12"/>
      <c r="I207" s="12"/>
      <c r="J207" s="12"/>
      <c r="K207" s="12"/>
      <c r="L207" s="66"/>
      <c r="M207" s="66"/>
      <c r="N207" s="12"/>
      <c r="O207" s="12"/>
      <c r="P207" s="12"/>
      <c r="Q207" s="12"/>
      <c r="R207" s="66"/>
      <c r="S207" s="66"/>
      <c r="T207" s="149"/>
      <c r="U207" s="149"/>
      <c r="V207" s="149"/>
      <c r="W207" s="149"/>
      <c r="X207" s="12"/>
      <c r="Y207" s="66"/>
      <c r="Z207" s="66"/>
      <c r="AA207" s="12"/>
      <c r="AB207" s="12"/>
    </row>
    <row r="208" spans="7:28">
      <c r="G208" s="12"/>
      <c r="H208" s="12"/>
      <c r="I208" s="12"/>
      <c r="J208" s="12"/>
      <c r="K208" s="12"/>
      <c r="L208" s="66"/>
      <c r="M208" s="66"/>
      <c r="N208" s="12"/>
      <c r="O208" s="12"/>
      <c r="P208" s="12"/>
      <c r="Q208" s="12"/>
      <c r="R208" s="66"/>
      <c r="S208" s="66"/>
      <c r="T208" s="149"/>
      <c r="U208" s="149"/>
      <c r="V208" s="149"/>
      <c r="W208" s="149"/>
      <c r="X208" s="12"/>
      <c r="Y208" s="66"/>
      <c r="Z208" s="66"/>
      <c r="AA208" s="12"/>
      <c r="AB208" s="12"/>
    </row>
    <row r="209" spans="1:28">
      <c r="G209" s="12"/>
      <c r="H209" s="12"/>
      <c r="I209" s="12"/>
      <c r="J209" s="12"/>
      <c r="K209" s="12"/>
      <c r="L209" s="66"/>
      <c r="M209" s="66"/>
      <c r="N209" s="12"/>
      <c r="O209" s="12"/>
      <c r="P209" s="12"/>
      <c r="Q209" s="12"/>
      <c r="R209" s="66"/>
      <c r="S209" s="66"/>
      <c r="T209" s="149"/>
      <c r="U209" s="149"/>
      <c r="V209" s="149"/>
      <c r="W209" s="149"/>
      <c r="X209" s="12"/>
      <c r="Y209" s="66"/>
      <c r="Z209" s="66"/>
      <c r="AA209" s="12"/>
      <c r="AB209" s="12"/>
    </row>
    <row r="210" spans="1:28">
      <c r="G210" s="12"/>
      <c r="H210" s="12"/>
      <c r="I210" s="12"/>
      <c r="J210" s="12"/>
      <c r="K210" s="12"/>
      <c r="L210" s="66"/>
      <c r="M210" s="66"/>
      <c r="N210" s="12"/>
      <c r="O210" s="12"/>
      <c r="P210" s="12"/>
      <c r="Q210" s="12"/>
      <c r="R210" s="66"/>
      <c r="S210" s="66"/>
      <c r="T210" s="149"/>
      <c r="U210" s="149"/>
      <c r="V210" s="149"/>
      <c r="W210" s="149"/>
      <c r="X210" s="12"/>
      <c r="Y210" s="66"/>
      <c r="Z210" s="66"/>
      <c r="AA210" s="12"/>
      <c r="AB210" s="12"/>
    </row>
    <row r="211" spans="1:28">
      <c r="G211" s="12"/>
      <c r="H211" s="12"/>
      <c r="I211" s="12"/>
      <c r="J211" s="12"/>
      <c r="K211" s="12"/>
      <c r="L211" s="66"/>
      <c r="M211" s="66"/>
      <c r="N211" s="12"/>
      <c r="O211" s="12"/>
      <c r="P211" s="12"/>
      <c r="Q211" s="12"/>
      <c r="R211" s="66"/>
      <c r="S211" s="66"/>
      <c r="T211" s="149"/>
      <c r="U211" s="149"/>
      <c r="V211" s="149"/>
      <c r="W211" s="149"/>
      <c r="X211" s="12"/>
      <c r="Y211" s="66"/>
      <c r="Z211" s="66"/>
      <c r="AA211" s="12"/>
      <c r="AB211" s="12"/>
    </row>
    <row r="212" spans="1:28">
      <c r="G212" s="12"/>
      <c r="H212" s="12"/>
      <c r="I212" s="12"/>
      <c r="J212" s="12"/>
      <c r="K212" s="12"/>
      <c r="L212" s="66"/>
      <c r="M212" s="66"/>
      <c r="N212" s="12"/>
      <c r="O212" s="12"/>
      <c r="P212" s="12"/>
      <c r="Q212" s="12"/>
      <c r="R212" s="66"/>
      <c r="S212" s="66"/>
      <c r="T212" s="149"/>
      <c r="U212" s="149"/>
      <c r="V212" s="149"/>
      <c r="W212" s="149"/>
      <c r="X212" s="12"/>
      <c r="Y212" s="66"/>
      <c r="Z212" s="66"/>
      <c r="AA212" s="12"/>
      <c r="AB212" s="12"/>
    </row>
    <row r="213" spans="1:28">
      <c r="G213" s="12"/>
      <c r="H213" s="12"/>
      <c r="I213" s="12"/>
      <c r="J213" s="12"/>
      <c r="K213" s="12"/>
      <c r="L213" s="66"/>
      <c r="M213" s="66"/>
      <c r="N213" s="12"/>
      <c r="O213" s="12"/>
      <c r="P213" s="12"/>
      <c r="Q213" s="12"/>
      <c r="R213" s="66"/>
      <c r="S213" s="66"/>
      <c r="T213" s="149"/>
      <c r="U213" s="149"/>
      <c r="V213" s="149"/>
      <c r="W213" s="149"/>
      <c r="X213" s="12"/>
      <c r="Y213" s="66"/>
      <c r="Z213" s="66"/>
      <c r="AA213" s="12"/>
      <c r="AB213" s="12"/>
    </row>
    <row r="214" spans="1:28">
      <c r="G214" s="12"/>
      <c r="H214" s="12"/>
      <c r="I214" s="12"/>
      <c r="J214" s="12"/>
      <c r="K214" s="12"/>
      <c r="L214" s="66"/>
      <c r="M214" s="66"/>
      <c r="N214" s="12"/>
      <c r="O214" s="12"/>
      <c r="P214" s="12"/>
      <c r="Q214" s="12"/>
      <c r="R214" s="66"/>
      <c r="S214" s="66"/>
      <c r="T214" s="149"/>
      <c r="U214" s="149"/>
      <c r="V214" s="149"/>
      <c r="W214" s="149"/>
      <c r="X214" s="12"/>
      <c r="Y214" s="66"/>
      <c r="Z214" s="66"/>
      <c r="AA214" s="12"/>
      <c r="AB214" s="12"/>
    </row>
    <row r="215" spans="1:28">
      <c r="G215" s="12"/>
      <c r="H215" s="12"/>
      <c r="I215" s="12"/>
      <c r="J215" s="12"/>
      <c r="K215" s="12"/>
      <c r="L215" s="66"/>
      <c r="M215" s="66"/>
      <c r="N215" s="12"/>
      <c r="O215" s="12"/>
      <c r="P215" s="12"/>
      <c r="Q215" s="12"/>
      <c r="R215" s="66"/>
      <c r="S215" s="66"/>
      <c r="T215" s="149"/>
      <c r="U215" s="149"/>
      <c r="V215" s="149"/>
      <c r="W215" s="149"/>
      <c r="X215" s="12"/>
      <c r="Y215" s="66"/>
      <c r="Z215" s="66"/>
      <c r="AA215" s="12"/>
      <c r="AB215" s="12"/>
    </row>
    <row r="216" spans="1:28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66"/>
      <c r="M216" s="66"/>
      <c r="N216" s="12"/>
      <c r="O216" s="12"/>
      <c r="P216" s="12"/>
      <c r="Q216" s="12"/>
      <c r="R216" s="66"/>
      <c r="S216" s="66"/>
      <c r="T216" s="149"/>
      <c r="U216" s="149"/>
      <c r="V216" s="149"/>
      <c r="W216" s="149"/>
      <c r="X216" s="12"/>
      <c r="Y216" s="66"/>
      <c r="Z216" s="66"/>
      <c r="AA216" s="12"/>
      <c r="AB216" s="12"/>
    </row>
    <row r="217" spans="1:28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66"/>
      <c r="M217" s="66"/>
      <c r="N217" s="12"/>
      <c r="O217" s="12"/>
      <c r="P217" s="12"/>
      <c r="Q217" s="12"/>
      <c r="R217" s="66"/>
      <c r="S217" s="66"/>
      <c r="T217" s="149"/>
      <c r="U217" s="149"/>
      <c r="V217" s="149"/>
      <c r="W217" s="149"/>
      <c r="X217" s="12"/>
      <c r="Y217" s="66"/>
      <c r="Z217" s="66"/>
      <c r="AA217" s="12"/>
      <c r="AB217" s="12"/>
    </row>
    <row r="218" spans="1:2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67"/>
      <c r="M218" s="66"/>
      <c r="N218" s="12"/>
      <c r="O218" s="12"/>
      <c r="P218" s="12"/>
      <c r="Q218" s="12"/>
      <c r="R218" s="66"/>
      <c r="S218" s="66"/>
      <c r="T218" s="149"/>
      <c r="U218" s="149"/>
      <c r="V218" s="149"/>
      <c r="W218" s="149"/>
      <c r="X218" s="12"/>
      <c r="Y218" s="66"/>
      <c r="Z218" s="66"/>
      <c r="AA218" s="12"/>
      <c r="AB218" s="12"/>
    </row>
    <row r="219" spans="1:28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68"/>
      <c r="M219" s="66"/>
      <c r="N219" s="12"/>
      <c r="O219" s="12"/>
      <c r="P219" s="12"/>
      <c r="Q219" s="12"/>
      <c r="R219" s="66"/>
      <c r="S219" s="66"/>
      <c r="T219" s="149"/>
      <c r="U219" s="149"/>
      <c r="V219" s="149"/>
      <c r="W219" s="149"/>
      <c r="X219" s="12"/>
      <c r="Y219" s="66"/>
      <c r="Z219" s="66"/>
      <c r="AA219" s="12"/>
    </row>
    <row r="220" spans="1:28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68"/>
      <c r="M220" s="66"/>
      <c r="N220" s="12"/>
      <c r="O220" s="12"/>
      <c r="P220" s="12"/>
      <c r="Q220" s="12"/>
      <c r="R220" s="66"/>
      <c r="S220" s="66"/>
      <c r="T220" s="149"/>
      <c r="U220" s="149"/>
      <c r="V220" s="149"/>
      <c r="W220" s="149"/>
      <c r="X220" s="12"/>
      <c r="Y220" s="66"/>
      <c r="Z220" s="66"/>
      <c r="AA220" s="12"/>
    </row>
    <row r="221" spans="1:28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68"/>
      <c r="M221" s="66"/>
      <c r="N221" s="12"/>
      <c r="O221" s="12"/>
      <c r="P221" s="12"/>
      <c r="Q221" s="12"/>
      <c r="R221" s="66"/>
      <c r="S221" s="66"/>
      <c r="T221" s="149"/>
      <c r="U221" s="149"/>
      <c r="V221" s="149"/>
      <c r="W221" s="149"/>
      <c r="X221" s="12"/>
      <c r="Y221" s="66"/>
      <c r="Z221" s="66"/>
      <c r="AA221" s="12"/>
    </row>
    <row r="222" spans="1:28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68"/>
      <c r="M222" s="66"/>
      <c r="N222" s="12"/>
      <c r="O222" s="12"/>
      <c r="P222" s="12"/>
      <c r="Q222" s="12"/>
      <c r="R222" s="66"/>
      <c r="S222" s="66"/>
      <c r="T222" s="149"/>
      <c r="U222" s="149"/>
      <c r="V222" s="149"/>
      <c r="W222" s="149"/>
      <c r="X222" s="12"/>
      <c r="Y222" s="66"/>
      <c r="Z222" s="66"/>
      <c r="AA222" s="12"/>
    </row>
    <row r="223" spans="1:28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68"/>
      <c r="M223" s="66"/>
      <c r="N223" s="12"/>
      <c r="O223" s="12"/>
      <c r="P223" s="12"/>
      <c r="Q223" s="12"/>
      <c r="R223" s="66"/>
      <c r="S223" s="66"/>
      <c r="T223" s="149"/>
      <c r="U223" s="149"/>
      <c r="V223" s="149"/>
      <c r="W223" s="149"/>
      <c r="X223" s="12"/>
      <c r="Y223" s="66"/>
      <c r="Z223" s="66"/>
      <c r="AA223" s="12"/>
    </row>
    <row r="224" spans="1:28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68"/>
      <c r="M224" s="66"/>
      <c r="N224" s="12"/>
      <c r="O224" s="12"/>
      <c r="P224" s="12"/>
      <c r="Q224" s="12"/>
      <c r="R224" s="66"/>
      <c r="S224" s="66"/>
      <c r="T224" s="149"/>
      <c r="U224" s="149"/>
      <c r="V224" s="149"/>
      <c r="W224" s="149"/>
      <c r="X224" s="12"/>
      <c r="Y224" s="66"/>
      <c r="Z224" s="66"/>
      <c r="AA224" s="12"/>
    </row>
    <row r="225" spans="1:27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68"/>
      <c r="M225" s="67"/>
      <c r="N225" s="30"/>
      <c r="O225" s="30"/>
      <c r="P225" s="30"/>
      <c r="Q225" s="30"/>
      <c r="R225" s="67"/>
      <c r="S225" s="67"/>
      <c r="U225" s="150"/>
      <c r="AA225" s="30"/>
    </row>
    <row r="226" spans="1:27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68"/>
      <c r="M226" s="68"/>
      <c r="N226" s="32"/>
      <c r="O226" s="32"/>
      <c r="P226" s="32"/>
      <c r="Q226" s="32"/>
      <c r="R226" s="68"/>
      <c r="S226" s="68"/>
      <c r="U226" s="151"/>
      <c r="AA226" s="32"/>
    </row>
    <row r="227" spans="1: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68"/>
      <c r="M227" s="68"/>
      <c r="N227" s="32"/>
      <c r="O227" s="32"/>
      <c r="P227" s="32"/>
      <c r="Q227" s="32"/>
      <c r="R227" s="68"/>
      <c r="S227" s="68"/>
      <c r="U227" s="151"/>
      <c r="AA227" s="32"/>
    </row>
    <row r="228" spans="1:27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68"/>
      <c r="M228" s="68"/>
      <c r="N228" s="32"/>
      <c r="O228" s="32"/>
      <c r="P228" s="32"/>
      <c r="Q228" s="32"/>
      <c r="R228" s="68"/>
      <c r="S228" s="68"/>
      <c r="U228" s="151"/>
      <c r="AA228" s="32"/>
    </row>
    <row r="229" spans="1:27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68"/>
      <c r="M229" s="68"/>
      <c r="N229" s="32"/>
      <c r="O229" s="32"/>
      <c r="P229" s="32"/>
      <c r="Q229" s="32"/>
      <c r="R229" s="68"/>
      <c r="S229" s="68"/>
      <c r="U229" s="151"/>
      <c r="AA229" s="32"/>
    </row>
    <row r="230" spans="1:27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68"/>
      <c r="M230" s="68"/>
      <c r="N230" s="32"/>
      <c r="O230" s="32"/>
      <c r="P230" s="32"/>
      <c r="Q230" s="32"/>
      <c r="R230" s="68"/>
      <c r="S230" s="68"/>
      <c r="U230" s="151"/>
      <c r="AA230" s="32"/>
    </row>
    <row r="231" spans="1:27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68"/>
      <c r="M231" s="68"/>
      <c r="N231" s="32"/>
      <c r="O231" s="32"/>
      <c r="P231" s="32"/>
      <c r="Q231" s="32"/>
      <c r="R231" s="68"/>
      <c r="S231" s="68"/>
      <c r="U231" s="151"/>
      <c r="AA231" s="32"/>
    </row>
    <row r="232" spans="1:27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68"/>
      <c r="M232" s="68"/>
      <c r="N232" s="32"/>
      <c r="O232" s="32"/>
      <c r="P232" s="32"/>
      <c r="Q232" s="32"/>
      <c r="R232" s="68"/>
      <c r="S232" s="68"/>
      <c r="U232" s="151"/>
      <c r="AA232" s="32"/>
    </row>
    <row r="233" spans="1:27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68"/>
      <c r="M233" s="68"/>
      <c r="N233" s="32"/>
      <c r="O233" s="32"/>
      <c r="P233" s="32"/>
      <c r="Q233" s="32"/>
      <c r="R233" s="68"/>
      <c r="S233" s="68"/>
      <c r="U233" s="151"/>
      <c r="AA233" s="32"/>
    </row>
    <row r="234" spans="1:27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68"/>
      <c r="M234" s="68"/>
      <c r="N234" s="32"/>
      <c r="O234" s="32"/>
      <c r="P234" s="32"/>
      <c r="Q234" s="32"/>
      <c r="R234" s="68"/>
      <c r="S234" s="68"/>
      <c r="U234" s="151"/>
      <c r="AA234" s="32"/>
    </row>
    <row r="235" spans="1:27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68"/>
      <c r="M235" s="68"/>
      <c r="N235" s="32"/>
      <c r="O235" s="32"/>
      <c r="P235" s="32"/>
      <c r="Q235" s="32"/>
      <c r="R235" s="68"/>
      <c r="S235" s="68"/>
      <c r="U235" s="151"/>
      <c r="AA235" s="32"/>
    </row>
    <row r="236" spans="1:27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68"/>
      <c r="M236" s="68"/>
      <c r="N236" s="32"/>
      <c r="O236" s="32"/>
      <c r="P236" s="32"/>
      <c r="Q236" s="32"/>
      <c r="R236" s="68"/>
      <c r="S236" s="68"/>
      <c r="U236" s="151"/>
      <c r="AA236" s="32"/>
    </row>
    <row r="237" spans="1:2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68"/>
      <c r="M237" s="68"/>
      <c r="N237" s="32"/>
      <c r="O237" s="32"/>
      <c r="P237" s="32"/>
      <c r="Q237" s="32"/>
      <c r="R237" s="68"/>
      <c r="S237" s="68"/>
      <c r="U237" s="151"/>
      <c r="AA237" s="32"/>
    </row>
    <row r="238" spans="1:27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68"/>
      <c r="M238" s="68"/>
      <c r="N238" s="32"/>
      <c r="O238" s="32"/>
      <c r="P238" s="32"/>
      <c r="Q238" s="32"/>
      <c r="R238" s="68"/>
      <c r="S238" s="68"/>
      <c r="U238" s="151"/>
      <c r="AA238" s="32"/>
    </row>
    <row r="239" spans="1:27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68"/>
      <c r="M239" s="68"/>
      <c r="N239" s="32"/>
      <c r="O239" s="32"/>
      <c r="P239" s="32"/>
      <c r="Q239" s="32"/>
      <c r="R239" s="68"/>
      <c r="S239" s="68"/>
      <c r="U239" s="151"/>
      <c r="AA239" s="32"/>
    </row>
    <row r="240" spans="1:27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68"/>
      <c r="M240" s="68"/>
      <c r="N240" s="32"/>
      <c r="O240" s="32"/>
      <c r="P240" s="32"/>
      <c r="Q240" s="32"/>
      <c r="R240" s="68"/>
      <c r="S240" s="68"/>
      <c r="U240" s="151"/>
      <c r="AA240" s="32"/>
    </row>
    <row r="241" spans="1:27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68"/>
      <c r="M241" s="68"/>
      <c r="N241" s="32"/>
      <c r="O241" s="32"/>
      <c r="P241" s="32"/>
      <c r="Q241" s="32"/>
      <c r="R241" s="68"/>
      <c r="S241" s="68"/>
      <c r="U241" s="151"/>
      <c r="AA241" s="32"/>
    </row>
    <row r="242" spans="1:27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68"/>
      <c r="M242" s="68"/>
      <c r="N242" s="32"/>
      <c r="O242" s="32"/>
      <c r="P242" s="32"/>
      <c r="Q242" s="32"/>
      <c r="R242" s="68"/>
      <c r="S242" s="68"/>
      <c r="U242" s="151"/>
      <c r="AA242" s="32"/>
    </row>
    <row r="243" spans="1:27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68"/>
      <c r="M243" s="68"/>
      <c r="N243" s="32"/>
      <c r="O243" s="32"/>
      <c r="P243" s="32"/>
      <c r="Q243" s="32"/>
      <c r="R243" s="68"/>
      <c r="S243" s="68"/>
      <c r="U243" s="151"/>
      <c r="AA243" s="32"/>
    </row>
    <row r="244" spans="1:27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68"/>
      <c r="M244" s="68"/>
      <c r="N244" s="32"/>
      <c r="O244" s="32"/>
      <c r="P244" s="32"/>
      <c r="Q244" s="32"/>
      <c r="R244" s="68"/>
      <c r="S244" s="68"/>
      <c r="U244" s="151"/>
      <c r="AA244" s="32"/>
    </row>
    <row r="245" spans="1:27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68"/>
      <c r="M245" s="68"/>
      <c r="N245" s="32"/>
      <c r="O245" s="32"/>
      <c r="P245" s="32"/>
      <c r="Q245" s="32"/>
      <c r="R245" s="68"/>
      <c r="S245" s="68"/>
      <c r="U245" s="151"/>
      <c r="AA245" s="32"/>
    </row>
    <row r="246" spans="1:27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68"/>
      <c r="M246" s="68"/>
      <c r="N246" s="32"/>
      <c r="O246" s="32"/>
      <c r="P246" s="32"/>
      <c r="Q246" s="32"/>
      <c r="R246" s="68"/>
      <c r="S246" s="68"/>
      <c r="U246" s="151"/>
      <c r="AA246" s="32"/>
    </row>
    <row r="247" spans="1:2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68"/>
      <c r="M247" s="68"/>
      <c r="N247" s="32"/>
      <c r="O247" s="32"/>
      <c r="P247" s="32"/>
      <c r="Q247" s="32"/>
      <c r="R247" s="68"/>
      <c r="S247" s="68"/>
      <c r="U247" s="151"/>
      <c r="AA247" s="32"/>
    </row>
    <row r="248" spans="1:27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68"/>
      <c r="M248" s="68"/>
      <c r="N248" s="32"/>
      <c r="O248" s="32"/>
      <c r="P248" s="32"/>
      <c r="Q248" s="32"/>
      <c r="R248" s="68"/>
      <c r="S248" s="68"/>
      <c r="U248" s="151"/>
      <c r="AA248" s="32"/>
    </row>
    <row r="249" spans="1:27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68"/>
      <c r="M249" s="68"/>
      <c r="N249" s="32"/>
      <c r="O249" s="32"/>
      <c r="P249" s="32"/>
      <c r="Q249" s="32"/>
      <c r="R249" s="68"/>
      <c r="S249" s="68"/>
      <c r="U249" s="151"/>
      <c r="AA249" s="32"/>
    </row>
    <row r="250" spans="1:27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68"/>
      <c r="M250" s="68"/>
      <c r="N250" s="32"/>
      <c r="O250" s="32"/>
      <c r="P250" s="32"/>
      <c r="Q250" s="32"/>
      <c r="R250" s="68"/>
      <c r="S250" s="68"/>
      <c r="U250" s="151"/>
      <c r="AA250" s="32"/>
    </row>
    <row r="251" spans="1:27">
      <c r="L251" s="68"/>
      <c r="M251" s="68"/>
      <c r="N251" s="32"/>
      <c r="O251" s="32"/>
      <c r="P251" s="32"/>
      <c r="Q251" s="32"/>
      <c r="R251" s="68"/>
      <c r="S251" s="68"/>
      <c r="U251" s="151"/>
      <c r="AA251" s="32"/>
    </row>
    <row r="252" spans="1:27">
      <c r="L252" s="68"/>
      <c r="M252" s="68"/>
      <c r="N252" s="32"/>
      <c r="O252" s="32"/>
      <c r="P252" s="32"/>
      <c r="Q252" s="32"/>
      <c r="R252" s="68"/>
      <c r="S252" s="68"/>
      <c r="U252" s="151"/>
      <c r="AA252" s="32"/>
    </row>
    <row r="253" spans="1:27">
      <c r="L253" s="68"/>
      <c r="M253" s="68"/>
      <c r="N253" s="32"/>
      <c r="O253" s="32"/>
      <c r="P253" s="32"/>
      <c r="Q253" s="32"/>
      <c r="R253" s="68"/>
      <c r="S253" s="68"/>
      <c r="U253" s="151"/>
      <c r="AA253" s="32"/>
    </row>
    <row r="254" spans="1:27">
      <c r="L254" s="68"/>
      <c r="M254" s="68"/>
      <c r="N254" s="32"/>
      <c r="O254" s="32"/>
      <c r="P254" s="32"/>
      <c r="Q254" s="32"/>
      <c r="R254" s="68"/>
      <c r="S254" s="68"/>
      <c r="U254" s="151"/>
      <c r="AA254" s="32"/>
    </row>
    <row r="255" spans="1:27">
      <c r="L255" s="68"/>
      <c r="M255" s="68"/>
      <c r="N255" s="32"/>
      <c r="O255" s="32"/>
      <c r="P255" s="32"/>
      <c r="Q255" s="32"/>
      <c r="R255" s="68"/>
      <c r="S255" s="68"/>
      <c r="U255" s="151"/>
      <c r="AA255" s="32"/>
    </row>
    <row r="256" spans="1:27">
      <c r="L256" s="68"/>
      <c r="M256" s="68"/>
      <c r="N256" s="32"/>
      <c r="O256" s="32"/>
      <c r="P256" s="32"/>
      <c r="Q256" s="32"/>
      <c r="R256" s="68"/>
      <c r="S256" s="68"/>
      <c r="U256" s="151"/>
      <c r="AA256" s="32"/>
    </row>
    <row r="257" spans="12:27">
      <c r="L257" s="68"/>
      <c r="M257" s="68"/>
      <c r="N257" s="32"/>
      <c r="O257" s="32"/>
      <c r="P257" s="32"/>
      <c r="Q257" s="32"/>
      <c r="R257" s="68"/>
      <c r="S257" s="68"/>
      <c r="U257" s="151"/>
      <c r="AA257" s="32"/>
    </row>
    <row r="258" spans="12:27">
      <c r="L258" s="68"/>
      <c r="M258" s="68"/>
      <c r="N258" s="32"/>
      <c r="O258" s="32"/>
      <c r="P258" s="32"/>
      <c r="Q258" s="32"/>
      <c r="R258" s="68"/>
      <c r="S258" s="68"/>
      <c r="U258" s="151"/>
      <c r="AA258" s="32"/>
    </row>
    <row r="259" spans="12:27">
      <c r="L259" s="68"/>
      <c r="M259" s="68"/>
      <c r="N259" s="32"/>
      <c r="O259" s="32"/>
      <c r="P259" s="32"/>
      <c r="Q259" s="32"/>
      <c r="R259" s="68"/>
      <c r="S259" s="68"/>
      <c r="U259" s="151"/>
      <c r="AA259" s="32"/>
    </row>
    <row r="260" spans="12:27">
      <c r="L260" s="68"/>
      <c r="M260" s="68"/>
      <c r="N260" s="32"/>
      <c r="O260" s="32"/>
      <c r="P260" s="32"/>
      <c r="Q260" s="32"/>
      <c r="R260" s="68"/>
    </row>
    <row r="261" spans="12:27">
      <c r="L261" s="68"/>
      <c r="M261" s="68"/>
      <c r="N261" s="32"/>
      <c r="O261" s="32"/>
      <c r="P261" s="32"/>
      <c r="Q261" s="32"/>
      <c r="R261" s="68"/>
    </row>
    <row r="262" spans="12:27">
      <c r="L262" s="68"/>
      <c r="M262" s="68"/>
      <c r="N262" s="32"/>
      <c r="O262" s="32"/>
      <c r="P262" s="32"/>
      <c r="Q262" s="32"/>
      <c r="R262" s="68"/>
    </row>
    <row r="263" spans="12:27">
      <c r="L263" s="68"/>
      <c r="M263" s="68"/>
      <c r="N263" s="32"/>
      <c r="O263" s="32"/>
      <c r="P263" s="32"/>
      <c r="Q263" s="32"/>
      <c r="R263" s="68"/>
    </row>
    <row r="264" spans="12:27">
      <c r="L264" s="68"/>
      <c r="M264" s="68"/>
      <c r="N264" s="32"/>
      <c r="O264" s="32"/>
      <c r="P264" s="32"/>
      <c r="Q264" s="32"/>
      <c r="R264" s="68"/>
    </row>
    <row r="265" spans="12:27">
      <c r="L265" s="68"/>
      <c r="M265" s="68"/>
      <c r="N265" s="32"/>
      <c r="O265" s="32"/>
      <c r="P265" s="32"/>
      <c r="Q265" s="32"/>
      <c r="R265" s="68"/>
    </row>
    <row r="266" spans="12:27">
      <c r="L266" s="68"/>
      <c r="M266" s="68"/>
      <c r="N266" s="32"/>
      <c r="O266" s="32"/>
      <c r="P266" s="32"/>
      <c r="Q266" s="32"/>
      <c r="R266" s="68"/>
    </row>
    <row r="267" spans="12:27">
      <c r="L267" s="68"/>
      <c r="M267" s="68"/>
      <c r="N267" s="32"/>
      <c r="O267" s="32"/>
      <c r="P267" s="32"/>
      <c r="Q267" s="32"/>
      <c r="R267" s="68"/>
    </row>
    <row r="268" spans="12:27">
      <c r="L268" s="68"/>
      <c r="M268" s="68"/>
      <c r="N268" s="32"/>
      <c r="O268" s="32"/>
      <c r="P268" s="32"/>
      <c r="Q268" s="32"/>
      <c r="R268" s="68"/>
    </row>
    <row r="269" spans="12:27">
      <c r="L269" s="68"/>
      <c r="M269" s="68"/>
      <c r="N269" s="32"/>
      <c r="O269" s="32"/>
      <c r="P269" s="32"/>
      <c r="Q269" s="32"/>
      <c r="R269" s="68"/>
    </row>
    <row r="270" spans="12:27">
      <c r="L270" s="68"/>
      <c r="M270" s="68"/>
      <c r="N270" s="32"/>
      <c r="O270" s="32"/>
      <c r="P270" s="32"/>
      <c r="Q270" s="32"/>
      <c r="R270" s="68"/>
    </row>
    <row r="271" spans="12:27">
      <c r="L271" s="68"/>
      <c r="M271" s="68"/>
      <c r="N271" s="32"/>
      <c r="O271" s="32"/>
      <c r="P271" s="32"/>
      <c r="Q271" s="32"/>
      <c r="R271" s="68"/>
    </row>
    <row r="272" spans="12:27">
      <c r="L272" s="68"/>
      <c r="M272" s="68"/>
      <c r="N272" s="32"/>
      <c r="O272" s="32"/>
      <c r="P272" s="32"/>
      <c r="Q272" s="32"/>
      <c r="R272" s="68"/>
    </row>
    <row r="273" spans="12:18">
      <c r="L273" s="68"/>
      <c r="M273" s="68"/>
      <c r="N273" s="32"/>
      <c r="O273" s="32"/>
      <c r="P273" s="32"/>
      <c r="Q273" s="32"/>
      <c r="R273" s="68"/>
    </row>
    <row r="274" spans="12:18">
      <c r="L274" s="68"/>
      <c r="M274" s="68"/>
      <c r="N274" s="32"/>
      <c r="O274" s="32"/>
      <c r="P274" s="32"/>
      <c r="Q274" s="32"/>
      <c r="R274" s="68"/>
    </row>
    <row r="275" spans="12:18">
      <c r="L275" s="68"/>
      <c r="M275" s="68"/>
      <c r="N275" s="32"/>
      <c r="O275" s="32"/>
      <c r="P275" s="32"/>
      <c r="Q275" s="32"/>
      <c r="R275" s="68"/>
    </row>
    <row r="276" spans="12:18">
      <c r="M276" s="68"/>
      <c r="N276" s="32"/>
      <c r="O276" s="32"/>
      <c r="P276" s="32"/>
      <c r="Q276" s="32"/>
      <c r="R276" s="68"/>
    </row>
    <row r="277" spans="12:18">
      <c r="M277" s="68"/>
      <c r="N277" s="32"/>
      <c r="O277" s="32"/>
      <c r="P277" s="32"/>
      <c r="Q277" s="32"/>
      <c r="R277" s="68"/>
    </row>
    <row r="278" spans="12:18">
      <c r="M278" s="68"/>
      <c r="N278" s="32"/>
      <c r="O278" s="32"/>
      <c r="P278" s="32"/>
      <c r="Q278" s="32"/>
      <c r="R278" s="68"/>
    </row>
    <row r="279" spans="12:18">
      <c r="M279" s="68"/>
      <c r="N279" s="32"/>
      <c r="O279" s="32"/>
      <c r="P279" s="32"/>
      <c r="Q279" s="32"/>
      <c r="R279" s="68"/>
    </row>
    <row r="280" spans="12:18">
      <c r="M280" s="68"/>
      <c r="N280" s="32"/>
      <c r="O280" s="32"/>
      <c r="P280" s="32"/>
      <c r="Q280" s="32"/>
      <c r="R280" s="68"/>
    </row>
    <row r="281" spans="12:18">
      <c r="M281" s="68"/>
      <c r="N281" s="32"/>
      <c r="O281" s="32"/>
      <c r="P281" s="32"/>
      <c r="Q281" s="32"/>
      <c r="R281" s="68"/>
    </row>
    <row r="282" spans="12:18">
      <c r="M282" s="68"/>
      <c r="N282" s="32"/>
      <c r="O282" s="32"/>
      <c r="P282" s="32"/>
      <c r="Q282" s="32"/>
      <c r="R282" s="68"/>
    </row>
  </sheetData>
  <mergeCells count="2">
    <mergeCell ref="K3:N3"/>
    <mergeCell ref="I7:J7"/>
  </mergeCell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D748F-E15D-4DAE-849C-C75528864218}">
  <dimension ref="A1"/>
  <sheetViews>
    <sheetView zoomScale="97" zoomScaleNormal="97"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1812"/>
  <sheetViews>
    <sheetView zoomScale="91" zoomScaleNormal="91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X14" sqref="X14"/>
    </sheetView>
  </sheetViews>
  <sheetFormatPr baseColWidth="10" defaultRowHeight="15"/>
  <cols>
    <col min="1" max="1" width="2.81640625" customWidth="1"/>
    <col min="2" max="2" width="5.90625" customWidth="1"/>
    <col min="3" max="3" width="3.08984375" customWidth="1"/>
    <col min="4" max="4" width="4.453125" customWidth="1"/>
    <col min="6" max="6" width="7" customWidth="1"/>
    <col min="7" max="7" width="6.54296875" customWidth="1"/>
    <col min="8" max="8" width="5.453125" customWidth="1"/>
    <col min="9" max="9" width="6.1796875" style="96" customWidth="1"/>
    <col min="10" max="10" width="6" style="96" customWidth="1"/>
    <col min="11" max="11" width="1.7265625" style="96" customWidth="1"/>
    <col min="12" max="12" width="6.36328125" customWidth="1"/>
    <col min="13" max="13" width="5.90625" customWidth="1"/>
    <col min="14" max="14" width="2.1796875" customWidth="1"/>
    <col min="15" max="15" width="6.81640625" style="9" customWidth="1"/>
    <col min="16" max="16" width="4.81640625" style="9" customWidth="1"/>
    <col min="17" max="17" width="6.81640625" style="9" customWidth="1"/>
    <col min="18" max="18" width="7" style="96" customWidth="1"/>
    <col min="19" max="19" width="7.453125" customWidth="1"/>
    <col min="20" max="20" width="7.1796875" style="9" customWidth="1"/>
    <col min="21" max="21" width="7.08984375" style="96" customWidth="1"/>
    <col min="22" max="22" width="7.54296875" customWidth="1"/>
    <col min="23" max="23" width="9.453125" style="9" customWidth="1"/>
    <col min="24" max="24" width="8.453125" customWidth="1"/>
    <col min="25" max="25" width="11" customWidth="1"/>
    <col min="26" max="26" width="8.90625" customWidth="1"/>
    <col min="27" max="27" width="9.36328125" customWidth="1"/>
    <col min="28" max="28" width="9.54296875" customWidth="1"/>
    <col min="29" max="29" width="8.453125" customWidth="1"/>
    <col min="31" max="31" width="9.453125" customWidth="1"/>
    <col min="32" max="32" width="8.90625" customWidth="1"/>
    <col min="33" max="33" width="12.36328125" customWidth="1"/>
    <col min="34" max="34" width="14.54296875" customWidth="1"/>
    <col min="42" max="42" width="14" customWidth="1"/>
    <col min="43" max="43" width="12.54296875" customWidth="1"/>
    <col min="44" max="44" width="10.90625" customWidth="1"/>
  </cols>
  <sheetData>
    <row r="1" spans="1:40">
      <c r="A1" s="39"/>
      <c r="B1" s="39"/>
      <c r="C1" s="39"/>
      <c r="D1" s="39"/>
      <c r="E1" s="39"/>
      <c r="F1" s="42"/>
      <c r="G1" s="42"/>
      <c r="H1" s="42"/>
      <c r="I1" s="161"/>
      <c r="J1" s="161"/>
      <c r="K1" s="161"/>
      <c r="L1" s="42"/>
      <c r="M1" s="42"/>
      <c r="N1" s="42"/>
      <c r="O1" s="160"/>
      <c r="P1" s="160"/>
      <c r="Q1" s="160"/>
      <c r="R1" s="161"/>
      <c r="S1" s="42"/>
      <c r="T1" s="160"/>
      <c r="U1" s="161"/>
      <c r="V1" s="42"/>
      <c r="W1" s="42"/>
      <c r="X1" s="4"/>
      <c r="Y1" s="4"/>
      <c r="Z1" s="4"/>
      <c r="AA1" s="4"/>
      <c r="AB1" s="4"/>
    </row>
    <row r="2" spans="1:40" s="123" customFormat="1" ht="31.8">
      <c r="A2" s="141"/>
      <c r="B2" s="141"/>
      <c r="C2" s="142" t="s">
        <v>28</v>
      </c>
      <c r="D2" s="141"/>
      <c r="E2" s="141"/>
      <c r="F2" s="141"/>
      <c r="G2" s="141"/>
      <c r="H2" s="147"/>
      <c r="I2" s="144" t="s">
        <v>502</v>
      </c>
      <c r="J2" s="162"/>
      <c r="K2" s="162"/>
      <c r="L2" s="162"/>
      <c r="M2" s="162"/>
      <c r="N2" s="162"/>
      <c r="O2" s="142" t="str">
        <f>+År!B2</f>
        <v>Skålda purke</v>
      </c>
      <c r="P2" s="142"/>
      <c r="Q2" s="148"/>
      <c r="R2" s="148"/>
      <c r="S2" s="141"/>
      <c r="T2" s="141"/>
      <c r="U2" s="161"/>
      <c r="V2" s="42"/>
      <c r="W2" s="42"/>
      <c r="X2" s="4"/>
      <c r="Y2" s="4"/>
      <c r="Z2" s="4"/>
      <c r="AA2" s="4"/>
      <c r="AB2" s="4"/>
      <c r="AC2" s="4"/>
      <c r="AD2" s="4"/>
      <c r="AE2"/>
      <c r="AF2"/>
      <c r="AG2"/>
      <c r="AH2"/>
      <c r="AI2"/>
      <c r="AJ2"/>
      <c r="AK2"/>
    </row>
    <row r="3" spans="1:40">
      <c r="A3" s="39"/>
      <c r="B3" s="39"/>
      <c r="C3" s="39"/>
      <c r="D3" s="39"/>
      <c r="E3" s="39"/>
      <c r="F3" s="42"/>
      <c r="G3" s="42"/>
      <c r="H3" s="42"/>
      <c r="I3" s="161"/>
      <c r="J3" s="161"/>
      <c r="K3" s="161"/>
      <c r="L3" s="42"/>
      <c r="M3" s="42"/>
      <c r="N3" s="42"/>
      <c r="O3" s="160"/>
      <c r="P3" s="160"/>
      <c r="Q3" s="160"/>
      <c r="R3" s="161"/>
      <c r="S3" s="42"/>
      <c r="T3" s="160"/>
      <c r="U3" s="161"/>
      <c r="V3" s="42"/>
      <c r="W3" s="42"/>
      <c r="X3" s="53"/>
      <c r="Y3" s="4"/>
      <c r="Z3" s="4"/>
      <c r="AA3" s="4"/>
      <c r="AB3" s="4"/>
    </row>
    <row r="4" spans="1:40" s="121" customFormat="1" ht="19.8">
      <c r="A4" s="138"/>
      <c r="B4" s="138"/>
      <c r="C4" s="138"/>
      <c r="D4" s="138"/>
      <c r="E4" s="138"/>
      <c r="F4" s="183" t="s">
        <v>8</v>
      </c>
      <c r="G4" s="177"/>
      <c r="H4" s="133">
        <f>+År!R2</f>
        <v>52</v>
      </c>
      <c r="I4" s="152"/>
      <c r="J4" s="152"/>
      <c r="K4" s="152"/>
      <c r="L4" s="138"/>
      <c r="M4" s="152"/>
      <c r="N4" s="152"/>
      <c r="O4" s="152"/>
      <c r="P4" s="152"/>
      <c r="Q4" s="183" t="s">
        <v>453</v>
      </c>
      <c r="R4" s="175"/>
      <c r="S4" s="152"/>
      <c r="T4" s="325">
        <f>SUM(G10:G27)</f>
        <v>29699</v>
      </c>
      <c r="U4" s="324"/>
      <c r="V4" s="152"/>
      <c r="W4" s="138"/>
      <c r="X4" s="53"/>
      <c r="Y4" s="140"/>
      <c r="Z4" s="140"/>
      <c r="AA4" s="140"/>
      <c r="AB4" s="140"/>
      <c r="AC4" s="140"/>
      <c r="AD4" s="140"/>
      <c r="AE4" s="140"/>
      <c r="AM4" s="176"/>
      <c r="AN4" s="176"/>
    </row>
    <row r="5" spans="1:40" ht="15.6">
      <c r="A5" s="39"/>
      <c r="B5" s="39"/>
      <c r="C5" s="39"/>
      <c r="D5" s="39"/>
      <c r="E5" s="39"/>
      <c r="F5" s="39"/>
      <c r="G5" s="45"/>
      <c r="H5" s="45"/>
      <c r="I5" s="145"/>
      <c r="J5" s="161"/>
      <c r="K5" s="161"/>
      <c r="L5" s="45"/>
      <c r="M5" s="45"/>
      <c r="N5" s="45"/>
      <c r="O5" s="82"/>
      <c r="P5" s="82"/>
      <c r="Q5" s="82"/>
      <c r="R5" s="145"/>
      <c r="S5" s="45"/>
      <c r="T5" s="82"/>
      <c r="U5" s="161"/>
      <c r="V5" s="42"/>
      <c r="W5" s="42"/>
      <c r="X5" s="53"/>
      <c r="Y5" s="4"/>
      <c r="Z5" s="4"/>
      <c r="AA5" s="4"/>
      <c r="AB5" s="4"/>
      <c r="AC5" s="4"/>
      <c r="AD5" s="4"/>
      <c r="AL5" s="5"/>
      <c r="AM5" s="5"/>
    </row>
    <row r="6" spans="1:40" ht="17.399999999999999">
      <c r="A6" s="45"/>
      <c r="B6" s="39"/>
      <c r="C6" s="39"/>
      <c r="D6" s="39"/>
      <c r="E6" s="39"/>
      <c r="F6" s="39"/>
      <c r="G6" s="39"/>
      <c r="H6" s="54"/>
      <c r="I6" s="161"/>
      <c r="J6" s="161"/>
      <c r="K6" s="161"/>
      <c r="L6" s="45"/>
      <c r="M6" s="45"/>
      <c r="N6" s="45"/>
      <c r="O6" s="64"/>
      <c r="P6" s="64"/>
      <c r="Q6" s="64"/>
      <c r="R6" s="39"/>
      <c r="S6" s="82" t="s">
        <v>546</v>
      </c>
      <c r="T6" s="82" t="s">
        <v>3</v>
      </c>
      <c r="U6" s="100"/>
      <c r="V6" s="42"/>
      <c r="W6" s="42"/>
      <c r="X6" s="53"/>
      <c r="Y6" s="4"/>
      <c r="Z6" s="4"/>
      <c r="AA6" s="4"/>
      <c r="AI6" s="5"/>
      <c r="AJ6" s="5"/>
    </row>
    <row r="7" spans="1:40" ht="17.399999999999999">
      <c r="A7" s="45"/>
      <c r="B7" s="39"/>
      <c r="C7" s="39"/>
      <c r="D7" s="39"/>
      <c r="E7" s="39"/>
      <c r="F7" s="45" t="s">
        <v>3</v>
      </c>
      <c r="G7" s="45" t="s">
        <v>3</v>
      </c>
      <c r="H7" s="54"/>
      <c r="I7" s="161"/>
      <c r="J7" s="161"/>
      <c r="K7" s="161"/>
      <c r="L7" s="34" t="s">
        <v>18</v>
      </c>
      <c r="M7" s="45"/>
      <c r="N7" s="45"/>
      <c r="O7" s="64"/>
      <c r="P7" s="64"/>
      <c r="Q7" s="64"/>
      <c r="R7" s="39"/>
      <c r="S7" s="82" t="s">
        <v>547</v>
      </c>
      <c r="T7" s="82" t="s">
        <v>11</v>
      </c>
      <c r="U7" s="100"/>
      <c r="V7" s="42"/>
      <c r="W7" s="42"/>
      <c r="X7" s="53"/>
      <c r="Y7" s="4"/>
      <c r="Z7" s="4"/>
      <c r="AA7" s="4"/>
      <c r="AI7" s="5"/>
      <c r="AJ7" s="5"/>
    </row>
    <row r="8" spans="1:40" ht="15.6">
      <c r="A8" s="39"/>
      <c r="B8" s="39"/>
      <c r="C8" s="39"/>
      <c r="D8" s="39"/>
      <c r="E8" s="39"/>
      <c r="F8" s="45" t="s">
        <v>526</v>
      </c>
      <c r="G8" s="72" t="s">
        <v>11</v>
      </c>
      <c r="H8" s="72"/>
      <c r="I8" s="95" t="s">
        <v>3</v>
      </c>
      <c r="J8" s="145" t="s">
        <v>1</v>
      </c>
      <c r="K8" s="145"/>
      <c r="L8" s="34" t="s">
        <v>478</v>
      </c>
      <c r="M8" s="34"/>
      <c r="N8" s="34"/>
      <c r="O8" s="72" t="s">
        <v>18</v>
      </c>
      <c r="P8" s="72"/>
      <c r="Q8" s="72" t="s">
        <v>476</v>
      </c>
      <c r="R8" s="34" t="s">
        <v>476</v>
      </c>
      <c r="S8" s="72" t="s">
        <v>548</v>
      </c>
      <c r="T8" s="72" t="s">
        <v>533</v>
      </c>
      <c r="U8" s="95" t="s">
        <v>18</v>
      </c>
      <c r="V8" s="39"/>
      <c r="W8" s="42"/>
      <c r="X8" s="53"/>
      <c r="Y8" s="4"/>
      <c r="Z8" s="4"/>
      <c r="AA8" s="4"/>
    </row>
    <row r="9" spans="1:40" ht="15.6">
      <c r="A9" s="39"/>
      <c r="B9" s="45" t="s">
        <v>63</v>
      </c>
      <c r="C9" s="45" t="s">
        <v>545</v>
      </c>
      <c r="D9" s="42"/>
      <c r="E9" s="39"/>
      <c r="F9" s="34" t="s">
        <v>505</v>
      </c>
      <c r="G9" s="72"/>
      <c r="H9" s="112" t="s">
        <v>532</v>
      </c>
      <c r="I9" s="95" t="s">
        <v>444</v>
      </c>
      <c r="J9" s="95" t="s">
        <v>444</v>
      </c>
      <c r="K9" s="95"/>
      <c r="L9" s="34"/>
      <c r="M9" s="115" t="s">
        <v>532</v>
      </c>
      <c r="N9" s="115"/>
      <c r="O9" s="72" t="s">
        <v>480</v>
      </c>
      <c r="P9" s="112" t="s">
        <v>532</v>
      </c>
      <c r="Q9" s="72" t="s">
        <v>480</v>
      </c>
      <c r="R9" s="34" t="s">
        <v>478</v>
      </c>
      <c r="S9" s="72" t="s">
        <v>475</v>
      </c>
      <c r="T9" s="72" t="s">
        <v>540</v>
      </c>
      <c r="U9" s="95" t="s">
        <v>30</v>
      </c>
      <c r="V9" s="39"/>
      <c r="W9" s="42"/>
      <c r="X9" s="53"/>
      <c r="Y9" s="4"/>
      <c r="Z9" s="1"/>
      <c r="AA9" s="5"/>
    </row>
    <row r="10" spans="1:40" ht="15.6">
      <c r="A10" s="39">
        <v>1</v>
      </c>
      <c r="B10" s="198">
        <f>+'Ark1'!C621</f>
        <v>2024</v>
      </c>
      <c r="C10" s="208">
        <f>+'Ark1'!H621</f>
        <v>1</v>
      </c>
      <c r="D10" s="198">
        <f>+'Ark1'!J621</f>
        <v>103</v>
      </c>
      <c r="E10" s="208" t="str">
        <f>VLOOKUP(D10,RNR!$A$1:$B$28,2)</f>
        <v>Rudshøgda</v>
      </c>
      <c r="F10" s="47" t="str">
        <f>+IF(G10=0,"",'Ark1'!Q621)</f>
        <v/>
      </c>
      <c r="G10" s="219">
        <f>+'Ark1'!R621</f>
        <v>0</v>
      </c>
      <c r="H10" s="65" t="str">
        <f t="shared" ref="H10:H27" si="0">+IF(G10=0,"",G10-G29)</f>
        <v/>
      </c>
      <c r="I10" s="101" t="str">
        <f>+IF(G10=0,"",'Ark1'!T621)</f>
        <v/>
      </c>
      <c r="J10" s="101" t="str">
        <f>+IF(G10=0,"",'Ark1'!U621)</f>
        <v/>
      </c>
      <c r="K10" s="95"/>
      <c r="L10" s="49" t="str">
        <f>+IF(G10=0,"",'Ark1'!W621)</f>
        <v/>
      </c>
      <c r="M10" s="49" t="str">
        <f t="shared" ref="M10:M27" si="1">+IF(G10=0,"",L10-L29)</f>
        <v/>
      </c>
      <c r="N10" s="115"/>
      <c r="O10" s="93" t="str">
        <f>+IF(G10=0,"",'Ark1'!Y621)</f>
        <v/>
      </c>
      <c r="P10" s="93" t="str">
        <f t="shared" ref="P10:P27" si="2">+IF(G10=0,"",O10-O29)</f>
        <v/>
      </c>
      <c r="Q10" s="65" t="str">
        <f>+IF(G10=0,"",'Ark1'!AA621)</f>
        <v/>
      </c>
      <c r="R10" s="49" t="str">
        <f>+IF(G10=0,"",'Ark1'!AB621)</f>
        <v/>
      </c>
      <c r="S10" s="65" t="str">
        <f>+IF(G10=0,"",'Ark1'!AC621)</f>
        <v/>
      </c>
      <c r="T10" s="65" t="str">
        <f t="shared" ref="T10:T27" si="3">+IF(G10=0,"",G10/F10)</f>
        <v/>
      </c>
      <c r="U10" s="101" t="str">
        <f>+IF(G10=0,"",'Ark1'!V621)</f>
        <v/>
      </c>
      <c r="V10" s="39"/>
      <c r="W10" s="42"/>
      <c r="X10" s="53"/>
      <c r="Y10" s="4"/>
      <c r="Z10" s="1"/>
      <c r="AA10" s="5"/>
    </row>
    <row r="11" spans="1:40" ht="15.6">
      <c r="A11" s="39">
        <f>1+A10</f>
        <v>2</v>
      </c>
      <c r="B11" s="47">
        <f>+'Ark1'!C622</f>
        <v>2024</v>
      </c>
      <c r="C11" s="58">
        <f>+'Ark1'!H622</f>
        <v>2</v>
      </c>
      <c r="D11" s="47">
        <f>+'Ark1'!J622</f>
        <v>106</v>
      </c>
      <c r="E11" s="208" t="str">
        <f>VLOOKUP(D11,RNR!$A$1:$B$28,2)</f>
        <v>Furuseth</v>
      </c>
      <c r="F11" s="47">
        <f>+IF(G11=0,"",'Ark1'!Q622)</f>
        <v>12</v>
      </c>
      <c r="G11" s="219">
        <f>+'Ark1'!R622</f>
        <v>24</v>
      </c>
      <c r="H11" s="65">
        <f t="shared" si="0"/>
        <v>-14</v>
      </c>
      <c r="I11" s="101">
        <f>+IF(G11=0,"",'Ark1'!T622)</f>
        <v>8.0810801710495289E-2</v>
      </c>
      <c r="J11" s="101">
        <f>+IF(G11=0,"",'Ark1'!U622)</f>
        <v>7.4324837922544379E-2</v>
      </c>
      <c r="K11" s="95"/>
      <c r="L11" s="49">
        <f>+IF(G11=0,"",'Ark1'!W622)</f>
        <v>58.04166666666665</v>
      </c>
      <c r="M11" s="49">
        <f t="shared" si="1"/>
        <v>2.1732456140350607</v>
      </c>
      <c r="N11" s="115"/>
      <c r="O11" s="93">
        <f>+IF(G11=0,"",'Ark1'!Y622)</f>
        <v>140.55833333333331</v>
      </c>
      <c r="P11" s="93">
        <f t="shared" si="2"/>
        <v>-2.2364035087720424</v>
      </c>
      <c r="Q11" s="65">
        <f>+IF(G11=0,"",'Ark1'!AA622)</f>
        <v>5.3950530323837009</v>
      </c>
      <c r="R11" s="49">
        <f>+IF(G11=0,"",'Ark1'!AB622)</f>
        <v>2.8501340124438519</v>
      </c>
      <c r="S11" s="65">
        <f>+IF(G11=0,"",'Ark1'!AC622)</f>
        <v>45.291060279200813</v>
      </c>
      <c r="T11" s="65">
        <f t="shared" si="3"/>
        <v>2</v>
      </c>
      <c r="U11" s="101">
        <f>+IF(G11=0,"",'Ark1'!V622)</f>
        <v>9.4166666666666643</v>
      </c>
      <c r="V11" s="39"/>
      <c r="W11" s="42"/>
      <c r="X11" s="53"/>
      <c r="Y11" s="4"/>
      <c r="Z11" s="1"/>
      <c r="AA11" s="5"/>
      <c r="AC11" s="2"/>
      <c r="AD11" s="2"/>
      <c r="AE11" s="2"/>
    </row>
    <row r="12" spans="1:40" ht="15.6">
      <c r="A12" s="39">
        <f t="shared" ref="A12:A27" si="4">1+A11</f>
        <v>3</v>
      </c>
      <c r="B12" s="198">
        <f>+'Ark1'!C623</f>
        <v>2024</v>
      </c>
      <c r="C12" s="208">
        <f>+'Ark1'!H623</f>
        <v>1</v>
      </c>
      <c r="D12" s="198">
        <f>+'Ark1'!J623</f>
        <v>109</v>
      </c>
      <c r="E12" s="208" t="str">
        <f>VLOOKUP(D12,RNR!$A$1:$B$28,2)</f>
        <v>Tønsberg</v>
      </c>
      <c r="F12" s="47">
        <f>+IF(G12=0,"",'Ark1'!Q623)</f>
        <v>224</v>
      </c>
      <c r="G12" s="219">
        <f>+'Ark1'!R623</f>
        <v>10642</v>
      </c>
      <c r="H12" s="65">
        <f t="shared" si="0"/>
        <v>-161</v>
      </c>
      <c r="I12" s="101">
        <f>+IF(G12=0,"",'Ark1'!T623)</f>
        <v>35.832856325128802</v>
      </c>
      <c r="J12" s="101">
        <f>+IF(G12=0,"",'Ark1'!U623)</f>
        <v>36.857397176519754</v>
      </c>
      <c r="K12" s="95"/>
      <c r="L12" s="49">
        <f>+IF(G12=0,"",'Ark1'!W623)</f>
        <v>58.372779396559821</v>
      </c>
      <c r="M12" s="49">
        <f t="shared" si="1"/>
        <v>-0.13883989794995699</v>
      </c>
      <c r="N12" s="115"/>
      <c r="O12" s="93">
        <f>+IF(G12=0,"",'Ark1'!Y623)</f>
        <v>157.19375117459077</v>
      </c>
      <c r="P12" s="93">
        <f t="shared" si="2"/>
        <v>-1.326011854197759</v>
      </c>
      <c r="Q12" s="65">
        <f>+IF(G12=0,"",'Ark1'!AA623)</f>
        <v>31.656381650565127</v>
      </c>
      <c r="R12" s="49">
        <f>+IF(G12=0,"",'Ark1'!AB623)</f>
        <v>5.1432122721215086</v>
      </c>
      <c r="S12" s="65">
        <f>+IF(G12=0,"",'Ark1'!AC623)</f>
        <v>-40.101525068648897</v>
      </c>
      <c r="T12" s="65">
        <f t="shared" si="3"/>
        <v>47.508928571428569</v>
      </c>
      <c r="U12" s="101">
        <f>+IF(G12=0,"",'Ark1'!V623)</f>
        <v>6.5595752678068004</v>
      </c>
      <c r="V12" s="39"/>
      <c r="W12" s="42"/>
      <c r="X12" s="53"/>
      <c r="Y12" s="4"/>
      <c r="Z12" s="11"/>
      <c r="AA12" s="5"/>
      <c r="AC12" s="2"/>
      <c r="AD12" s="2"/>
      <c r="AE12" s="4"/>
      <c r="AF12" s="4"/>
      <c r="AG12" s="4"/>
    </row>
    <row r="13" spans="1:40" ht="15.6">
      <c r="A13" s="39">
        <f t="shared" si="4"/>
        <v>4</v>
      </c>
      <c r="B13" s="198">
        <f>+'Ark1'!C624</f>
        <v>2024</v>
      </c>
      <c r="C13" s="208">
        <f>+'Ark1'!H624</f>
        <v>1</v>
      </c>
      <c r="D13" s="198">
        <f>+'Ark1'!J624</f>
        <v>111</v>
      </c>
      <c r="E13" s="208" t="str">
        <f>VLOOKUP(D13,RNR!$A$1:$B$28,2)</f>
        <v>Forus</v>
      </c>
      <c r="F13" s="47">
        <f>+IF(G13=0,"",'Ark1'!Q624)</f>
        <v>118</v>
      </c>
      <c r="G13" s="219">
        <f>+'Ark1'!R624</f>
        <v>5783</v>
      </c>
      <c r="H13" s="65">
        <f t="shared" si="0"/>
        <v>-642</v>
      </c>
      <c r="I13" s="101">
        <f>+IF(G13=0,"",'Ark1'!T624)</f>
        <v>19.472036095491433</v>
      </c>
      <c r="J13" s="101">
        <f>+IF(G13=0,"",'Ark1'!U624)</f>
        <v>19.314618092085379</v>
      </c>
      <c r="K13" s="95"/>
      <c r="L13" s="49">
        <f>+IF(G13=0,"",'Ark1'!W624)</f>
        <v>59.839183814629102</v>
      </c>
      <c r="M13" s="49">
        <f t="shared" si="1"/>
        <v>-8.9354251695041853E-2</v>
      </c>
      <c r="N13" s="115"/>
      <c r="O13" s="93">
        <f>+IF(G13=0,"",'Ark1'!Y624)</f>
        <v>151.58869099083557</v>
      </c>
      <c r="P13" s="93">
        <f t="shared" si="2"/>
        <v>-1.0932234060519477</v>
      </c>
      <c r="Q13" s="65">
        <f>+IF(G13=0,"",'Ark1'!AA624)</f>
        <v>29.860434654178665</v>
      </c>
      <c r="R13" s="49">
        <f>+IF(G13=0,"",'Ark1'!AB624)</f>
        <v>3.8561914963126993</v>
      </c>
      <c r="S13" s="65">
        <f>+IF(G13=0,"",'Ark1'!AC624)</f>
        <v>-38.08063710929175</v>
      </c>
      <c r="T13" s="65">
        <f t="shared" si="3"/>
        <v>49.008474576271183</v>
      </c>
      <c r="U13" s="101">
        <f>+IF(G13=0,"",'Ark1'!V624)</f>
        <v>4.8267335293100473</v>
      </c>
      <c r="V13" s="39"/>
      <c r="W13" s="42"/>
      <c r="X13" s="53"/>
      <c r="Y13" s="4"/>
      <c r="Z13" s="11"/>
      <c r="AA13" s="5"/>
      <c r="AC13" s="1"/>
      <c r="AD13" s="1"/>
      <c r="AE13" s="9"/>
      <c r="AF13" s="9"/>
      <c r="AG13" s="9"/>
    </row>
    <row r="14" spans="1:40" ht="15.6">
      <c r="A14" s="39">
        <f t="shared" si="4"/>
        <v>5</v>
      </c>
      <c r="B14" s="47">
        <f>+'Ark1'!C625</f>
        <v>2024</v>
      </c>
      <c r="C14" s="58">
        <f>+'Ark1'!H625</f>
        <v>1</v>
      </c>
      <c r="D14" s="47">
        <f>+'Ark1'!J625</f>
        <v>113</v>
      </c>
      <c r="E14" s="208" t="str">
        <f>VLOOKUP(D14,RNR!$A$1:$B$28,2)</f>
        <v>Egersund</v>
      </c>
      <c r="F14" s="47" t="str">
        <f>+IF(G14=0,"",'Ark1'!Q625)</f>
        <v/>
      </c>
      <c r="G14" s="219">
        <f>+'Ark1'!R625</f>
        <v>0</v>
      </c>
      <c r="H14" s="65" t="str">
        <f t="shared" si="0"/>
        <v/>
      </c>
      <c r="I14" s="101" t="str">
        <f>+IF(G14=0,"",'Ark1'!T625)</f>
        <v/>
      </c>
      <c r="J14" s="101" t="str">
        <f>+IF(G14=0,"",'Ark1'!U625)</f>
        <v/>
      </c>
      <c r="K14" s="95"/>
      <c r="L14" s="49" t="str">
        <f>+IF(G14=0,"",'Ark1'!W625)</f>
        <v/>
      </c>
      <c r="M14" s="49" t="str">
        <f t="shared" si="1"/>
        <v/>
      </c>
      <c r="N14" s="115"/>
      <c r="O14" s="93" t="str">
        <f>+IF(G14=0,"",'Ark1'!Y625)</f>
        <v/>
      </c>
      <c r="P14" s="93" t="str">
        <f t="shared" si="2"/>
        <v/>
      </c>
      <c r="Q14" s="65" t="str">
        <f>+IF(G14=0,"",'Ark1'!AA625)</f>
        <v/>
      </c>
      <c r="R14" s="49" t="str">
        <f>+IF(G14=0,"",'Ark1'!AB625)</f>
        <v/>
      </c>
      <c r="S14" s="65" t="str">
        <f>+IF(G14=0,"",'Ark1'!AC625)</f>
        <v/>
      </c>
      <c r="T14" s="65" t="str">
        <f t="shared" si="3"/>
        <v/>
      </c>
      <c r="U14" s="101" t="str">
        <f>+IF(G14=0,"",'Ark1'!V625)</f>
        <v/>
      </c>
      <c r="V14" s="39"/>
      <c r="W14" s="42"/>
      <c r="X14" s="53"/>
      <c r="Y14" s="4"/>
      <c r="Z14" s="11"/>
      <c r="AA14" s="5"/>
      <c r="AC14" s="1"/>
      <c r="AD14" s="1"/>
      <c r="AE14" s="9"/>
      <c r="AF14" s="9"/>
      <c r="AG14" s="9"/>
    </row>
    <row r="15" spans="1:40" ht="15.6">
      <c r="A15" s="39">
        <f t="shared" si="4"/>
        <v>6</v>
      </c>
      <c r="B15" s="198">
        <f>+'Ark1'!C626</f>
        <v>2024</v>
      </c>
      <c r="C15" s="208">
        <f>+'Ark1'!H626</f>
        <v>1</v>
      </c>
      <c r="D15" s="198">
        <f>+'Ark1'!J626</f>
        <v>116</v>
      </c>
      <c r="E15" s="208" t="str">
        <f>VLOOKUP(D15,RNR!$A$1:$B$28,2)</f>
        <v>Sandeid</v>
      </c>
      <c r="F15" s="47">
        <f>+IF(G15=0,"",'Ark1'!Q626)</f>
        <v>31</v>
      </c>
      <c r="G15" s="219">
        <f>+'Ark1'!R626</f>
        <v>1139</v>
      </c>
      <c r="H15" s="65">
        <f t="shared" si="0"/>
        <v>-566</v>
      </c>
      <c r="I15" s="101">
        <f>+IF(G15=0,"",'Ark1'!T626)</f>
        <v>3.835145964510589</v>
      </c>
      <c r="J15" s="101">
        <f>+IF(G15=0,"",'Ark1'!U626)</f>
        <v>3.641996375634132</v>
      </c>
      <c r="K15" s="95"/>
      <c r="L15" s="49">
        <f>+IF(G15=0,"",'Ark1'!W626)</f>
        <v>60.252418645558485</v>
      </c>
      <c r="M15" s="49">
        <f t="shared" si="1"/>
        <v>0.27357023192748642</v>
      </c>
      <c r="N15" s="115"/>
      <c r="O15" s="93">
        <f>+IF(G15=0,"",'Ark1'!Y626)</f>
        <v>145.12748024582987</v>
      </c>
      <c r="P15" s="93">
        <f t="shared" si="2"/>
        <v>-2.3166839770439935</v>
      </c>
      <c r="Q15" s="65">
        <f>+IF(G15=0,"",'Ark1'!AA626)</f>
        <v>29.883477639339112</v>
      </c>
      <c r="R15" s="49">
        <f>+IF(G15=0,"",'Ark1'!AB626)</f>
        <v>4.036612982443387</v>
      </c>
      <c r="S15" s="65">
        <f>+IF(G15=0,"",'Ark1'!AC626)</f>
        <v>-40.927586604931115</v>
      </c>
      <c r="T15" s="65">
        <f t="shared" si="3"/>
        <v>36.741935483870968</v>
      </c>
      <c r="U15" s="101">
        <f>+IF(G15=0,"",'Ark1'!V626)</f>
        <v>4.3107989464442493</v>
      </c>
      <c r="V15" s="39"/>
      <c r="W15" s="42"/>
      <c r="X15" s="53"/>
      <c r="Y15" s="4"/>
      <c r="Z15" s="11"/>
      <c r="AA15" s="5"/>
      <c r="AC15" s="1"/>
      <c r="AD15" s="1"/>
      <c r="AE15" s="9"/>
      <c r="AF15" s="9"/>
      <c r="AG15" s="9"/>
    </row>
    <row r="16" spans="1:40" ht="15.6">
      <c r="A16" s="39">
        <f t="shared" si="4"/>
        <v>7</v>
      </c>
      <c r="B16" s="198">
        <f>+'Ark1'!C627</f>
        <v>2024</v>
      </c>
      <c r="C16" s="208">
        <f>+'Ark1'!H627</f>
        <v>2</v>
      </c>
      <c r="D16" s="198">
        <f>+'Ark1'!J627</f>
        <v>117</v>
      </c>
      <c r="E16" s="208" t="str">
        <f>VLOOKUP(D16,RNR!$A$1:$B$28,2)</f>
        <v>Jæren</v>
      </c>
      <c r="F16" s="47">
        <f>+IF(G16=0,"",'Ark1'!Q627)</f>
        <v>62</v>
      </c>
      <c r="G16" s="219">
        <f>+'Ark1'!R627</f>
        <v>4787</v>
      </c>
      <c r="H16" s="65">
        <f t="shared" si="0"/>
        <v>476</v>
      </c>
      <c r="I16" s="101">
        <f>+IF(G16=0,"",'Ark1'!T627)</f>
        <v>16.118387824505877</v>
      </c>
      <c r="J16" s="101">
        <f>+IF(G16=0,"",'Ark1'!U627)</f>
        <v>15.737009843072679</v>
      </c>
      <c r="K16" s="95"/>
      <c r="L16" s="49">
        <f>+IF(G16=0,"",'Ark1'!W627)</f>
        <v>58.809233997901359</v>
      </c>
      <c r="M16" s="49">
        <f t="shared" si="1"/>
        <v>-0.31366319836033796</v>
      </c>
      <c r="N16" s="115"/>
      <c r="O16" s="93">
        <f>+IF(G16=0,"",'Ark1'!Y627)</f>
        <v>149.20818884478797</v>
      </c>
      <c r="P16" s="93">
        <f t="shared" si="2"/>
        <v>-4.9933885154531481</v>
      </c>
      <c r="Q16" s="65">
        <f>+IF(G16=0,"",'Ark1'!AA627)</f>
        <v>30.064654043579893</v>
      </c>
      <c r="R16" s="49">
        <f>+IF(G16=0,"",'Ark1'!AB627)</f>
        <v>4.4808463473173044</v>
      </c>
      <c r="S16" s="65">
        <f>+IF(G16=0,"",'Ark1'!AC627)</f>
        <v>-44.254126599992333</v>
      </c>
      <c r="T16" s="65">
        <f t="shared" si="3"/>
        <v>77.209677419354833</v>
      </c>
      <c r="U16" s="101">
        <f>+IF(G16=0,"",'Ark1'!V627)</f>
        <v>6.3647378316273242</v>
      </c>
      <c r="V16" s="39"/>
      <c r="W16" s="42"/>
      <c r="X16" s="53"/>
      <c r="Y16" s="4"/>
      <c r="Z16" s="5"/>
      <c r="AA16" s="5"/>
      <c r="AC16" s="1"/>
      <c r="AD16" s="1"/>
      <c r="AE16" s="9"/>
      <c r="AF16" s="9"/>
      <c r="AG16" s="9"/>
    </row>
    <row r="17" spans="1:33" ht="15.6">
      <c r="A17" s="39">
        <f t="shared" si="4"/>
        <v>8</v>
      </c>
      <c r="B17" s="47">
        <f>+'Ark1'!C628</f>
        <v>2024</v>
      </c>
      <c r="C17" s="58">
        <f>+'Ark1'!H628</f>
        <v>1</v>
      </c>
      <c r="D17" s="47">
        <f>+'Ark1'!J628</f>
        <v>121</v>
      </c>
      <c r="E17" s="208" t="str">
        <f>VLOOKUP(D17,RNR!$A$1:$B$28,2)</f>
        <v>Steinkjer</v>
      </c>
      <c r="F17" s="47">
        <f>+IF(G17=0,"",'Ark1'!Q628)</f>
        <v>80</v>
      </c>
      <c r="G17" s="219">
        <f>+'Ark1'!R628</f>
        <v>427</v>
      </c>
      <c r="H17" s="65">
        <f t="shared" si="0"/>
        <v>-88</v>
      </c>
      <c r="I17" s="101">
        <f>+IF(G17=0,"",'Ark1'!T628)</f>
        <v>1.4377588470992284</v>
      </c>
      <c r="J17" s="101">
        <f>+IF(G17=0,"",'Ark1'!U628)</f>
        <v>1.2676335314433023</v>
      </c>
      <c r="K17" s="95"/>
      <c r="L17" s="49">
        <f>+IF(G17=0,"",'Ark1'!W628)</f>
        <v>57.093896713615038</v>
      </c>
      <c r="M17" s="49">
        <f t="shared" si="1"/>
        <v>-0.62150289652141311</v>
      </c>
      <c r="N17" s="115"/>
      <c r="O17" s="93">
        <f>+IF(G17=0,"",'Ark1'!Y628)</f>
        <v>134.74098360655739</v>
      </c>
      <c r="P17" s="93">
        <f t="shared" si="2"/>
        <v>-2.2865892089764941</v>
      </c>
      <c r="Q17" s="65">
        <f>+IF(G17=0,"",'Ark1'!AA628)</f>
        <v>20.284231626540254</v>
      </c>
      <c r="R17" s="49">
        <f>+IF(G17=0,"",'Ark1'!AB628)</f>
        <v>4.445878011652626</v>
      </c>
      <c r="S17" s="65">
        <f>+IF(G17=0,"",'Ark1'!AC628)</f>
        <v>-37.997020313564406</v>
      </c>
      <c r="T17" s="65">
        <f t="shared" si="3"/>
        <v>5.3375000000000004</v>
      </c>
      <c r="U17" s="101">
        <f>+IF(G17=0,"",'Ark1'!V628)</f>
        <v>8.2107728337236541</v>
      </c>
      <c r="V17" s="39"/>
      <c r="W17" s="42"/>
      <c r="X17" s="53"/>
      <c r="Y17" s="4"/>
      <c r="Z17" s="5"/>
      <c r="AA17" s="5"/>
      <c r="AC17" s="1"/>
      <c r="AD17" s="1"/>
      <c r="AE17" s="9"/>
      <c r="AF17" s="9"/>
      <c r="AG17" s="9"/>
    </row>
    <row r="18" spans="1:33" ht="15.6">
      <c r="A18" s="39">
        <f t="shared" si="4"/>
        <v>9</v>
      </c>
      <c r="B18" s="198">
        <f>+'Ark1'!C629</f>
        <v>2024</v>
      </c>
      <c r="C18" s="208">
        <f>+'Ark1'!H629</f>
        <v>1</v>
      </c>
      <c r="D18" s="198">
        <f>+'Ark1'!J629</f>
        <v>134</v>
      </c>
      <c r="E18" s="208" t="str">
        <f>VLOOKUP(D18,RNR!$A$1:$B$28,2)</f>
        <v>Førde</v>
      </c>
      <c r="F18" s="47">
        <f>+IF(G18=0,"",'Ark1'!Q629)</f>
        <v>43</v>
      </c>
      <c r="G18" s="219">
        <f>+'Ark1'!R629</f>
        <v>1191</v>
      </c>
      <c r="H18" s="65">
        <f t="shared" si="0"/>
        <v>127</v>
      </c>
      <c r="I18" s="101">
        <f>+IF(G18=0,"",'Ark1'!T629)</f>
        <v>4.0102360348833281</v>
      </c>
      <c r="J18" s="101">
        <f>+IF(G18=0,"",'Ark1'!U629)</f>
        <v>4.2485125227899907</v>
      </c>
      <c r="K18" s="95"/>
      <c r="L18" s="49">
        <f>+IF(G18=0,"",'Ark1'!W629)</f>
        <v>59.059322033898304</v>
      </c>
      <c r="M18" s="49">
        <f t="shared" si="1"/>
        <v>0.29985233692860191</v>
      </c>
      <c r="N18" s="115"/>
      <c r="O18" s="93">
        <f>+IF(G18=0,"",'Ark1'!Y629)</f>
        <v>161.90453400503773</v>
      </c>
      <c r="P18" s="93">
        <f t="shared" si="2"/>
        <v>0.22756032082727984</v>
      </c>
      <c r="Q18" s="65">
        <f>+IF(G18=0,"",'Ark1'!AA629)</f>
        <v>31.642633823487447</v>
      </c>
      <c r="R18" s="49">
        <f>+IF(G18=0,"",'Ark1'!AB629)</f>
        <v>4.3046926953475628</v>
      </c>
      <c r="S18" s="65">
        <f>+IF(G18=0,"",'Ark1'!AC629)</f>
        <v>-30.455785988498164</v>
      </c>
      <c r="T18" s="65">
        <f t="shared" si="3"/>
        <v>27.697674418604652</v>
      </c>
      <c r="U18" s="101">
        <f>+IF(G18=0,"",'Ark1'!V629)</f>
        <v>5.9882451721242651</v>
      </c>
      <c r="V18" s="39"/>
      <c r="W18" s="42"/>
      <c r="X18" s="53"/>
      <c r="Y18" s="4"/>
      <c r="Z18" s="5"/>
      <c r="AA18" s="5"/>
      <c r="AC18" s="1"/>
      <c r="AD18" s="1"/>
      <c r="AE18" s="9"/>
      <c r="AF18" s="9"/>
      <c r="AG18" s="9"/>
    </row>
    <row r="19" spans="1:33" ht="15.6">
      <c r="A19" s="39">
        <f t="shared" si="4"/>
        <v>10</v>
      </c>
      <c r="B19" s="47">
        <f>+'Ark1'!C630</f>
        <v>2024</v>
      </c>
      <c r="C19" s="58">
        <f>+'Ark1'!H630</f>
        <v>2</v>
      </c>
      <c r="D19" s="47">
        <f>+'Ark1'!J630</f>
        <v>141</v>
      </c>
      <c r="E19" s="208" t="str">
        <f>VLOOKUP(D19,RNR!$A$1:$B$28,2)</f>
        <v>Ølen</v>
      </c>
      <c r="F19" s="47">
        <f>+IF(G19=0,"",'Ark1'!Q630)</f>
        <v>23</v>
      </c>
      <c r="G19" s="219">
        <f>+'Ark1'!R630</f>
        <v>143</v>
      </c>
      <c r="H19" s="65">
        <f t="shared" si="0"/>
        <v>87</v>
      </c>
      <c r="I19" s="101">
        <f>+IF(G19=0,"",'Ark1'!T630)</f>
        <v>0.48149769352503441</v>
      </c>
      <c r="J19" s="101">
        <f>+IF(G19=0,"",'Ark1'!U630)</f>
        <v>0.42145095814353184</v>
      </c>
      <c r="K19" s="95"/>
      <c r="L19" s="49">
        <f>+IF(G19=0,"",'Ark1'!W630)</f>
        <v>56.85314685314686</v>
      </c>
      <c r="M19" s="49">
        <f t="shared" si="1"/>
        <v>0.10314685314686045</v>
      </c>
      <c r="N19" s="115"/>
      <c r="O19" s="93">
        <f>+IF(G19=0,"",'Ark1'!Y630)</f>
        <v>133.76573426573427</v>
      </c>
      <c r="P19" s="93">
        <f t="shared" si="2"/>
        <v>-1.7306943056944135</v>
      </c>
      <c r="Q19" s="65">
        <f>+IF(G19=0,"",'Ark1'!AA630)</f>
        <v>23.301235313137056</v>
      </c>
      <c r="R19" s="49">
        <f>+IF(G19=0,"",'Ark1'!AB630)</f>
        <v>4.5264692270851556</v>
      </c>
      <c r="S19" s="65">
        <f>+IF(G19=0,"",'Ark1'!AC630)</f>
        <v>-45.426158208344205</v>
      </c>
      <c r="T19" s="65">
        <f t="shared" si="3"/>
        <v>6.2173913043478262</v>
      </c>
      <c r="U19" s="101">
        <f>+IF(G19=0,"",'Ark1'!V630)</f>
        <v>8.8321678321678352</v>
      </c>
      <c r="V19" s="39"/>
      <c r="W19" s="42"/>
      <c r="X19" s="53"/>
      <c r="Y19" s="4"/>
      <c r="Z19" s="5"/>
      <c r="AA19" s="5"/>
      <c r="AC19" s="1"/>
      <c r="AD19" s="1"/>
      <c r="AE19" s="9"/>
      <c r="AF19" s="9"/>
      <c r="AG19" s="9"/>
    </row>
    <row r="20" spans="1:33" ht="15.6">
      <c r="A20" s="39">
        <f t="shared" si="4"/>
        <v>11</v>
      </c>
      <c r="B20" s="47">
        <f>+'Ark1'!C631</f>
        <v>2024</v>
      </c>
      <c r="C20" s="58">
        <f>+'Ark1'!H631</f>
        <v>2</v>
      </c>
      <c r="D20" s="47">
        <f>+'Ark1'!J631</f>
        <v>143</v>
      </c>
      <c r="E20" s="208" t="str">
        <f>VLOOKUP(D20,RNR!$A$1:$B$28,2)</f>
        <v>Nordfjord</v>
      </c>
      <c r="F20" s="47">
        <f>+IF(G20=0,"",'Ark1'!Q631)</f>
        <v>4</v>
      </c>
      <c r="G20" s="219">
        <f>+'Ark1'!R631</f>
        <v>6</v>
      </c>
      <c r="H20" s="65">
        <f t="shared" si="0"/>
        <v>-71</v>
      </c>
      <c r="I20" s="101">
        <f>+IF(G20=0,"",'Ark1'!T631)</f>
        <v>2.0202700427623822E-2</v>
      </c>
      <c r="J20" s="101">
        <f>+IF(G20=0,"",'Ark1'!U631)</f>
        <v>1.9882235649879666E-2</v>
      </c>
      <c r="K20" s="95"/>
      <c r="L20" s="49">
        <f>+IF(G20=0,"",'Ark1'!W631)</f>
        <v>62.66666666666665</v>
      </c>
      <c r="M20" s="49">
        <f t="shared" si="1"/>
        <v>4.004329004328973</v>
      </c>
      <c r="N20" s="115"/>
      <c r="O20" s="93">
        <f>+IF(G20=0,"",'Ark1'!Y631)</f>
        <v>150.4</v>
      </c>
      <c r="P20" s="93">
        <f t="shared" si="2"/>
        <v>7.968831168831116</v>
      </c>
      <c r="Q20" s="65">
        <f>+IF(G20=0,"",'Ark1'!AA631)</f>
        <v>15.038838607640772</v>
      </c>
      <c r="R20" s="49">
        <f>+IF(G20=0,"",'Ark1'!AB631)</f>
        <v>2.2110831935703574</v>
      </c>
      <c r="S20" s="65">
        <f>+IF(G20=0,"",'Ark1'!AC631)</f>
        <v>9.8740561740635382</v>
      </c>
      <c r="T20" s="65">
        <f t="shared" si="3"/>
        <v>1.5</v>
      </c>
      <c r="U20" s="101">
        <f>+IF(G20=0,"",'Ark1'!V631)</f>
        <v>2.3333333333333339</v>
      </c>
      <c r="V20" s="39"/>
      <c r="W20" s="42"/>
      <c r="X20" s="53"/>
      <c r="Y20" s="4"/>
      <c r="Z20" s="5"/>
      <c r="AA20" s="5"/>
      <c r="AC20" s="1"/>
      <c r="AD20" s="1"/>
      <c r="AE20" s="9"/>
      <c r="AF20" s="9"/>
      <c r="AG20" s="9"/>
    </row>
    <row r="21" spans="1:33" ht="15.6">
      <c r="A21" s="39">
        <f t="shared" si="4"/>
        <v>12</v>
      </c>
      <c r="B21" s="47">
        <f>+'Ark1'!C632</f>
        <v>2024</v>
      </c>
      <c r="C21" s="58">
        <f>+'Ark1'!H632</f>
        <v>2</v>
      </c>
      <c r="D21" s="47">
        <f>+'Ark1'!J632</f>
        <v>147</v>
      </c>
      <c r="E21" s="208" t="str">
        <f>VLOOKUP(D21,RNR!$A$1:$B$28,2)</f>
        <v>Midt-Norge</v>
      </c>
      <c r="F21" s="47">
        <f>+IF(G21=0,"",'Ark1'!Q632)</f>
        <v>23</v>
      </c>
      <c r="G21" s="219">
        <f>+'Ark1'!R632</f>
        <v>125</v>
      </c>
      <c r="H21" s="65">
        <f t="shared" si="0"/>
        <v>-111</v>
      </c>
      <c r="I21" s="101">
        <f>+IF(G21=0,"",'Ark1'!T632)</f>
        <v>0.4208895922421631</v>
      </c>
      <c r="J21" s="101">
        <f>+IF(G21=0,"",'Ark1'!U632)</f>
        <v>0.36637822295909128</v>
      </c>
      <c r="K21" s="95"/>
      <c r="L21" s="49">
        <f>+IF(G21=0,"",'Ark1'!W632)</f>
        <v>58.26612903225805</v>
      </c>
      <c r="M21" s="49">
        <f t="shared" si="1"/>
        <v>0.17170843139965797</v>
      </c>
      <c r="N21" s="115"/>
      <c r="O21" s="93">
        <f>+IF(G21=0,"",'Ark1'!Y632)</f>
        <v>133.03120000000001</v>
      </c>
      <c r="P21" s="93">
        <f t="shared" si="2"/>
        <v>-2.3404101694915482</v>
      </c>
      <c r="Q21" s="65">
        <f>+IF(G21=0,"",'Ark1'!AA632)</f>
        <v>19.523424306307497</v>
      </c>
      <c r="R21" s="49">
        <f>+IF(G21=0,"",'Ark1'!AB632)</f>
        <v>4.3720314739439932</v>
      </c>
      <c r="S21" s="65">
        <f>+IF(G21=0,"",'Ark1'!AC632)</f>
        <v>-44.68076251605801</v>
      </c>
      <c r="T21" s="65">
        <f t="shared" si="3"/>
        <v>5.4347826086956523</v>
      </c>
      <c r="U21" s="101">
        <f>+IF(G21=0,"",'Ark1'!V632)</f>
        <v>7.3440000000000003</v>
      </c>
      <c r="V21" s="39"/>
      <c r="W21" s="42"/>
      <c r="X21" s="53"/>
      <c r="Y21" s="4"/>
      <c r="Z21" s="5"/>
      <c r="AA21" s="5"/>
      <c r="AC21" s="1"/>
      <c r="AD21" s="1"/>
      <c r="AE21" s="9"/>
      <c r="AF21" s="9"/>
      <c r="AG21" s="9"/>
    </row>
    <row r="22" spans="1:33" ht="15.6">
      <c r="A22" s="39">
        <f t="shared" si="4"/>
        <v>13</v>
      </c>
      <c r="B22" s="47">
        <f>+'Ark1'!C633</f>
        <v>2024</v>
      </c>
      <c r="C22" s="58">
        <f>+'Ark1'!H633</f>
        <v>1</v>
      </c>
      <c r="D22" s="47">
        <f>+'Ark1'!J633</f>
        <v>155</v>
      </c>
      <c r="E22" s="208" t="str">
        <f>VLOOKUP(D22,RNR!$A$1:$B$28,2)</f>
        <v>Målselv</v>
      </c>
      <c r="F22" s="47">
        <f>+IF(G22=0,"",'Ark1'!Q633)</f>
        <v>11</v>
      </c>
      <c r="G22" s="219">
        <f>+'Ark1'!R633</f>
        <v>321</v>
      </c>
      <c r="H22" s="65">
        <f t="shared" si="0"/>
        <v>-21</v>
      </c>
      <c r="I22" s="101">
        <f>+IF(G22=0,"",'Ark1'!T633)</f>
        <v>1.0808444728778748</v>
      </c>
      <c r="J22" s="101">
        <f>+IF(G22=0,"",'Ark1'!U633)</f>
        <v>1.0889181433111725</v>
      </c>
      <c r="K22" s="95"/>
      <c r="L22" s="49">
        <f>+IF(G22=0,"",'Ark1'!W633)</f>
        <v>58.498442367601214</v>
      </c>
      <c r="M22" s="49">
        <f t="shared" si="1"/>
        <v>0.11201168913514437</v>
      </c>
      <c r="N22" s="115"/>
      <c r="O22" s="93">
        <f>+IF(G22=0,"",'Ark1'!Y633)</f>
        <v>153.96573208722745</v>
      </c>
      <c r="P22" s="93">
        <f t="shared" si="2"/>
        <v>-2.0345603104331929</v>
      </c>
      <c r="Q22" s="65">
        <f>+IF(G22=0,"",'Ark1'!AA633)</f>
        <v>33.221059034968206</v>
      </c>
      <c r="R22" s="49">
        <f>+IF(G22=0,"",'Ark1'!AB633)</f>
        <v>4.783880390694744</v>
      </c>
      <c r="S22" s="65">
        <f>+IF(G22=0,"",'Ark1'!AC633)</f>
        <v>-48.138909563925374</v>
      </c>
      <c r="T22" s="65">
        <f t="shared" si="3"/>
        <v>29.181818181818183</v>
      </c>
      <c r="U22" s="101">
        <f>+IF(G22=0,"",'Ark1'!V633)</f>
        <v>6.2741433021806863</v>
      </c>
      <c r="V22" s="39"/>
      <c r="W22" s="42"/>
      <c r="X22" s="53"/>
      <c r="Y22" s="4"/>
      <c r="Z22" s="5"/>
      <c r="AA22" s="5"/>
      <c r="AC22" s="11"/>
      <c r="AD22" s="11"/>
      <c r="AE22" s="9"/>
      <c r="AF22" s="9"/>
      <c r="AG22" s="9"/>
    </row>
    <row r="23" spans="1:33" ht="16.5" customHeight="1">
      <c r="A23" s="39">
        <f t="shared" si="4"/>
        <v>14</v>
      </c>
      <c r="B23" s="47">
        <f>+'Ark1'!C634</f>
        <v>2024</v>
      </c>
      <c r="C23" s="58">
        <f>+'Ark1'!H634</f>
        <v>2</v>
      </c>
      <c r="D23" s="47">
        <f>+'Ark1'!J634</f>
        <v>160</v>
      </c>
      <c r="E23" s="208" t="str">
        <f>VLOOKUP(D23,RNR!$A$1:$B$28,2)</f>
        <v>Oslo</v>
      </c>
      <c r="F23" s="47">
        <f>+IF(G23=0,"",'Ark1'!Q634)</f>
        <v>64</v>
      </c>
      <c r="G23" s="219">
        <f>+'Ark1'!R634</f>
        <v>417</v>
      </c>
      <c r="H23" s="65">
        <f t="shared" si="0"/>
        <v>80</v>
      </c>
      <c r="I23" s="101">
        <f>+IF(G23=0,"",'Ark1'!T634)</f>
        <v>1.404087679719856</v>
      </c>
      <c r="J23" s="101">
        <f>+IF(G23=0,"",'Ark1'!U634)</f>
        <v>1.2775746492682429</v>
      </c>
      <c r="K23" s="95"/>
      <c r="L23" s="49">
        <f>+IF(G23=0,"",'Ark1'!W634)</f>
        <v>54.781774580335721</v>
      </c>
      <c r="M23" s="49">
        <f t="shared" si="1"/>
        <v>-0.39626696269100137</v>
      </c>
      <c r="N23" s="115"/>
      <c r="O23" s="93">
        <f>+IF(G23=0,"",'Ark1'!Y634)</f>
        <v>139.05419664268589</v>
      </c>
      <c r="P23" s="93">
        <f t="shared" si="2"/>
        <v>0.47645183556412007</v>
      </c>
      <c r="Q23" s="65">
        <f>+IF(G23=0,"",'Ark1'!AA634)</f>
        <v>13.036191565855084</v>
      </c>
      <c r="R23" s="49">
        <f>+IF(G23=0,"",'Ark1'!AB634)</f>
        <v>4.5257434400766607</v>
      </c>
      <c r="S23" s="65">
        <f>+IF(G23=0,"",'Ark1'!AC634)</f>
        <v>-26.053064992474422</v>
      </c>
      <c r="T23" s="65">
        <f t="shared" si="3"/>
        <v>6.515625</v>
      </c>
      <c r="U23" s="101">
        <f>+IF(G23=0,"",'Ark1'!V634)</f>
        <v>9.7218225419664286</v>
      </c>
      <c r="V23" s="39"/>
      <c r="W23" s="42"/>
      <c r="X23" s="53"/>
      <c r="Y23" s="4"/>
      <c r="Z23" s="5"/>
      <c r="AA23" s="5"/>
      <c r="AC23" s="11"/>
      <c r="AD23" s="11"/>
      <c r="AE23" s="9"/>
      <c r="AF23" s="9"/>
      <c r="AG23" s="9"/>
    </row>
    <row r="24" spans="1:33" ht="16.5" customHeight="1">
      <c r="A24" s="39">
        <f t="shared" si="4"/>
        <v>15</v>
      </c>
      <c r="B24" s="198">
        <f>+'Ark1'!C635</f>
        <v>2024</v>
      </c>
      <c r="C24" s="208">
        <f>+'Ark1'!H635</f>
        <v>1</v>
      </c>
      <c r="D24" s="198">
        <f>+'Ark1'!J635</f>
        <v>171</v>
      </c>
      <c r="E24" s="208" t="str">
        <f>VLOOKUP(D24,RNR!$A$1:$B$28,2)</f>
        <v>Prima</v>
      </c>
      <c r="F24" s="47">
        <f>+IF(G24=0,"",'Ark1'!Q635)</f>
        <v>40</v>
      </c>
      <c r="G24" s="219">
        <f>+'Ark1'!R635</f>
        <v>2241</v>
      </c>
      <c r="H24" s="65">
        <f t="shared" si="0"/>
        <v>295</v>
      </c>
      <c r="I24" s="101">
        <f>+IF(G24=0,"",'Ark1'!T635)</f>
        <v>7.5457086097175008</v>
      </c>
      <c r="J24" s="101">
        <f>+IF(G24=0,"",'Ark1'!U635)</f>
        <v>7.5799987882059394</v>
      </c>
      <c r="K24" s="95"/>
      <c r="L24" s="49">
        <f>+IF(G24=0,"",'Ark1'!W635)</f>
        <v>59.687360428762815</v>
      </c>
      <c r="M24" s="49">
        <f t="shared" si="1"/>
        <v>0.31994007932808444</v>
      </c>
      <c r="N24" s="115"/>
      <c r="O24" s="93">
        <f>+IF(G24=0,"",'Ark1'!Y635)</f>
        <v>153.51865238732699</v>
      </c>
      <c r="P24" s="93">
        <f t="shared" si="2"/>
        <v>-5.932992011439552</v>
      </c>
      <c r="Q24" s="65">
        <f>+IF(G24=0,"",'Ark1'!AA635)</f>
        <v>29.571719184458676</v>
      </c>
      <c r="R24" s="49">
        <f>+IF(G24=0,"",'Ark1'!AB635)</f>
        <v>3.7720412124605471</v>
      </c>
      <c r="S24" s="65">
        <f>+IF(G24=0,"",'Ark1'!AC635)</f>
        <v>-37.90366475667787</v>
      </c>
      <c r="T24" s="65">
        <f t="shared" si="3"/>
        <v>56.024999999999999</v>
      </c>
      <c r="U24" s="101">
        <f>+IF(G24=0,"",'Ark1'!V635)</f>
        <v>5.2605979473449347</v>
      </c>
      <c r="V24" s="39"/>
      <c r="W24" s="42"/>
      <c r="X24" s="53"/>
      <c r="Y24" s="4"/>
      <c r="Z24" s="5"/>
      <c r="AA24" s="5"/>
      <c r="AC24" s="11"/>
      <c r="AD24" s="11"/>
      <c r="AE24" s="9"/>
      <c r="AF24" s="9"/>
      <c r="AG24" s="9"/>
    </row>
    <row r="25" spans="1:33" ht="15.6">
      <c r="A25" s="39">
        <f t="shared" si="4"/>
        <v>16</v>
      </c>
      <c r="B25" s="47">
        <f>+'Ark1'!C636</f>
        <v>2024</v>
      </c>
      <c r="C25" s="58">
        <f>+'Ark1'!H636</f>
        <v>2</v>
      </c>
      <c r="D25" s="47">
        <f>+'Ark1'!J636</f>
        <v>181</v>
      </c>
      <c r="E25" s="208" t="str">
        <f>VLOOKUP(D25,RNR!$A$1:$B$28,2)</f>
        <v>Horns</v>
      </c>
      <c r="F25" s="47">
        <f>+IF(G25=0,"",'Ark1'!Q636)</f>
        <v>6</v>
      </c>
      <c r="G25" s="219">
        <f>+'Ark1'!R636</f>
        <v>34</v>
      </c>
      <c r="H25" s="65">
        <f t="shared" si="0"/>
        <v>-5</v>
      </c>
      <c r="I25" s="101">
        <f>+IF(G25=0,"",'Ark1'!T636)</f>
        <v>0.11448196908986838</v>
      </c>
      <c r="J25" s="101">
        <f>+IF(G25=0,"",'Ark1'!U636)</f>
        <v>0.1021123773747033</v>
      </c>
      <c r="K25" s="95"/>
      <c r="L25" s="49">
        <f>+IF(G25=0,"",'Ark1'!W636)</f>
        <v>59.17647058823529</v>
      </c>
      <c r="M25" s="49">
        <f t="shared" si="1"/>
        <v>3.4072398190045305</v>
      </c>
      <c r="N25" s="115"/>
      <c r="O25" s="93">
        <f>+IF(G25=0,"",'Ark1'!Y636)</f>
        <v>136.3117647058823</v>
      </c>
      <c r="P25" s="93">
        <f t="shared" si="2"/>
        <v>-0.62669683257917086</v>
      </c>
      <c r="Q25" s="65">
        <f>+IF(G25=0,"",'Ark1'!AA636)</f>
        <v>20.323020339244632</v>
      </c>
      <c r="R25" s="49">
        <f>+IF(G25=0,"",'Ark1'!AB636)</f>
        <v>4.2666324248913794</v>
      </c>
      <c r="S25" s="65">
        <f>+IF(G25=0,"",'Ark1'!AC636)</f>
        <v>-51.471625526186337</v>
      </c>
      <c r="T25" s="65">
        <f t="shared" si="3"/>
        <v>5.666666666666667</v>
      </c>
      <c r="U25" s="101">
        <f>+IF(G25=0,"",'Ark1'!V636)</f>
        <v>5.882352941176471</v>
      </c>
      <c r="V25" s="39"/>
      <c r="W25" s="42"/>
      <c r="X25" s="53"/>
      <c r="Y25" s="4"/>
      <c r="AC25" s="11"/>
      <c r="AD25" s="11"/>
      <c r="AE25" s="9"/>
      <c r="AF25" s="9"/>
      <c r="AG25" s="9"/>
    </row>
    <row r="26" spans="1:33" ht="17.25" customHeight="1">
      <c r="A26" s="39">
        <f t="shared" si="4"/>
        <v>17</v>
      </c>
      <c r="B26" s="47">
        <f>+'Ark1'!C637</f>
        <v>2024</v>
      </c>
      <c r="C26" s="58">
        <f>+'Ark1'!H637</f>
        <v>2</v>
      </c>
      <c r="D26" s="47">
        <f>+'Ark1'!J637</f>
        <v>470</v>
      </c>
      <c r="E26" s="208" t="str">
        <f>VLOOKUP(D26,RNR!$A$1:$B$28,2)</f>
        <v>Jens Eide</v>
      </c>
      <c r="F26" s="47">
        <f>+IF(G26=0,"",'Ark1'!Q637)</f>
        <v>22</v>
      </c>
      <c r="G26" s="219">
        <f>+'Ark1'!R637</f>
        <v>169</v>
      </c>
      <c r="H26" s="65">
        <f t="shared" si="0"/>
        <v>14</v>
      </c>
      <c r="I26" s="101">
        <f>+IF(G26=0,"",'Ark1'!T637)</f>
        <v>0.56904272871140416</v>
      </c>
      <c r="J26" s="101">
        <f>+IF(G26=0,"",'Ark1'!U637)</f>
        <v>0.53291397914612593</v>
      </c>
      <c r="K26" s="95"/>
      <c r="L26" s="49">
        <f>+IF(G26=0,"",'Ark1'!W637)</f>
        <v>57.443786982248518</v>
      </c>
      <c r="M26" s="49">
        <f t="shared" si="1"/>
        <v>0.37927085321626919</v>
      </c>
      <c r="N26" s="115"/>
      <c r="O26" s="93">
        <f>+IF(G26=0,"",'Ark1'!Y637)</f>
        <v>143.12130177514797</v>
      </c>
      <c r="P26" s="93">
        <f t="shared" si="2"/>
        <v>-1.6077304829166223</v>
      </c>
      <c r="Q26" s="65">
        <f>+IF(G26=0,"",'Ark1'!AA637)</f>
        <v>26.33441999383896</v>
      </c>
      <c r="R26" s="49">
        <f>+IF(G26=0,"",'Ark1'!AB637)</f>
        <v>4.4160251320002564</v>
      </c>
      <c r="S26" s="65">
        <f>+IF(G26=0,"",'Ark1'!AC637)</f>
        <v>-35.522242590780742</v>
      </c>
      <c r="T26" s="65">
        <f t="shared" si="3"/>
        <v>7.6818181818181817</v>
      </c>
      <c r="U26" s="101">
        <f>+IF(G26=0,"",'Ark1'!V637)</f>
        <v>8.3964497041420127</v>
      </c>
      <c r="V26" s="39"/>
      <c r="W26" s="42"/>
      <c r="X26" s="53"/>
      <c r="Y26" s="4"/>
      <c r="AA26" s="5"/>
      <c r="AC26" s="11"/>
      <c r="AD26" s="11"/>
      <c r="AE26" s="9"/>
      <c r="AF26" s="9"/>
      <c r="AG26" s="9"/>
    </row>
    <row r="27" spans="1:33" ht="17.25" customHeight="1">
      <c r="A27" s="39">
        <f t="shared" si="4"/>
        <v>18</v>
      </c>
      <c r="B27" s="198">
        <f>+'Ark1'!C638</f>
        <v>2024</v>
      </c>
      <c r="C27" s="208">
        <f>+'Ark1'!H638</f>
        <v>1</v>
      </c>
      <c r="D27" s="198">
        <f>+'Ark1'!J638</f>
        <v>643</v>
      </c>
      <c r="E27" s="208" t="str">
        <f>VLOOKUP(D27,RNR!$A$1:$B$28,2)</f>
        <v>Bjerka</v>
      </c>
      <c r="F27" s="47">
        <f>+IF(G27=0,"",'Ark1'!Q638)</f>
        <v>42</v>
      </c>
      <c r="G27" s="219">
        <f>+'Ark1'!R638</f>
        <v>2250</v>
      </c>
      <c r="H27" s="65">
        <f t="shared" si="0"/>
        <v>40</v>
      </c>
      <c r="I27" s="101">
        <f>+IF(G27=0,"",'Ark1'!T638)</f>
        <v>7.5760126603589359</v>
      </c>
      <c r="J27" s="101">
        <f>+IF(G27=0,"",'Ark1'!U638)</f>
        <v>7.4692782664735251</v>
      </c>
      <c r="K27" s="95"/>
      <c r="L27" s="49">
        <f>+IF(G27=0,"",'Ark1'!W638)</f>
        <v>58.499554764024921</v>
      </c>
      <c r="M27" s="49">
        <f t="shared" si="1"/>
        <v>-0.85972125407463551</v>
      </c>
      <c r="N27" s="115"/>
      <c r="O27" s="93">
        <f>+IF(G27=0,"",'Ark1'!Y638)</f>
        <v>150.67111111111129</v>
      </c>
      <c r="P27" s="93">
        <f t="shared" si="2"/>
        <v>1.4103418803423153</v>
      </c>
      <c r="Q27" s="65">
        <f>+IF(G27=0,"",'Ark1'!AA638)</f>
        <v>30.012793093853158</v>
      </c>
      <c r="R27" s="49">
        <f>+IF(G27=0,"",'Ark1'!AB638)</f>
        <v>4.4412409697274358</v>
      </c>
      <c r="S27" s="65">
        <f>+IF(G27=0,"",'Ark1'!AC638)</f>
        <v>-36.702631277173872</v>
      </c>
      <c r="T27" s="65">
        <f t="shared" si="3"/>
        <v>53.571428571428569</v>
      </c>
      <c r="U27" s="101">
        <f>+IF(G27=0,"",'Ark1'!V638)</f>
        <v>6.82</v>
      </c>
      <c r="V27" s="39"/>
      <c r="W27" s="42"/>
      <c r="X27" s="53"/>
      <c r="Y27" s="4"/>
      <c r="AA27" s="5"/>
      <c r="AC27" s="11"/>
      <c r="AD27" s="11"/>
      <c r="AE27" s="9"/>
      <c r="AF27" s="9"/>
      <c r="AG27" s="9"/>
    </row>
    <row r="28" spans="1:33" ht="17.2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95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53"/>
      <c r="Y28" s="4"/>
      <c r="AA28" s="5"/>
      <c r="AC28" s="11"/>
      <c r="AD28" s="11"/>
      <c r="AE28" s="9"/>
      <c r="AF28" s="9"/>
      <c r="AG28" s="9"/>
    </row>
    <row r="29" spans="1:33" ht="15.6">
      <c r="A29" s="39">
        <v>1</v>
      </c>
      <c r="B29">
        <f>+'Ark1'!C639</f>
        <v>2023</v>
      </c>
      <c r="C29" s="4">
        <f>+'Ark1'!H639</f>
        <v>1</v>
      </c>
      <c r="D29">
        <f>+'Ark1'!J639</f>
        <v>103</v>
      </c>
      <c r="E29" s="4" t="str">
        <f>VLOOKUP(D29,RNR!$A$1:$B$28,2)</f>
        <v>Rudshøgda</v>
      </c>
      <c r="F29">
        <f>+'Ark1'!Q639</f>
        <v>2</v>
      </c>
      <c r="G29" s="9">
        <f>+'Ark1'!R639</f>
        <v>2</v>
      </c>
      <c r="H29" s="9">
        <f>+'Ark1'!S639</f>
        <v>1</v>
      </c>
      <c r="I29" s="96">
        <f>+'Ark1'!T639</f>
        <v>6.6056742742015388E-3</v>
      </c>
      <c r="J29" s="96">
        <f>+'Ark1'!U639</f>
        <v>4.8092330091988609E-3</v>
      </c>
      <c r="K29" s="95"/>
      <c r="L29" s="1">
        <f>+'Ark1'!W639</f>
        <v>59</v>
      </c>
      <c r="M29" s="1"/>
      <c r="N29" s="115"/>
      <c r="O29" s="9">
        <f>+'Ark1'!Y639</f>
        <v>112.5</v>
      </c>
      <c r="Q29" s="9">
        <f>+'Ark1'!AA639</f>
        <v>0</v>
      </c>
      <c r="R29" s="1">
        <f>+'Ark1'!AB639</f>
        <v>0</v>
      </c>
      <c r="S29" s="9">
        <f>+'Ark1'!AC639</f>
        <v>0</v>
      </c>
      <c r="T29" s="9">
        <f t="shared" ref="T29:T30" si="5">+G29/F29</f>
        <v>1</v>
      </c>
      <c r="U29" s="96">
        <f>+'Ark1'!V639</f>
        <v>0</v>
      </c>
      <c r="V29" s="39"/>
      <c r="W29" s="42"/>
      <c r="X29" s="53"/>
      <c r="Y29" s="4"/>
      <c r="Z29" s="4"/>
      <c r="AA29" s="4"/>
    </row>
    <row r="30" spans="1:33" ht="15.6">
      <c r="A30" s="39">
        <f>1+A29</f>
        <v>2</v>
      </c>
      <c r="B30">
        <f>+'Ark1'!C640</f>
        <v>2023</v>
      </c>
      <c r="C30" s="4">
        <f>+'Ark1'!H640</f>
        <v>2</v>
      </c>
      <c r="D30">
        <f>+'Ark1'!J640</f>
        <v>106</v>
      </c>
      <c r="E30" s="4" t="str">
        <f>VLOOKUP(D30,RNR!$A$1:$B$28,2)</f>
        <v>Furuseth</v>
      </c>
      <c r="F30">
        <f>+'Ark1'!Q640</f>
        <v>17</v>
      </c>
      <c r="G30" s="9">
        <f>+'Ark1'!R640</f>
        <v>38</v>
      </c>
      <c r="H30" s="9">
        <f>+'Ark1'!S640</f>
        <v>38</v>
      </c>
      <c r="I30" s="96">
        <f>+'Ark1'!T640</f>
        <v>0.12550781120982923</v>
      </c>
      <c r="J30" s="96">
        <f>+'Ark1'!U640</f>
        <v>0.11598160068673279</v>
      </c>
      <c r="K30" s="95"/>
      <c r="L30" s="1">
        <f>+'Ark1'!W640</f>
        <v>55.868421052631589</v>
      </c>
      <c r="M30" s="1"/>
      <c r="N30" s="115"/>
      <c r="O30" s="9">
        <f>+'Ark1'!Y640</f>
        <v>142.79473684210535</v>
      </c>
      <c r="Q30" s="9">
        <f>+'Ark1'!AA640</f>
        <v>8.10564934144905</v>
      </c>
      <c r="R30" s="1">
        <f>+'Ark1'!AB640</f>
        <v>3.7075389243197354</v>
      </c>
      <c r="S30" s="9">
        <f>+'Ark1'!AC640</f>
        <v>-8.8728905500562494</v>
      </c>
      <c r="T30" s="9">
        <f t="shared" si="5"/>
        <v>2.2352941176470589</v>
      </c>
      <c r="U30" s="96">
        <f>+'Ark1'!V640</f>
        <v>10.078947368421057</v>
      </c>
      <c r="V30" s="39"/>
      <c r="W30" s="42"/>
      <c r="X30" s="53"/>
      <c r="Y30" s="4"/>
      <c r="Z30" s="4"/>
      <c r="AA30" s="4"/>
    </row>
    <row r="31" spans="1:33" ht="15.6">
      <c r="A31" s="39">
        <f t="shared" ref="A31:A46" si="6">1+A30</f>
        <v>3</v>
      </c>
      <c r="B31">
        <f>+'Ark1'!C641</f>
        <v>2023</v>
      </c>
      <c r="C31" s="4">
        <f>+'Ark1'!H641</f>
        <v>1</v>
      </c>
      <c r="D31">
        <f>+'Ark1'!J641</f>
        <v>109</v>
      </c>
      <c r="E31" s="4" t="str">
        <f>VLOOKUP(D31,RNR!$A$1:$B$28,2)</f>
        <v>Tønsberg</v>
      </c>
      <c r="F31">
        <f>+'Ark1'!Q641</f>
        <v>233</v>
      </c>
      <c r="G31" s="9">
        <f>+'Ark1'!R641</f>
        <v>10803</v>
      </c>
      <c r="H31" s="9">
        <f>+'Ark1'!S641</f>
        <v>10801</v>
      </c>
      <c r="I31" s="96">
        <f>+'Ark1'!T641</f>
        <v>35.680549592099624</v>
      </c>
      <c r="J31" s="96">
        <f>+'Ark1'!U641</f>
        <v>36.603371674177616</v>
      </c>
      <c r="K31" s="95"/>
      <c r="L31" s="1">
        <f>+'Ark1'!W641</f>
        <v>58.511619294509778</v>
      </c>
      <c r="M31" s="1"/>
      <c r="N31" s="115"/>
      <c r="O31" s="9">
        <f>+'Ark1'!Y641</f>
        <v>158.51976302878853</v>
      </c>
      <c r="Q31" s="9">
        <f>+'Ark1'!AA641</f>
        <v>32.735995915453493</v>
      </c>
      <c r="R31" s="1">
        <f>+'Ark1'!AB641</f>
        <v>5.2825261098759935</v>
      </c>
      <c r="S31" s="9">
        <f>+'Ark1'!AC641</f>
        <v>-40.10201442164653</v>
      </c>
      <c r="T31" s="9">
        <f t="shared" ref="T31:T37" si="7">+G31/F31</f>
        <v>46.36480686695279</v>
      </c>
      <c r="U31" s="96">
        <f>+'Ark1'!V641</f>
        <v>6.3189854669999077</v>
      </c>
      <c r="V31" s="39"/>
      <c r="W31" s="42"/>
      <c r="X31" s="53"/>
      <c r="Y31" s="4"/>
      <c r="Z31" s="1"/>
      <c r="AA31" s="18"/>
      <c r="AC31" s="1"/>
      <c r="AD31" s="5"/>
    </row>
    <row r="32" spans="1:33" ht="15.6">
      <c r="A32" s="39">
        <f t="shared" si="6"/>
        <v>4</v>
      </c>
      <c r="B32">
        <f>+'Ark1'!C642</f>
        <v>2023</v>
      </c>
      <c r="C32" s="4">
        <f>+'Ark1'!H642</f>
        <v>1</v>
      </c>
      <c r="D32">
        <f>+'Ark1'!J642</f>
        <v>111</v>
      </c>
      <c r="E32" s="4" t="str">
        <f>VLOOKUP(D32,RNR!$A$1:$B$28,2)</f>
        <v>Forus</v>
      </c>
      <c r="F32">
        <f>+'Ark1'!Q642</f>
        <v>129</v>
      </c>
      <c r="G32" s="9">
        <f>+'Ark1'!R642</f>
        <v>6425</v>
      </c>
      <c r="H32" s="9">
        <f>+'Ark1'!S642</f>
        <v>6423</v>
      </c>
      <c r="I32" s="96">
        <f>+'Ark1'!T642</f>
        <v>21.220728605872441</v>
      </c>
      <c r="J32" s="96">
        <f>+'Ark1'!U642</f>
        <v>20.967856219408105</v>
      </c>
      <c r="K32" s="95"/>
      <c r="L32" s="1">
        <f>+'Ark1'!W642</f>
        <v>59.928538066324144</v>
      </c>
      <c r="M32" s="1"/>
      <c r="N32" s="115"/>
      <c r="O32" s="9">
        <f>+'Ark1'!Y642</f>
        <v>152.68191439688752</v>
      </c>
      <c r="Q32" s="9">
        <f>+'Ark1'!AA642</f>
        <v>29.094123499996918</v>
      </c>
      <c r="R32" s="1">
        <f>+'Ark1'!AB642</f>
        <v>3.9347432466832193</v>
      </c>
      <c r="S32" s="9">
        <f>+'Ark1'!AC642</f>
        <v>-37.320307092026944</v>
      </c>
      <c r="T32" s="9">
        <f t="shared" si="7"/>
        <v>49.806201550387598</v>
      </c>
      <c r="U32" s="96">
        <f>+'Ark1'!V642</f>
        <v>5.0575875486381321</v>
      </c>
      <c r="V32" s="39"/>
      <c r="W32" s="42"/>
      <c r="X32" s="53"/>
      <c r="Y32" s="4"/>
      <c r="Z32" s="1"/>
      <c r="AA32" s="18"/>
    </row>
    <row r="33" spans="1:27" ht="15.6">
      <c r="A33" s="39">
        <f t="shared" si="6"/>
        <v>5</v>
      </c>
      <c r="B33">
        <f>+'Ark1'!C643</f>
        <v>2023</v>
      </c>
      <c r="C33" s="4">
        <f>+'Ark1'!H643</f>
        <v>1</v>
      </c>
      <c r="D33">
        <f>+'Ark1'!J643</f>
        <v>113</v>
      </c>
      <c r="E33" s="4" t="str">
        <f>VLOOKUP(D33,RNR!$A$1:$B$28,2)</f>
        <v>Egersund</v>
      </c>
      <c r="F33">
        <f>+'Ark1'!Q643</f>
        <v>0</v>
      </c>
      <c r="G33" s="9">
        <f>+'Ark1'!R643</f>
        <v>0</v>
      </c>
      <c r="H33" s="9">
        <f>+'Ark1'!S643</f>
        <v>0</v>
      </c>
      <c r="I33" s="96">
        <f>+'Ark1'!T643</f>
        <v>0</v>
      </c>
      <c r="J33" s="96">
        <f>+'Ark1'!U643</f>
        <v>0</v>
      </c>
      <c r="K33" s="95"/>
      <c r="L33" s="1">
        <f>+'Ark1'!W643</f>
        <v>0</v>
      </c>
      <c r="M33" s="1"/>
      <c r="N33" s="115"/>
      <c r="O33" s="9">
        <f>+'Ark1'!Y643</f>
        <v>0</v>
      </c>
      <c r="Q33" s="9">
        <f>+'Ark1'!AA643</f>
        <v>0</v>
      </c>
      <c r="R33" s="1">
        <f>+'Ark1'!AB643</f>
        <v>0</v>
      </c>
      <c r="S33" s="9">
        <f>+'Ark1'!AC643</f>
        <v>0</v>
      </c>
      <c r="T33" s="9" t="e">
        <f t="shared" si="7"/>
        <v>#DIV/0!</v>
      </c>
      <c r="U33" s="96">
        <f>+'Ark1'!V643</f>
        <v>0</v>
      </c>
      <c r="V33" s="39"/>
      <c r="W33" s="42"/>
      <c r="X33" s="53"/>
      <c r="Y33" s="4"/>
      <c r="Z33" s="1"/>
      <c r="AA33" s="18"/>
    </row>
    <row r="34" spans="1:27" ht="15.6">
      <c r="A34" s="39">
        <f t="shared" si="6"/>
        <v>6</v>
      </c>
      <c r="B34">
        <f>+'Ark1'!C644</f>
        <v>2023</v>
      </c>
      <c r="C34" s="4">
        <f>+'Ark1'!H644</f>
        <v>1</v>
      </c>
      <c r="D34">
        <f>+'Ark1'!J644</f>
        <v>116</v>
      </c>
      <c r="E34" s="4" t="str">
        <f>VLOOKUP(D34,RNR!$A$1:$B$28,2)</f>
        <v>Sandeid</v>
      </c>
      <c r="F34">
        <f>+'Ark1'!Q644</f>
        <v>33</v>
      </c>
      <c r="G34" s="9">
        <f>+'Ark1'!R644</f>
        <v>1705</v>
      </c>
      <c r="H34" s="9">
        <f>+'Ark1'!S644</f>
        <v>1702</v>
      </c>
      <c r="I34" s="96">
        <f>+'Ark1'!T644</f>
        <v>5.6313373187568123</v>
      </c>
      <c r="J34" s="96">
        <f>+'Ark1'!U644</f>
        <v>5.3733517663041033</v>
      </c>
      <c r="K34" s="95"/>
      <c r="L34" s="1">
        <f>+'Ark1'!W644</f>
        <v>59.978848413630999</v>
      </c>
      <c r="M34" s="1"/>
      <c r="N34" s="115"/>
      <c r="O34" s="9">
        <f>+'Ark1'!Y644</f>
        <v>147.44416422287387</v>
      </c>
      <c r="Q34" s="9">
        <f>+'Ark1'!AA644</f>
        <v>28.377234735782913</v>
      </c>
      <c r="R34" s="1">
        <f>+'Ark1'!AB644</f>
        <v>4.0398455007987373</v>
      </c>
      <c r="S34" s="9">
        <f>+'Ark1'!AC644</f>
        <v>-36.702119049289827</v>
      </c>
      <c r="T34" s="9">
        <f t="shared" si="7"/>
        <v>51.666666666666664</v>
      </c>
      <c r="U34" s="96">
        <f>+'Ark1'!V644</f>
        <v>4.8387096774193559</v>
      </c>
      <c r="V34" s="39"/>
      <c r="W34" s="42"/>
      <c r="X34" s="53"/>
      <c r="Y34" s="4"/>
      <c r="Z34" s="1"/>
      <c r="AA34" s="18"/>
    </row>
    <row r="35" spans="1:27" ht="15.6">
      <c r="A35" s="39">
        <f t="shared" si="6"/>
        <v>7</v>
      </c>
      <c r="B35">
        <f>+'Ark1'!C645</f>
        <v>2023</v>
      </c>
      <c r="C35" s="4">
        <f>+'Ark1'!H645</f>
        <v>2</v>
      </c>
      <c r="D35">
        <f>+'Ark1'!J645</f>
        <v>117</v>
      </c>
      <c r="E35" s="4" t="str">
        <f>VLOOKUP(D35,RNR!$A$1:$B$28,2)</f>
        <v>Jæren</v>
      </c>
      <c r="F35">
        <f>+'Ark1'!Q645</f>
        <v>71</v>
      </c>
      <c r="G35" s="9">
        <f>+'Ark1'!R645</f>
        <v>4311</v>
      </c>
      <c r="H35" s="9">
        <f>+'Ark1'!S645</f>
        <v>4280</v>
      </c>
      <c r="I35" s="96">
        <f>+'Ark1'!T645</f>
        <v>14.23853089804142</v>
      </c>
      <c r="J35" s="96">
        <f>+'Ark1'!U645</f>
        <v>14.208889612862498</v>
      </c>
      <c r="K35" s="95"/>
      <c r="L35" s="1">
        <f>+'Ark1'!W645</f>
        <v>59.122897196261697</v>
      </c>
      <c r="M35" s="1"/>
      <c r="N35" s="115"/>
      <c r="O35" s="9">
        <f>+'Ark1'!Y645</f>
        <v>154.20157736024112</v>
      </c>
      <c r="Q35" s="9">
        <f>+'Ark1'!AA645</f>
        <v>30.865015589528152</v>
      </c>
      <c r="R35" s="1">
        <f>+'Ark1'!AB645</f>
        <v>4.6008775086112301</v>
      </c>
      <c r="S35" s="9">
        <f>+'Ark1'!AC645</f>
        <v>-51.225617357754842</v>
      </c>
      <c r="T35" s="9">
        <f t="shared" si="7"/>
        <v>60.718309859154928</v>
      </c>
      <c r="U35" s="96">
        <f>+'Ark1'!V645</f>
        <v>5.7814892136395262</v>
      </c>
      <c r="V35" s="39"/>
      <c r="W35" s="42"/>
      <c r="X35" s="53"/>
      <c r="Y35" s="4"/>
      <c r="Z35" s="11"/>
      <c r="AA35" s="18"/>
    </row>
    <row r="36" spans="1:27" ht="15.6">
      <c r="A36" s="39">
        <f t="shared" si="6"/>
        <v>8</v>
      </c>
      <c r="B36">
        <f>+'Ark1'!C646</f>
        <v>2023</v>
      </c>
      <c r="C36" s="4">
        <f>+'Ark1'!H646</f>
        <v>1</v>
      </c>
      <c r="D36">
        <f>+'Ark1'!J646</f>
        <v>121</v>
      </c>
      <c r="E36" s="4" t="str">
        <f>VLOOKUP(D36,RNR!$A$1:$B$28,2)</f>
        <v>Steinkjer</v>
      </c>
      <c r="F36">
        <f>+'Ark1'!Q646</f>
        <v>104</v>
      </c>
      <c r="G36" s="9">
        <f>+'Ark1'!R646</f>
        <v>515</v>
      </c>
      <c r="H36" s="9">
        <f>+'Ark1'!S646</f>
        <v>513</v>
      </c>
      <c r="I36" s="96">
        <f>+'Ark1'!T646</f>
        <v>1.7009611256068971</v>
      </c>
      <c r="J36" s="96">
        <f>+'Ark1'!U646</f>
        <v>1.5083721158789172</v>
      </c>
      <c r="K36" s="95"/>
      <c r="L36" s="1">
        <f>+'Ark1'!W646</f>
        <v>57.715399610136451</v>
      </c>
      <c r="M36" s="1"/>
      <c r="N36" s="115"/>
      <c r="O36" s="9">
        <f>+'Ark1'!Y646</f>
        <v>137.02757281553389</v>
      </c>
      <c r="Q36" s="9">
        <f>+'Ark1'!AA646</f>
        <v>21.226079583466174</v>
      </c>
      <c r="R36" s="1">
        <f>+'Ark1'!AB646</f>
        <v>4.4389838552108554</v>
      </c>
      <c r="S36" s="9">
        <f>+'Ark1'!AC646</f>
        <v>-29.35674820526004</v>
      </c>
      <c r="T36" s="9">
        <f t="shared" si="7"/>
        <v>4.9519230769230766</v>
      </c>
      <c r="U36" s="96">
        <f>+'Ark1'!V646</f>
        <v>7.9592233009708719</v>
      </c>
      <c r="V36" s="39"/>
      <c r="W36" s="42"/>
      <c r="X36" s="53"/>
      <c r="Y36" s="4"/>
      <c r="Z36" s="11"/>
      <c r="AA36" s="18"/>
    </row>
    <row r="37" spans="1:27" ht="15.6">
      <c r="A37" s="39">
        <f t="shared" si="6"/>
        <v>9</v>
      </c>
      <c r="B37">
        <f>+'Ark1'!C647</f>
        <v>2023</v>
      </c>
      <c r="C37" s="4">
        <f>+'Ark1'!H647</f>
        <v>1</v>
      </c>
      <c r="D37">
        <f>+'Ark1'!J647</f>
        <v>134</v>
      </c>
      <c r="E37" s="4" t="str">
        <f>VLOOKUP(D37,RNR!$A$1:$B$28,2)</f>
        <v>Førde</v>
      </c>
      <c r="F37">
        <f>+'Ark1'!Q647</f>
        <v>37</v>
      </c>
      <c r="G37" s="9">
        <f>+'Ark1'!R647</f>
        <v>1064</v>
      </c>
      <c r="H37" s="9">
        <f>+'Ark1'!S647</f>
        <v>1056</v>
      </c>
      <c r="I37" s="96">
        <f>+'Ark1'!T647</f>
        <v>3.5142187138752199</v>
      </c>
      <c r="J37" s="96">
        <f>+'Ark1'!U647</f>
        <v>3.6769108530858992</v>
      </c>
      <c r="K37" s="95"/>
      <c r="L37" s="1">
        <f>+'Ark1'!W647</f>
        <v>58.759469696969703</v>
      </c>
      <c r="M37" s="1"/>
      <c r="N37" s="115"/>
      <c r="O37" s="9">
        <f>+'Ark1'!Y647</f>
        <v>161.67697368421045</v>
      </c>
      <c r="Q37" s="9">
        <f>+'Ark1'!AA647</f>
        <v>31.152094003098291</v>
      </c>
      <c r="R37" s="1">
        <f>+'Ark1'!AB647</f>
        <v>4.6010235709673681</v>
      </c>
      <c r="S37" s="9">
        <f>+'Ark1'!AC647</f>
        <v>-28.313811792254569</v>
      </c>
      <c r="T37" s="9">
        <f t="shared" si="7"/>
        <v>28.756756756756758</v>
      </c>
      <c r="U37" s="96">
        <f>+'Ark1'!V647</f>
        <v>6.5620300751879697</v>
      </c>
      <c r="V37" s="39"/>
      <c r="W37" s="42"/>
      <c r="X37" s="53"/>
      <c r="Y37" s="4"/>
      <c r="Z37" s="11"/>
      <c r="AA37" s="18"/>
    </row>
    <row r="38" spans="1:27" ht="15.6">
      <c r="A38" s="39">
        <f t="shared" si="6"/>
        <v>10</v>
      </c>
      <c r="B38">
        <f>+'Ark1'!C648</f>
        <v>2023</v>
      </c>
      <c r="C38" s="4">
        <f>+'Ark1'!H648</f>
        <v>2</v>
      </c>
      <c r="D38">
        <f>+'Ark1'!J648</f>
        <v>141</v>
      </c>
      <c r="E38" s="4" t="str">
        <f>VLOOKUP(D38,RNR!$A$1:$B$28,2)</f>
        <v>Ølen</v>
      </c>
      <c r="F38">
        <f>+'Ark1'!Q648</f>
        <v>19</v>
      </c>
      <c r="G38" s="9">
        <f>+'Ark1'!R648</f>
        <v>56</v>
      </c>
      <c r="H38" s="9">
        <f>+'Ark1'!S648</f>
        <v>56</v>
      </c>
      <c r="I38" s="96">
        <f>+'Ark1'!T648</f>
        <v>0.18495887967764313</v>
      </c>
      <c r="J38" s="96">
        <f>+'Ark1'!U648</f>
        <v>0.16218443656532955</v>
      </c>
      <c r="K38" s="95"/>
      <c r="L38" s="1">
        <f>+'Ark1'!W648</f>
        <v>56.75</v>
      </c>
      <c r="M38" s="1"/>
      <c r="N38" s="115"/>
      <c r="O38" s="9">
        <f>+'Ark1'!Y648</f>
        <v>135.49642857142868</v>
      </c>
      <c r="Q38" s="9">
        <f>+'Ark1'!AA648</f>
        <v>15.067099496747492</v>
      </c>
      <c r="R38" s="1">
        <f>+'Ark1'!AB648</f>
        <v>4.815340071064556</v>
      </c>
      <c r="S38" s="9">
        <f>+'Ark1'!AC648</f>
        <v>30.281963171046392</v>
      </c>
      <c r="T38" s="9">
        <f t="shared" ref="T38:T48" si="8">+G38/F38</f>
        <v>2.9473684210526314</v>
      </c>
      <c r="U38" s="96">
        <f>+'Ark1'!V648</f>
        <v>8.875</v>
      </c>
      <c r="V38" s="39"/>
      <c r="W38" s="42"/>
      <c r="X38" s="53"/>
      <c r="Y38" s="4"/>
      <c r="Z38" s="11"/>
      <c r="AA38" s="18"/>
    </row>
    <row r="39" spans="1:27" ht="15.6">
      <c r="A39" s="39">
        <f t="shared" si="6"/>
        <v>11</v>
      </c>
      <c r="B39">
        <f>+'Ark1'!C649</f>
        <v>2023</v>
      </c>
      <c r="C39" s="4">
        <f>+'Ark1'!H649</f>
        <v>2</v>
      </c>
      <c r="D39">
        <f>+'Ark1'!J649</f>
        <v>143</v>
      </c>
      <c r="E39" s="4" t="str">
        <f>VLOOKUP(D39,RNR!$A$1:$B$28,2)</f>
        <v>Nordfjord</v>
      </c>
      <c r="F39">
        <f>+'Ark1'!Q649</f>
        <v>12</v>
      </c>
      <c r="G39" s="9">
        <f>+'Ark1'!R649</f>
        <v>77</v>
      </c>
      <c r="H39" s="9">
        <f>+'Ark1'!S649</f>
        <v>77</v>
      </c>
      <c r="I39" s="96">
        <f>+'Ark1'!T649</f>
        <v>0.25431845955675936</v>
      </c>
      <c r="J39" s="96">
        <f>+'Ark1'!U649</f>
        <v>0.23441697892660351</v>
      </c>
      <c r="K39" s="95"/>
      <c r="L39" s="1">
        <f>+'Ark1'!W649</f>
        <v>58.662337662337677</v>
      </c>
      <c r="M39" s="1"/>
      <c r="N39" s="115"/>
      <c r="O39" s="9">
        <f>+'Ark1'!Y649</f>
        <v>142.43116883116889</v>
      </c>
      <c r="Q39" s="9">
        <f>+'Ark1'!AA649</f>
        <v>31.301376509046527</v>
      </c>
      <c r="R39" s="1">
        <f>+'Ark1'!AB649</f>
        <v>5.979641629383309</v>
      </c>
      <c r="S39" s="9">
        <f>+'Ark1'!AC649</f>
        <v>-7.0092827446782957</v>
      </c>
      <c r="T39" s="9">
        <f t="shared" si="8"/>
        <v>6.416666666666667</v>
      </c>
      <c r="U39" s="96">
        <f>+'Ark1'!V649</f>
        <v>6.2727272727272716</v>
      </c>
      <c r="V39" s="39"/>
      <c r="W39" s="42"/>
      <c r="X39" s="53"/>
      <c r="Y39" s="4"/>
      <c r="Z39" s="11"/>
      <c r="AA39" s="18"/>
    </row>
    <row r="40" spans="1:27" ht="15.6">
      <c r="A40" s="39">
        <f t="shared" si="6"/>
        <v>12</v>
      </c>
      <c r="B40">
        <f>+'Ark1'!C650</f>
        <v>2023</v>
      </c>
      <c r="C40" s="4">
        <f>+'Ark1'!H650</f>
        <v>2</v>
      </c>
      <c r="D40">
        <f>+'Ark1'!J650</f>
        <v>147</v>
      </c>
      <c r="E40" s="4" t="str">
        <f>VLOOKUP(D40,RNR!$A$1:$B$28,2)</f>
        <v>Midt-Norge</v>
      </c>
      <c r="F40">
        <f>+'Ark1'!Q650</f>
        <v>24</v>
      </c>
      <c r="G40" s="9">
        <f>+'Ark1'!R650</f>
        <v>236</v>
      </c>
      <c r="H40" s="9">
        <f>+'Ark1'!S650</f>
        <v>233</v>
      </c>
      <c r="I40" s="96">
        <f>+'Ark1'!T650</f>
        <v>0.77946956435578174</v>
      </c>
      <c r="J40" s="96">
        <f>+'Ark1'!U650</f>
        <v>0.68286192625770004</v>
      </c>
      <c r="K40" s="95"/>
      <c r="L40" s="1">
        <f>+'Ark1'!W650</f>
        <v>58.094420600858392</v>
      </c>
      <c r="M40" s="1"/>
      <c r="N40" s="115"/>
      <c r="O40" s="9">
        <f>+'Ark1'!Y650</f>
        <v>135.37161016949156</v>
      </c>
      <c r="Q40" s="9">
        <f>+'Ark1'!AA650</f>
        <v>20.244739727552279</v>
      </c>
      <c r="R40" s="1">
        <f>+'Ark1'!AB650</f>
        <v>4.0320192423566779</v>
      </c>
      <c r="S40" s="9">
        <f>+'Ark1'!AC650</f>
        <v>-32.911705487350098</v>
      </c>
      <c r="T40" s="9">
        <f t="shared" si="8"/>
        <v>9.8333333333333339</v>
      </c>
      <c r="U40" s="96">
        <f>+'Ark1'!V650</f>
        <v>8.0042372881355934</v>
      </c>
      <c r="V40" s="39"/>
      <c r="W40" s="42"/>
      <c r="X40" s="53"/>
      <c r="Y40" s="4"/>
      <c r="Z40" s="11"/>
      <c r="AA40" s="18"/>
    </row>
    <row r="41" spans="1:27" ht="15.6">
      <c r="A41" s="39">
        <f t="shared" si="6"/>
        <v>13</v>
      </c>
      <c r="B41">
        <f>+'Ark1'!C651</f>
        <v>2023</v>
      </c>
      <c r="C41" s="4">
        <f>+'Ark1'!H651</f>
        <v>1</v>
      </c>
      <c r="D41">
        <f>+'Ark1'!J651</f>
        <v>155</v>
      </c>
      <c r="E41" s="4" t="str">
        <f>VLOOKUP(D41,RNR!$A$1:$B$28,2)</f>
        <v>Målselv</v>
      </c>
      <c r="F41">
        <f>+'Ark1'!Q651</f>
        <v>10</v>
      </c>
      <c r="G41" s="9">
        <f>+'Ark1'!R651</f>
        <v>342</v>
      </c>
      <c r="H41" s="9">
        <f>+'Ark1'!S651</f>
        <v>339</v>
      </c>
      <c r="I41" s="96">
        <f>+'Ark1'!T651</f>
        <v>1.1295703008884628</v>
      </c>
      <c r="J41" s="96">
        <f>+'Ark1'!U651</f>
        <v>1.1403674685781264</v>
      </c>
      <c r="K41" s="95"/>
      <c r="L41" s="1">
        <f>+'Ark1'!W651</f>
        <v>58.38643067846607</v>
      </c>
      <c r="M41" s="1"/>
      <c r="N41" s="115"/>
      <c r="O41" s="9">
        <f>+'Ark1'!Y651</f>
        <v>156.00029239766064</v>
      </c>
      <c r="Q41" s="9">
        <f>+'Ark1'!AA651</f>
        <v>39.766435550197258</v>
      </c>
      <c r="R41" s="1">
        <f>+'Ark1'!AB651</f>
        <v>5.1135708104987696</v>
      </c>
      <c r="S41" s="9">
        <f>+'Ark1'!AC651</f>
        <v>-61.447892319982643</v>
      </c>
      <c r="T41" s="9">
        <f t="shared" si="8"/>
        <v>34.200000000000003</v>
      </c>
      <c r="U41" s="96">
        <f>+'Ark1'!V651</f>
        <v>6.0877192982456148</v>
      </c>
      <c r="V41" s="39"/>
      <c r="W41" s="42"/>
      <c r="X41" s="53"/>
      <c r="Y41" s="4"/>
      <c r="Z41" s="11"/>
      <c r="AA41" s="18"/>
    </row>
    <row r="42" spans="1:27" ht="15.6">
      <c r="A42" s="39">
        <f t="shared" si="6"/>
        <v>14</v>
      </c>
      <c r="B42">
        <f>+'Ark1'!C652</f>
        <v>2023</v>
      </c>
      <c r="C42" s="4">
        <f>+'Ark1'!H652</f>
        <v>2</v>
      </c>
      <c r="D42">
        <f>+'Ark1'!J652</f>
        <v>160</v>
      </c>
      <c r="E42" s="4" t="str">
        <f>VLOOKUP(D42,RNR!$A$1:$B$28,2)</f>
        <v>Oslo</v>
      </c>
      <c r="F42">
        <f>+'Ark1'!Q652</f>
        <v>54</v>
      </c>
      <c r="G42" s="9">
        <f>+'Ark1'!R652</f>
        <v>337</v>
      </c>
      <c r="H42" s="9">
        <f>+'Ark1'!S652</f>
        <v>337</v>
      </c>
      <c r="I42" s="96">
        <f>+'Ark1'!T652</f>
        <v>1.1130561152029594</v>
      </c>
      <c r="J42" s="96">
        <f>+'Ark1'!U652</f>
        <v>0.9981979910786376</v>
      </c>
      <c r="K42" s="95"/>
      <c r="L42" s="1">
        <f>+'Ark1'!W652</f>
        <v>55.178041543026723</v>
      </c>
      <c r="M42" s="1"/>
      <c r="N42" s="115"/>
      <c r="O42" s="9">
        <f>+'Ark1'!Y652</f>
        <v>138.57774480712177</v>
      </c>
      <c r="Q42" s="9">
        <f>+'Ark1'!AA652</f>
        <v>13.741025999086036</v>
      </c>
      <c r="R42" s="1">
        <f>+'Ark1'!AB652</f>
        <v>4.985830815831001</v>
      </c>
      <c r="S42" s="9">
        <f>+'Ark1'!AC652</f>
        <v>-33.952527403245938</v>
      </c>
      <c r="T42" s="9">
        <f t="shared" si="8"/>
        <v>6.2407407407407405</v>
      </c>
      <c r="U42" s="96">
        <f>+'Ark1'!V652</f>
        <v>9.0089020771513368</v>
      </c>
      <c r="V42" s="39"/>
      <c r="W42" s="42"/>
      <c r="X42" s="53"/>
      <c r="Y42" s="4"/>
      <c r="Z42" s="11"/>
      <c r="AA42" s="18"/>
    </row>
    <row r="43" spans="1:27" ht="15.6">
      <c r="A43" s="39">
        <f t="shared" si="6"/>
        <v>15</v>
      </c>
      <c r="B43">
        <f>+'Ark1'!C653</f>
        <v>2023</v>
      </c>
      <c r="C43" s="4">
        <f>+'Ark1'!H653</f>
        <v>1</v>
      </c>
      <c r="D43">
        <f>+'Ark1'!J653</f>
        <v>171</v>
      </c>
      <c r="E43" s="4" t="str">
        <f>VLOOKUP(D43,RNR!$A$1:$B$28,2)</f>
        <v>Prima</v>
      </c>
      <c r="F43">
        <f>+'Ark1'!Q653</f>
        <v>41</v>
      </c>
      <c r="G43" s="9">
        <f>+'Ark1'!R653</f>
        <v>1946</v>
      </c>
      <c r="H43" s="9">
        <f>+'Ark1'!S653</f>
        <v>1946</v>
      </c>
      <c r="I43" s="96">
        <f>+'Ark1'!T653</f>
        <v>6.4273210687980979</v>
      </c>
      <c r="J43" s="96">
        <f>+'Ark1'!U653</f>
        <v>6.6323149208890673</v>
      </c>
      <c r="K43" s="95"/>
      <c r="L43" s="1">
        <f>+'Ark1'!W653</f>
        <v>59.367420349434731</v>
      </c>
      <c r="M43" s="1"/>
      <c r="N43" s="115"/>
      <c r="O43" s="9">
        <f>+'Ark1'!Y653</f>
        <v>159.45164439876655</v>
      </c>
      <c r="Q43" s="9">
        <f>+'Ark1'!AA653</f>
        <v>31.103699179363058</v>
      </c>
      <c r="R43" s="1">
        <f>+'Ark1'!AB653</f>
        <v>4.1645431385697629</v>
      </c>
      <c r="S43" s="9">
        <f>+'Ark1'!AC653</f>
        <v>-44.941977762306685</v>
      </c>
      <c r="T43" s="9">
        <f t="shared" si="8"/>
        <v>47.463414634146339</v>
      </c>
      <c r="U43" s="96">
        <f>+'Ark1'!V653</f>
        <v>5.5570400822199364</v>
      </c>
      <c r="V43" s="39"/>
      <c r="W43" s="42"/>
      <c r="X43" s="53"/>
      <c r="Y43" s="4"/>
      <c r="Z43" s="11"/>
      <c r="AA43" s="18"/>
    </row>
    <row r="44" spans="1:27" ht="15.6">
      <c r="A44" s="39">
        <f t="shared" si="6"/>
        <v>16</v>
      </c>
      <c r="B44">
        <f>+'Ark1'!C654</f>
        <v>2023</v>
      </c>
      <c r="C44" s="4">
        <f>+'Ark1'!H654</f>
        <v>2</v>
      </c>
      <c r="D44">
        <f>+'Ark1'!J654</f>
        <v>181</v>
      </c>
      <c r="E44" s="4" t="str">
        <f>VLOOKUP(D44,RNR!$A$1:$B$28,2)</f>
        <v>Horns</v>
      </c>
      <c r="F44">
        <f>+'Ark1'!Q654</f>
        <v>7</v>
      </c>
      <c r="G44" s="9">
        <f>+'Ark1'!R654</f>
        <v>39</v>
      </c>
      <c r="H44" s="9">
        <f>+'Ark1'!S654</f>
        <v>39</v>
      </c>
      <c r="I44" s="96">
        <f>+'Ark1'!T654</f>
        <v>0.12881064834693001</v>
      </c>
      <c r="J44" s="96">
        <f>+'Ark1'!U654</f>
        <v>0.11415195470634422</v>
      </c>
      <c r="K44" s="95"/>
      <c r="L44" s="1">
        <f>+'Ark1'!W654</f>
        <v>55.769230769230759</v>
      </c>
      <c r="M44" s="1"/>
      <c r="N44" s="115"/>
      <c r="O44" s="9">
        <f>+'Ark1'!Y654</f>
        <v>136.93846153846147</v>
      </c>
      <c r="Q44" s="9">
        <f>+'Ark1'!AA654</f>
        <v>13.270685167413788</v>
      </c>
      <c r="R44" s="1">
        <f>+'Ark1'!AB654</f>
        <v>5.5398858567411242</v>
      </c>
      <c r="S44" s="9">
        <f>+'Ark1'!AC654</f>
        <v>31.464304191041126</v>
      </c>
      <c r="T44" s="9">
        <f t="shared" si="8"/>
        <v>5.5714285714285712</v>
      </c>
      <c r="U44" s="96">
        <f>+'Ark1'!V654</f>
        <v>9.7435897435897445</v>
      </c>
      <c r="V44" s="39"/>
      <c r="W44" s="42"/>
      <c r="X44" s="53"/>
      <c r="Y44" s="4"/>
      <c r="Z44" s="11"/>
      <c r="AA44" s="18"/>
    </row>
    <row r="45" spans="1:27" ht="15.6">
      <c r="A45" s="39">
        <f t="shared" si="6"/>
        <v>17</v>
      </c>
      <c r="B45">
        <f>+'Ark1'!C655</f>
        <v>2023</v>
      </c>
      <c r="C45" s="4">
        <f>+'Ark1'!H655</f>
        <v>2</v>
      </c>
      <c r="D45">
        <f>+'Ark1'!J655</f>
        <v>470</v>
      </c>
      <c r="E45" s="4" t="str">
        <f>VLOOKUP(D45,RNR!$A$1:$B$28,2)</f>
        <v>Jens Eide</v>
      </c>
      <c r="F45">
        <f>+'Ark1'!Q655</f>
        <v>26</v>
      </c>
      <c r="G45" s="9">
        <f>+'Ark1'!R655</f>
        <v>155</v>
      </c>
      <c r="H45" s="9">
        <f>+'Ark1'!S655</f>
        <v>155</v>
      </c>
      <c r="I45" s="96">
        <f>+'Ark1'!T655</f>
        <v>0.51193975625061938</v>
      </c>
      <c r="J45" s="96">
        <f>+'Ark1'!U655</f>
        <v>0.47949121820159185</v>
      </c>
      <c r="K45" s="95"/>
      <c r="L45" s="1">
        <f>+'Ark1'!W655</f>
        <v>57.064516129032249</v>
      </c>
      <c r="M45" s="1"/>
      <c r="N45" s="115"/>
      <c r="O45" s="9">
        <f>+'Ark1'!Y655</f>
        <v>144.72903225806459</v>
      </c>
      <c r="Q45" s="9">
        <f>+'Ark1'!AA655</f>
        <v>26.616652482722923</v>
      </c>
      <c r="R45" s="1">
        <f>+'Ark1'!AB655</f>
        <v>5.3685793391462591</v>
      </c>
      <c r="S45" s="9">
        <f>+'Ark1'!AC655</f>
        <v>-42.826765663872131</v>
      </c>
      <c r="T45" s="9">
        <f t="shared" si="8"/>
        <v>5.9615384615384617</v>
      </c>
      <c r="U45" s="96">
        <f>+'Ark1'!V655</f>
        <v>6.8967741935483877</v>
      </c>
      <c r="V45" s="39"/>
      <c r="W45" s="42"/>
      <c r="X45" s="53"/>
      <c r="Y45" s="4"/>
      <c r="Z45" s="11"/>
      <c r="AA45" s="18"/>
    </row>
    <row r="46" spans="1:27" ht="15.6">
      <c r="A46" s="39">
        <f t="shared" si="6"/>
        <v>18</v>
      </c>
      <c r="B46">
        <f>+'Ark1'!C656</f>
        <v>2023</v>
      </c>
      <c r="C46" s="4">
        <f>+'Ark1'!H656</f>
        <v>1</v>
      </c>
      <c r="D46">
        <f>+'Ark1'!J656</f>
        <v>643</v>
      </c>
      <c r="E46" s="4" t="str">
        <f>VLOOKUP(D46,RNR!$A$1:$B$28,2)</f>
        <v>Bjerka</v>
      </c>
      <c r="F46">
        <f>+'Ark1'!Q656</f>
        <v>41</v>
      </c>
      <c r="G46" s="9">
        <f>+'Ark1'!R656</f>
        <v>2210</v>
      </c>
      <c r="H46" s="9">
        <f>+'Ark1'!S656</f>
        <v>2210</v>
      </c>
      <c r="I46" s="96">
        <f>+'Ark1'!T656</f>
        <v>7.299270072992706</v>
      </c>
      <c r="J46" s="96">
        <f>+'Ark1'!U656</f>
        <v>7.0506839936990717</v>
      </c>
      <c r="K46" s="95"/>
      <c r="L46" s="1">
        <f>+'Ark1'!W656</f>
        <v>59.359276018099557</v>
      </c>
      <c r="M46" s="1"/>
      <c r="N46" s="115"/>
      <c r="O46" s="9">
        <f>+'Ark1'!Y656</f>
        <v>149.26076923076897</v>
      </c>
      <c r="Q46" s="9">
        <f>+'Ark1'!AA656</f>
        <v>30.103130342573451</v>
      </c>
      <c r="R46" s="1">
        <f>+'Ark1'!AB656</f>
        <v>4.0575461702627589</v>
      </c>
      <c r="S46" s="9">
        <f>+'Ark1'!AC656</f>
        <v>-33.910542029451605</v>
      </c>
      <c r="T46" s="9">
        <f t="shared" si="8"/>
        <v>53.902439024390247</v>
      </c>
      <c r="U46" s="96">
        <f>+'Ark1'!V656</f>
        <v>6.0941176470588241</v>
      </c>
      <c r="V46" s="39"/>
      <c r="W46" s="42"/>
      <c r="X46" s="53"/>
      <c r="Y46" s="4"/>
      <c r="Z46" s="11"/>
      <c r="AA46" s="18"/>
    </row>
    <row r="47" spans="1:27" ht="15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95"/>
      <c r="L47" s="39"/>
      <c r="M47" s="39"/>
      <c r="N47" s="115"/>
      <c r="O47" s="39"/>
      <c r="P47" s="39"/>
      <c r="Q47" s="39"/>
      <c r="R47" s="39"/>
      <c r="S47" s="39"/>
      <c r="T47" s="39"/>
      <c r="U47" s="39"/>
      <c r="V47" s="39"/>
      <c r="W47" s="39"/>
      <c r="X47" s="53"/>
      <c r="Y47" s="4"/>
      <c r="Z47" s="11"/>
      <c r="AA47" s="18"/>
    </row>
    <row r="48" spans="1:27" ht="15.6">
      <c r="A48" s="39"/>
      <c r="B48">
        <f>+'Ark1'!C657</f>
        <v>2022</v>
      </c>
      <c r="C48" s="4">
        <f>+'Ark1'!H657</f>
        <v>1</v>
      </c>
      <c r="D48">
        <f>+'Ark1'!J657</f>
        <v>103</v>
      </c>
      <c r="E48" s="4" t="str">
        <f>VLOOKUP(D48,RNR!$A$1:$B$28,2)</f>
        <v>Rudshøgda</v>
      </c>
      <c r="F48">
        <f>+'Ark1'!Q657</f>
        <v>189</v>
      </c>
      <c r="G48" s="9">
        <f>+'Ark1'!R657</f>
        <v>5319</v>
      </c>
      <c r="H48" s="9">
        <f>+'Ark1'!S657</f>
        <v>5319</v>
      </c>
      <c r="I48" s="96">
        <f>+'Ark1'!T657</f>
        <v>16.687582355524874</v>
      </c>
      <c r="J48" s="96">
        <f>+'Ark1'!U657</f>
        <v>17.192900471896316</v>
      </c>
      <c r="K48" s="95"/>
      <c r="L48" s="1">
        <f>+'Ark1'!W657</f>
        <v>59.065425831923278</v>
      </c>
      <c r="M48" s="1"/>
      <c r="N48" s="115"/>
      <c r="O48" s="9">
        <f>+'Ark1'!Y657</f>
        <v>158.75203609701083</v>
      </c>
      <c r="Q48" s="9">
        <f>+'Ark1'!AA657</f>
        <v>31.680464767350578</v>
      </c>
      <c r="R48" s="1">
        <f>+'Ark1'!AB657</f>
        <v>4.8894765543808196</v>
      </c>
      <c r="S48" s="9">
        <f>+'Ark1'!AC657</f>
        <v>-42.561112866071475</v>
      </c>
      <c r="T48" s="9">
        <f t="shared" si="8"/>
        <v>28.142857142857142</v>
      </c>
      <c r="U48" s="96">
        <f>+'Ark1'!V657</f>
        <v>5.7115999247978921</v>
      </c>
      <c r="V48" s="39"/>
      <c r="W48" s="42"/>
      <c r="X48" s="53"/>
      <c r="Y48" s="4"/>
      <c r="Z48" s="11"/>
      <c r="AA48" s="18"/>
    </row>
    <row r="49" spans="1:27" ht="15.6">
      <c r="A49" s="39"/>
      <c r="B49">
        <f>+'Ark1'!C658</f>
        <v>2022</v>
      </c>
      <c r="C49" s="4">
        <f>+'Ark1'!H658</f>
        <v>2</v>
      </c>
      <c r="D49">
        <f>+'Ark1'!J658</f>
        <v>106</v>
      </c>
      <c r="E49" s="4" t="str">
        <f>VLOOKUP(D49,RNR!$A$1:$B$28,2)</f>
        <v>Furuseth</v>
      </c>
      <c r="F49">
        <f>+'Ark1'!Q658</f>
        <v>18</v>
      </c>
      <c r="G49" s="9">
        <f>+'Ark1'!R658</f>
        <v>61</v>
      </c>
      <c r="H49" s="9">
        <f>+'Ark1'!S658</f>
        <v>61</v>
      </c>
      <c r="I49" s="96">
        <f>+'Ark1'!T658</f>
        <v>0.19137855305264476</v>
      </c>
      <c r="J49" s="96">
        <f>+'Ark1'!U658</f>
        <v>0.1750234585594822</v>
      </c>
      <c r="K49" s="95"/>
      <c r="L49" s="1">
        <f>+'Ark1'!W658</f>
        <v>57.032786885245905</v>
      </c>
      <c r="M49" s="1"/>
      <c r="N49" s="115"/>
      <c r="O49" s="9">
        <f>+'Ark1'!Y658</f>
        <v>140.91803278688525</v>
      </c>
      <c r="Q49" s="9">
        <f>+'Ark1'!AA658</f>
        <v>10.161200848691536</v>
      </c>
      <c r="R49" s="1">
        <f>+'Ark1'!AB658</f>
        <v>3.7980461461589106</v>
      </c>
      <c r="S49" s="9">
        <f>+'Ark1'!AC658</f>
        <v>-34.714620057257406</v>
      </c>
      <c r="T49" s="9">
        <f t="shared" ref="T49:T65" si="9">+G49/F49</f>
        <v>3.3888888888888888</v>
      </c>
      <c r="U49" s="96">
        <f>+'Ark1'!V658</f>
        <v>10</v>
      </c>
      <c r="V49" s="39"/>
      <c r="W49" s="42"/>
      <c r="X49" s="53"/>
      <c r="Y49" s="4"/>
      <c r="Z49" s="11"/>
      <c r="AA49" s="18"/>
    </row>
    <row r="50" spans="1:27" ht="15.6">
      <c r="A50" s="39"/>
      <c r="B50">
        <f>+'Ark1'!C659</f>
        <v>2022</v>
      </c>
      <c r="C50" s="4">
        <f>+'Ark1'!H659</f>
        <v>1</v>
      </c>
      <c r="D50">
        <f>+'Ark1'!J659</f>
        <v>109</v>
      </c>
      <c r="E50" s="4" t="str">
        <f>VLOOKUP(D50,RNR!$A$1:$B$28,2)</f>
        <v>Tønsberg</v>
      </c>
      <c r="F50">
        <f>+'Ark1'!Q659</f>
        <v>237</v>
      </c>
      <c r="G50" s="9">
        <f>+'Ark1'!R659</f>
        <v>6049</v>
      </c>
      <c r="H50" s="9">
        <f>+'Ark1'!S659</f>
        <v>6028</v>
      </c>
      <c r="I50" s="96">
        <f>+'Ark1'!T659</f>
        <v>18.977850285499152</v>
      </c>
      <c r="J50" s="96">
        <f>+'Ark1'!U659</f>
        <v>19.395678000522896</v>
      </c>
      <c r="K50" s="95"/>
      <c r="L50" s="1">
        <f>+'Ark1'!W659</f>
        <v>58.447246184472462</v>
      </c>
      <c r="M50" s="1"/>
      <c r="N50" s="115"/>
      <c r="O50" s="9">
        <f>+'Ark1'!Y659</f>
        <v>157.47859315589372</v>
      </c>
      <c r="Q50" s="9">
        <f>+'Ark1'!AA659</f>
        <v>33.179329666802694</v>
      </c>
      <c r="R50" s="1">
        <f>+'Ark1'!AB659</f>
        <v>5.2295708677633348</v>
      </c>
      <c r="S50" s="9">
        <f>+'Ark1'!AC659</f>
        <v>-41.814638519636006</v>
      </c>
      <c r="T50" s="9">
        <f t="shared" si="9"/>
        <v>25.523206751054854</v>
      </c>
      <c r="U50" s="96">
        <f>+'Ark1'!V659</f>
        <v>6.3263349313936175</v>
      </c>
      <c r="V50" s="39"/>
      <c r="W50" s="42"/>
      <c r="X50" s="53"/>
      <c r="Y50" s="4"/>
      <c r="Z50" s="11"/>
      <c r="AA50" s="18"/>
    </row>
    <row r="51" spans="1:27" ht="15.6">
      <c r="A51" s="39"/>
      <c r="B51">
        <f>+'Ark1'!C660</f>
        <v>2022</v>
      </c>
      <c r="C51" s="4">
        <f>+'Ark1'!H660</f>
        <v>1</v>
      </c>
      <c r="D51">
        <f>+'Ark1'!J660</f>
        <v>111</v>
      </c>
      <c r="E51" s="4" t="str">
        <f>VLOOKUP(D51,RNR!$A$1:$B$28,2)</f>
        <v>Forus</v>
      </c>
      <c r="F51">
        <f>+'Ark1'!Q660</f>
        <v>146</v>
      </c>
      <c r="G51" s="9">
        <f>+'Ark1'!R660</f>
        <v>6106</v>
      </c>
      <c r="H51" s="9">
        <f>+'Ark1'!S660</f>
        <v>6101</v>
      </c>
      <c r="I51" s="96">
        <f>+'Ark1'!T660</f>
        <v>19.156679425236877</v>
      </c>
      <c r="J51" s="96">
        <f>+'Ark1'!U660</f>
        <v>19.246112555102144</v>
      </c>
      <c r="K51" s="95"/>
      <c r="L51" s="1">
        <f>+'Ark1'!W660</f>
        <v>59.31732502868384</v>
      </c>
      <c r="M51" s="1"/>
      <c r="N51" s="115"/>
      <c r="O51" s="9">
        <f>+'Ark1'!Y660</f>
        <v>154.80549295774651</v>
      </c>
      <c r="Q51" s="9">
        <f>+'Ark1'!AA660</f>
        <v>28.778871698934072</v>
      </c>
      <c r="R51" s="1">
        <f>+'Ark1'!AB660</f>
        <v>4.2995838975717069</v>
      </c>
      <c r="S51" s="9">
        <f>+'Ark1'!AC660</f>
        <v>-41.914541322050496</v>
      </c>
      <c r="T51" s="9">
        <f t="shared" si="9"/>
        <v>41.821917808219176</v>
      </c>
      <c r="U51" s="96">
        <f>+'Ark1'!V660</f>
        <v>5.5992466426465759</v>
      </c>
      <c r="V51" s="39"/>
      <c r="W51" s="42"/>
      <c r="X51" s="53"/>
      <c r="Y51" s="4"/>
      <c r="Z51" s="5"/>
      <c r="AA51" s="18"/>
    </row>
    <row r="52" spans="1:27" ht="15.6">
      <c r="A52" s="39"/>
      <c r="B52">
        <f>+'Ark1'!C661</f>
        <v>2022</v>
      </c>
      <c r="C52" s="4">
        <f>+'Ark1'!H661</f>
        <v>1</v>
      </c>
      <c r="D52">
        <f>+'Ark1'!J661</f>
        <v>113</v>
      </c>
      <c r="E52" s="4" t="str">
        <f>VLOOKUP(D52,RNR!$A$1:$B$28,2)</f>
        <v>Egersund</v>
      </c>
      <c r="F52">
        <f>+'Ark1'!Q661</f>
        <v>0</v>
      </c>
      <c r="G52" s="9">
        <f>+'Ark1'!R661</f>
        <v>0</v>
      </c>
      <c r="H52" s="9">
        <f>+'Ark1'!S661</f>
        <v>0</v>
      </c>
      <c r="I52" s="96">
        <f>+'Ark1'!T661</f>
        <v>0</v>
      </c>
      <c r="J52" s="96">
        <f>+'Ark1'!U661</f>
        <v>0</v>
      </c>
      <c r="K52" s="95"/>
      <c r="L52" s="1">
        <f>+'Ark1'!W661</f>
        <v>0</v>
      </c>
      <c r="M52" s="1"/>
      <c r="N52" s="115"/>
      <c r="O52" s="9">
        <f>+'Ark1'!Y661</f>
        <v>0</v>
      </c>
      <c r="Q52" s="9">
        <f>+'Ark1'!AA661</f>
        <v>0</v>
      </c>
      <c r="R52" s="1">
        <f>+'Ark1'!AB661</f>
        <v>0</v>
      </c>
      <c r="S52" s="9">
        <f>+'Ark1'!AC661</f>
        <v>0</v>
      </c>
      <c r="T52" s="9" t="e">
        <f t="shared" si="9"/>
        <v>#DIV/0!</v>
      </c>
      <c r="U52" s="96">
        <f>+'Ark1'!V661</f>
        <v>0</v>
      </c>
      <c r="V52" s="39"/>
      <c r="W52" s="42"/>
      <c r="X52" s="53"/>
      <c r="Y52" s="4"/>
      <c r="Z52" s="5"/>
      <c r="AA52" s="18"/>
    </row>
    <row r="53" spans="1:27" ht="15.6">
      <c r="A53" s="39"/>
      <c r="B53">
        <f>+'Ark1'!C662</f>
        <v>2022</v>
      </c>
      <c r="C53" s="4">
        <f>+'Ark1'!H662</f>
        <v>1</v>
      </c>
      <c r="D53">
        <f>+'Ark1'!J662</f>
        <v>116</v>
      </c>
      <c r="E53" s="4" t="str">
        <f>VLOOKUP(D53,RNR!$A$1:$B$28,2)</f>
        <v>Sandeid</v>
      </c>
      <c r="F53">
        <f>+'Ark1'!Q662</f>
        <v>42</v>
      </c>
      <c r="G53" s="9">
        <f>+'Ark1'!R662</f>
        <v>1806</v>
      </c>
      <c r="H53" s="9">
        <f>+'Ark1'!S662</f>
        <v>1805</v>
      </c>
      <c r="I53" s="96">
        <f>+'Ark1'!T662</f>
        <v>5.6660601116897773</v>
      </c>
      <c r="J53" s="96">
        <f>+'Ark1'!U662</f>
        <v>5.5464903475947116</v>
      </c>
      <c r="K53" s="95"/>
      <c r="L53" s="1">
        <f>+'Ark1'!W662</f>
        <v>59.659833795013846</v>
      </c>
      <c r="M53" s="1"/>
      <c r="N53" s="115"/>
      <c r="O53" s="9">
        <f>+'Ark1'!Y662</f>
        <v>150.83449058693242</v>
      </c>
      <c r="Q53" s="9">
        <f>+'Ark1'!AA662</f>
        <v>27.793167436676445</v>
      </c>
      <c r="R53" s="1">
        <f>+'Ark1'!AB662</f>
        <v>4.1081729195493555</v>
      </c>
      <c r="S53" s="9">
        <f>+'Ark1'!AC662</f>
        <v>-37.050689068275751</v>
      </c>
      <c r="T53" s="9">
        <f t="shared" si="9"/>
        <v>43</v>
      </c>
      <c r="U53" s="96">
        <f>+'Ark1'!V662</f>
        <v>5.4047619047619033</v>
      </c>
      <c r="V53" s="39"/>
      <c r="W53" s="42"/>
      <c r="X53" s="53"/>
      <c r="Y53" s="4"/>
      <c r="Z53" s="5"/>
      <c r="AA53" s="18"/>
    </row>
    <row r="54" spans="1:27" ht="15.6">
      <c r="A54" s="39"/>
      <c r="B54">
        <f>+'Ark1'!C663</f>
        <v>2022</v>
      </c>
      <c r="C54" s="4">
        <f>+'Ark1'!H663</f>
        <v>2</v>
      </c>
      <c r="D54">
        <f>+'Ark1'!J663</f>
        <v>117</v>
      </c>
      <c r="E54" s="4" t="str">
        <f>VLOOKUP(D54,RNR!$A$1:$B$28,2)</f>
        <v>Jæren</v>
      </c>
      <c r="F54">
        <f>+'Ark1'!Q663</f>
        <v>75</v>
      </c>
      <c r="G54" s="9">
        <f>+'Ark1'!R663</f>
        <v>4393</v>
      </c>
      <c r="H54" s="9">
        <f>+'Ark1'!S663</f>
        <v>4375</v>
      </c>
      <c r="I54" s="96">
        <f>+'Ark1'!T663</f>
        <v>13.782393173119161</v>
      </c>
      <c r="J54" s="96">
        <f>+'Ark1'!U663</f>
        <v>13.842413129297178</v>
      </c>
      <c r="K54" s="95"/>
      <c r="L54" s="1">
        <f>+'Ark1'!W663</f>
        <v>59.080914285714279</v>
      </c>
      <c r="M54" s="1"/>
      <c r="N54" s="115"/>
      <c r="O54" s="9">
        <f>+'Ark1'!Y663</f>
        <v>154.75715911677665</v>
      </c>
      <c r="Q54" s="9">
        <f>+'Ark1'!AA663</f>
        <v>31.791530788940968</v>
      </c>
      <c r="R54" s="1">
        <f>+'Ark1'!AB663</f>
        <v>4.7381577213779185</v>
      </c>
      <c r="S54" s="9">
        <f>+'Ark1'!AC663</f>
        <v>-51.884131607034512</v>
      </c>
      <c r="T54" s="9">
        <f t="shared" si="9"/>
        <v>58.573333333333331</v>
      </c>
      <c r="U54" s="96">
        <f>+'Ark1'!V663</f>
        <v>5.7350330070566811</v>
      </c>
      <c r="V54" s="39"/>
      <c r="W54" s="42"/>
      <c r="X54" s="53"/>
      <c r="Y54" s="4"/>
      <c r="Z54" s="5"/>
      <c r="AA54" s="18"/>
    </row>
    <row r="55" spans="1:27" ht="15.6">
      <c r="A55" s="39"/>
      <c r="B55">
        <f>+'Ark1'!C664</f>
        <v>2022</v>
      </c>
      <c r="C55" s="4">
        <f>+'Ark1'!H664</f>
        <v>1</v>
      </c>
      <c r="D55">
        <f>+'Ark1'!J664</f>
        <v>121</v>
      </c>
      <c r="E55" s="4" t="str">
        <f>VLOOKUP(D55,RNR!$A$1:$B$28,2)</f>
        <v>Steinkjer</v>
      </c>
      <c r="F55">
        <f>+'Ark1'!Q664</f>
        <v>129</v>
      </c>
      <c r="G55" s="9">
        <f>+'Ark1'!R664</f>
        <v>1083</v>
      </c>
      <c r="H55" s="9">
        <f>+'Ark1'!S664</f>
        <v>1077</v>
      </c>
      <c r="I55" s="96">
        <f>+'Ark1'!T664</f>
        <v>3.3977536550166274</v>
      </c>
      <c r="J55" s="96">
        <f>+'Ark1'!U664</f>
        <v>2.9782914877817346</v>
      </c>
      <c r="K55" s="95"/>
      <c r="L55" s="1">
        <f>+'Ark1'!W664</f>
        <v>58.265552460538522</v>
      </c>
      <c r="M55" s="1"/>
      <c r="N55" s="115"/>
      <c r="O55" s="9">
        <f>+'Ark1'!Y664</f>
        <v>135.06377654662967</v>
      </c>
      <c r="Q55" s="9">
        <f>+'Ark1'!AA664</f>
        <v>20.28745905507343</v>
      </c>
      <c r="R55" s="1">
        <f>+'Ark1'!AB664</f>
        <v>4.3558146919629808</v>
      </c>
      <c r="S55" s="9">
        <f>+'Ark1'!AC664</f>
        <v>-32.141552674897902</v>
      </c>
      <c r="T55" s="9">
        <f t="shared" si="9"/>
        <v>8.395348837209303</v>
      </c>
      <c r="U55" s="96">
        <f>+'Ark1'!V664</f>
        <v>7.2603878116343488</v>
      </c>
      <c r="V55" s="39"/>
      <c r="W55" s="42"/>
      <c r="X55" s="53"/>
      <c r="Y55" s="4"/>
      <c r="Z55" s="5"/>
      <c r="AA55" s="18"/>
    </row>
    <row r="56" spans="1:27" ht="15.6">
      <c r="A56" s="39"/>
      <c r="B56">
        <f>+'Ark1'!C665</f>
        <v>2022</v>
      </c>
      <c r="C56" s="4">
        <f>+'Ark1'!H665</f>
        <v>1</v>
      </c>
      <c r="D56">
        <f>+'Ark1'!J665</f>
        <v>134</v>
      </c>
      <c r="E56" s="4" t="str">
        <f>VLOOKUP(D56,RNR!$A$1:$B$28,2)</f>
        <v>Førde</v>
      </c>
      <c r="F56">
        <f>+'Ark1'!Q665</f>
        <v>39</v>
      </c>
      <c r="G56" s="9">
        <f>+'Ark1'!R665</f>
        <v>930</v>
      </c>
      <c r="H56" s="9">
        <f>+'Ark1'!S665</f>
        <v>921</v>
      </c>
      <c r="I56" s="96">
        <f>+'Ark1'!T665</f>
        <v>2.9177385957206496</v>
      </c>
      <c r="J56" s="96">
        <f>+'Ark1'!U665</f>
        <v>2.9751216818221562</v>
      </c>
      <c r="K56" s="95"/>
      <c r="L56" s="1">
        <f>+'Ark1'!W665</f>
        <v>59.158523344191103</v>
      </c>
      <c r="M56" s="1"/>
      <c r="N56" s="115"/>
      <c r="O56" s="9">
        <f>+'Ark1'!Y665</f>
        <v>157.11654838709671</v>
      </c>
      <c r="Q56" s="9">
        <f>+'Ark1'!AA665</f>
        <v>31.325451868386804</v>
      </c>
      <c r="R56" s="1">
        <f>+'Ark1'!AB665</f>
        <v>4.6219576479219189</v>
      </c>
      <c r="S56" s="9">
        <f>+'Ark1'!AC665</f>
        <v>-43.574086966919886</v>
      </c>
      <c r="T56" s="9">
        <f t="shared" si="9"/>
        <v>23.846153846153847</v>
      </c>
      <c r="U56" s="96">
        <f>+'Ark1'!V665</f>
        <v>5.6892473118279581</v>
      </c>
      <c r="V56" s="39"/>
      <c r="W56" s="42"/>
      <c r="X56" s="53"/>
      <c r="Y56" s="4"/>
      <c r="Z56" s="5"/>
      <c r="AA56" s="18"/>
    </row>
    <row r="57" spans="1:27" ht="15.6">
      <c r="A57" s="39"/>
      <c r="B57">
        <f>+'Ark1'!C666</f>
        <v>2022</v>
      </c>
      <c r="C57" s="4">
        <f>+'Ark1'!H666</f>
        <v>2</v>
      </c>
      <c r="D57">
        <f>+'Ark1'!J666</f>
        <v>141</v>
      </c>
      <c r="E57" s="4" t="str">
        <f>VLOOKUP(D57,RNR!$A$1:$B$28,2)</f>
        <v>Ølen</v>
      </c>
      <c r="F57">
        <f>+'Ark1'!Q666</f>
        <v>20</v>
      </c>
      <c r="G57" s="9">
        <f>+'Ark1'!R666</f>
        <v>40</v>
      </c>
      <c r="H57" s="9">
        <f>+'Ark1'!S666</f>
        <v>40</v>
      </c>
      <c r="I57" s="96">
        <f>+'Ark1'!T666</f>
        <v>0.12549413314927529</v>
      </c>
      <c r="J57" s="96">
        <f>+'Ark1'!U666</f>
        <v>0.1196495872358006</v>
      </c>
      <c r="K57" s="95"/>
      <c r="L57" s="1">
        <f>+'Ark1'!W666</f>
        <v>53.85</v>
      </c>
      <c r="M57" s="1"/>
      <c r="N57" s="115"/>
      <c r="O57" s="9">
        <f>+'Ark1'!Y666</f>
        <v>146.91000000000005</v>
      </c>
      <c r="Q57" s="9">
        <f>+'Ark1'!AA666</f>
        <v>18.768361675969235</v>
      </c>
      <c r="R57" s="1">
        <f>+'Ark1'!AB666</f>
        <v>6.3029754878152424</v>
      </c>
      <c r="S57" s="9">
        <f>+'Ark1'!AC666</f>
        <v>-9.6756858550333895</v>
      </c>
      <c r="T57" s="9">
        <f t="shared" si="9"/>
        <v>2</v>
      </c>
      <c r="U57" s="96">
        <f>+'Ark1'!V666</f>
        <v>8.3000000000000007</v>
      </c>
      <c r="V57" s="39"/>
      <c r="W57" s="42"/>
      <c r="X57" s="53"/>
      <c r="Y57" s="4"/>
      <c r="Z57" s="5"/>
      <c r="AA57" s="18"/>
    </row>
    <row r="58" spans="1:27" ht="15.6">
      <c r="A58" s="39"/>
      <c r="B58">
        <f>+'Ark1'!C667</f>
        <v>2022</v>
      </c>
      <c r="C58" s="4">
        <f>+'Ark1'!H667</f>
        <v>2</v>
      </c>
      <c r="D58">
        <f>+'Ark1'!J667</f>
        <v>143</v>
      </c>
      <c r="E58" s="4" t="str">
        <f>VLOOKUP(D58,RNR!$A$1:$B$28,2)</f>
        <v>Nordfjord</v>
      </c>
      <c r="F58">
        <f>+'Ark1'!Q667</f>
        <v>17</v>
      </c>
      <c r="G58" s="9">
        <f>+'Ark1'!R667</f>
        <v>147</v>
      </c>
      <c r="H58" s="9">
        <f>+'Ark1'!S667</f>
        <v>147</v>
      </c>
      <c r="I58" s="96">
        <f>+'Ark1'!T667</f>
        <v>0.46119093932358657</v>
      </c>
      <c r="J58" s="96">
        <f>+'Ark1'!U667</f>
        <v>0.44575192696226257</v>
      </c>
      <c r="K58" s="95"/>
      <c r="L58" s="1">
        <f>+'Ark1'!W667</f>
        <v>57.891156462585066</v>
      </c>
      <c r="M58" s="1"/>
      <c r="N58" s="115"/>
      <c r="O58" s="9">
        <f>+'Ark1'!Y667</f>
        <v>148.92789115646266</v>
      </c>
      <c r="Q58" s="9">
        <f>+'Ark1'!AA667</f>
        <v>22.649941155073329</v>
      </c>
      <c r="R58" s="1">
        <f>+'Ark1'!AB667</f>
        <v>5.3275426706401756</v>
      </c>
      <c r="S58" s="9">
        <f>+'Ark1'!AC667</f>
        <v>-23.196472390003169</v>
      </c>
      <c r="T58" s="9">
        <f t="shared" si="9"/>
        <v>8.6470588235294112</v>
      </c>
      <c r="U58" s="96">
        <f>+'Ark1'!V667</f>
        <v>7.8639455782312897</v>
      </c>
      <c r="V58" s="39"/>
      <c r="W58" s="42"/>
      <c r="X58" s="53"/>
      <c r="Y58" s="4"/>
      <c r="Z58" s="5"/>
      <c r="AA58" s="18"/>
    </row>
    <row r="59" spans="1:27" ht="15.6">
      <c r="A59" s="39"/>
      <c r="B59">
        <f>+'Ark1'!C668</f>
        <v>2022</v>
      </c>
      <c r="C59" s="4">
        <f>+'Ark1'!H668</f>
        <v>2</v>
      </c>
      <c r="D59">
        <f>+'Ark1'!J668</f>
        <v>147</v>
      </c>
      <c r="E59" s="4" t="str">
        <f>VLOOKUP(D59,RNR!$A$1:$B$28,2)</f>
        <v>Midt-Norge</v>
      </c>
      <c r="F59">
        <f>+'Ark1'!Q668</f>
        <v>37</v>
      </c>
      <c r="G59" s="9">
        <f>+'Ark1'!R668</f>
        <v>513</v>
      </c>
      <c r="H59" s="9">
        <f>+'Ark1'!S668</f>
        <v>510</v>
      </c>
      <c r="I59" s="96">
        <f>+'Ark1'!T668</f>
        <v>1.6094622576394555</v>
      </c>
      <c r="J59" s="96">
        <f>+'Ark1'!U668</f>
        <v>1.3802827204665804</v>
      </c>
      <c r="K59" s="95"/>
      <c r="L59" s="1">
        <f>+'Ark1'!W668</f>
        <v>59.062745098039251</v>
      </c>
      <c r="M59" s="1"/>
      <c r="N59" s="115"/>
      <c r="O59" s="9">
        <f>+'Ark1'!Y668</f>
        <v>132.1450292397661</v>
      </c>
      <c r="Q59" s="9">
        <f>+'Ark1'!AA668</f>
        <v>20.124020627806232</v>
      </c>
      <c r="R59" s="1">
        <f>+'Ark1'!AB668</f>
        <v>3.9312703521996313</v>
      </c>
      <c r="S59" s="9">
        <f>+'Ark1'!AC668</f>
        <v>-29.643427595422541</v>
      </c>
      <c r="T59" s="9">
        <f t="shared" si="9"/>
        <v>13.864864864864865</v>
      </c>
      <c r="U59" s="96">
        <f>+'Ark1'!V668</f>
        <v>6.5672514619883051</v>
      </c>
      <c r="V59" s="39"/>
      <c r="W59" s="42"/>
      <c r="X59" s="53"/>
      <c r="Y59" s="4"/>
      <c r="Z59" s="5"/>
      <c r="AA59" s="18"/>
    </row>
    <row r="60" spans="1:27" ht="15.6">
      <c r="A60" s="39"/>
      <c r="B60">
        <f>+'Ark1'!C669</f>
        <v>2022</v>
      </c>
      <c r="C60" s="4">
        <f>+'Ark1'!H669</f>
        <v>1</v>
      </c>
      <c r="D60">
        <f>+'Ark1'!J669</f>
        <v>155</v>
      </c>
      <c r="E60" s="4" t="str">
        <f>VLOOKUP(D60,RNR!$A$1:$B$28,2)</f>
        <v>Målselv</v>
      </c>
      <c r="F60">
        <f>+'Ark1'!Q669</f>
        <v>9</v>
      </c>
      <c r="G60" s="9">
        <f>+'Ark1'!R669</f>
        <v>339</v>
      </c>
      <c r="H60" s="9">
        <f>+'Ark1'!S669</f>
        <v>339</v>
      </c>
      <c r="I60" s="96">
        <f>+'Ark1'!T669</f>
        <v>1.0635627784401076</v>
      </c>
      <c r="J60" s="96">
        <f>+'Ark1'!U669</f>
        <v>1.0742170646471252</v>
      </c>
      <c r="K60" s="95"/>
      <c r="L60" s="1">
        <f>+'Ark1'!W669</f>
        <v>58.076696165191763</v>
      </c>
      <c r="M60" s="1"/>
      <c r="N60" s="115"/>
      <c r="O60" s="9">
        <f>+'Ark1'!Y669</f>
        <v>155.62970501474933</v>
      </c>
      <c r="Q60" s="9">
        <f>+'Ark1'!AA669</f>
        <v>38.442439665877345</v>
      </c>
      <c r="R60" s="1">
        <f>+'Ark1'!AB669</f>
        <v>5.75405612989936</v>
      </c>
      <c r="S60" s="9">
        <f>+'Ark1'!AC669</f>
        <v>-64.144838802997242</v>
      </c>
      <c r="T60" s="9">
        <f t="shared" si="9"/>
        <v>37.666666666666664</v>
      </c>
      <c r="U60" s="96">
        <f>+'Ark1'!V669</f>
        <v>6.7050147492625394</v>
      </c>
      <c r="V60" s="39"/>
      <c r="W60" s="42"/>
      <c r="X60" s="53"/>
      <c r="Y60" s="4"/>
      <c r="Z60" s="5"/>
      <c r="AA60" s="18"/>
    </row>
    <row r="61" spans="1:27" ht="15.6">
      <c r="A61" s="39"/>
      <c r="B61">
        <f>+'Ark1'!C670</f>
        <v>2022</v>
      </c>
      <c r="C61" s="4">
        <f>+'Ark1'!H670</f>
        <v>2</v>
      </c>
      <c r="D61">
        <f>+'Ark1'!J670</f>
        <v>160</v>
      </c>
      <c r="E61" s="4" t="str">
        <f>VLOOKUP(D61,RNR!$A$1:$B$28,2)</f>
        <v>Oslo</v>
      </c>
      <c r="F61">
        <f>+'Ark1'!Q670</f>
        <v>60</v>
      </c>
      <c r="G61" s="9">
        <f>+'Ark1'!R670</f>
        <v>424</v>
      </c>
      <c r="H61" s="9">
        <f>+'Ark1'!S670</f>
        <v>424</v>
      </c>
      <c r="I61" s="96">
        <f>+'Ark1'!T670</f>
        <v>1.3302378113823179</v>
      </c>
      <c r="J61" s="96">
        <f>+'Ark1'!U670</f>
        <v>1.1880073567840823</v>
      </c>
      <c r="K61" s="95"/>
      <c r="L61" s="1">
        <f>+'Ark1'!W670</f>
        <v>55.021226415094361</v>
      </c>
      <c r="M61" s="1"/>
      <c r="N61" s="115"/>
      <c r="O61" s="9">
        <f>+'Ark1'!Y670</f>
        <v>137.61108490566045</v>
      </c>
      <c r="Q61" s="9">
        <f>+'Ark1'!AA670</f>
        <v>16.992235872746139</v>
      </c>
      <c r="R61" s="1">
        <f>+'Ark1'!AB670</f>
        <v>5.174048304219478</v>
      </c>
      <c r="S61" s="9">
        <f>+'Ark1'!AC670</f>
        <v>-40.071080019542592</v>
      </c>
      <c r="T61" s="9">
        <f t="shared" si="9"/>
        <v>7.0666666666666664</v>
      </c>
      <c r="U61" s="96">
        <f>+'Ark1'!V670</f>
        <v>8.9599056603773608</v>
      </c>
      <c r="V61" s="39"/>
      <c r="W61" s="42"/>
      <c r="X61" s="53"/>
      <c r="Y61" s="4"/>
      <c r="Z61" s="5"/>
      <c r="AA61" s="18"/>
    </row>
    <row r="62" spans="1:27" ht="15.6">
      <c r="A62" s="39"/>
      <c r="B62">
        <f>+'Ark1'!C671</f>
        <v>2022</v>
      </c>
      <c r="C62" s="4">
        <f>+'Ark1'!H671</f>
        <v>1</v>
      </c>
      <c r="D62">
        <f>+'Ark1'!J671</f>
        <v>171</v>
      </c>
      <c r="E62" s="4" t="str">
        <f>VLOOKUP(D62,RNR!$A$1:$B$28,2)</f>
        <v>Prima</v>
      </c>
      <c r="F62">
        <f>+'Ark1'!Q671</f>
        <v>41</v>
      </c>
      <c r="G62" s="9">
        <f>+'Ark1'!R671</f>
        <v>2127</v>
      </c>
      <c r="H62" s="9">
        <f>+'Ark1'!S671</f>
        <v>2127</v>
      </c>
      <c r="I62" s="96">
        <f>+'Ark1'!T671</f>
        <v>6.6731505302127117</v>
      </c>
      <c r="J62" s="96">
        <f>+'Ark1'!U671</f>
        <v>6.8408383009576115</v>
      </c>
      <c r="K62" s="95"/>
      <c r="L62" s="1">
        <f>+'Ark1'!W671</f>
        <v>59.301363422661019</v>
      </c>
      <c r="M62" s="1"/>
      <c r="N62" s="115"/>
      <c r="O62" s="9">
        <f>+'Ark1'!Y671</f>
        <v>157.95812881993413</v>
      </c>
      <c r="Q62" s="9">
        <f>+'Ark1'!AA671</f>
        <v>31.163534592069944</v>
      </c>
      <c r="R62" s="1">
        <f>+'Ark1'!AB671</f>
        <v>4.3144952023381009</v>
      </c>
      <c r="S62" s="9">
        <f>+'Ark1'!AC671</f>
        <v>-47.349308167299313</v>
      </c>
      <c r="T62" s="9">
        <f t="shared" si="9"/>
        <v>51.878048780487802</v>
      </c>
      <c r="U62" s="96">
        <f>+'Ark1'!V671</f>
        <v>5.6013164080865092</v>
      </c>
      <c r="V62" s="39"/>
      <c r="W62" s="42"/>
      <c r="X62" s="53"/>
      <c r="Y62" s="4"/>
      <c r="Z62" s="5"/>
      <c r="AA62" s="18"/>
    </row>
    <row r="63" spans="1:27" ht="15.6">
      <c r="A63" s="39"/>
      <c r="B63">
        <f>+'Ark1'!C672</f>
        <v>2022</v>
      </c>
      <c r="C63" s="4">
        <f>+'Ark1'!H672</f>
        <v>2</v>
      </c>
      <c r="D63">
        <f>+'Ark1'!J672</f>
        <v>181</v>
      </c>
      <c r="E63" s="4" t="str">
        <f>VLOOKUP(D63,RNR!$A$1:$B$28,2)</f>
        <v>Horns</v>
      </c>
      <c r="F63">
        <f>+'Ark1'!Q672</f>
        <v>9</v>
      </c>
      <c r="G63" s="9">
        <f>+'Ark1'!R672</f>
        <v>42</v>
      </c>
      <c r="H63" s="9">
        <f>+'Ark1'!S672</f>
        <v>42</v>
      </c>
      <c r="I63" s="96">
        <f>+'Ark1'!T672</f>
        <v>0.13176883980673904</v>
      </c>
      <c r="J63" s="96">
        <f>+'Ark1'!U672</f>
        <v>0.11674406751308784</v>
      </c>
      <c r="K63" s="95"/>
      <c r="L63" s="1">
        <f>+'Ark1'!W672</f>
        <v>57.809523809523824</v>
      </c>
      <c r="M63" s="1"/>
      <c r="N63" s="115"/>
      <c r="O63" s="9">
        <f>+'Ark1'!Y672</f>
        <v>136.51666666666662</v>
      </c>
      <c r="Q63" s="9">
        <f>+'Ark1'!AA672</f>
        <v>22.240652575500903</v>
      </c>
      <c r="R63" s="1">
        <f>+'Ark1'!AB672</f>
        <v>4.4787226880104569</v>
      </c>
      <c r="S63" s="9">
        <f>+'Ark1'!AC672</f>
        <v>5.7374718406415397</v>
      </c>
      <c r="T63" s="9">
        <f t="shared" si="9"/>
        <v>4.666666666666667</v>
      </c>
      <c r="U63" s="96">
        <f>+'Ark1'!V672</f>
        <v>8.8333333333333357</v>
      </c>
      <c r="V63" s="39"/>
      <c r="W63" s="42"/>
      <c r="X63" s="53"/>
      <c r="Y63" s="4"/>
      <c r="Z63" s="5"/>
      <c r="AA63" s="18"/>
    </row>
    <row r="64" spans="1:27" ht="15.6">
      <c r="A64" s="39"/>
      <c r="B64">
        <f>+'Ark1'!C673</f>
        <v>2022</v>
      </c>
      <c r="C64" s="4">
        <f>+'Ark1'!H673</f>
        <v>2</v>
      </c>
      <c r="D64">
        <f>+'Ark1'!J673</f>
        <v>470</v>
      </c>
      <c r="E64" s="4" t="str">
        <f>VLOOKUP(D64,RNR!$A$1:$B$28,2)</f>
        <v>Jens Eide</v>
      </c>
      <c r="F64">
        <f>+'Ark1'!Q673</f>
        <v>30</v>
      </c>
      <c r="G64" s="9">
        <f>+'Ark1'!R673</f>
        <v>212</v>
      </c>
      <c r="H64" s="9">
        <f>+'Ark1'!S673</f>
        <v>210</v>
      </c>
      <c r="I64" s="96">
        <f>+'Ark1'!T673</f>
        <v>0.66511890569115906</v>
      </c>
      <c r="J64" s="96">
        <f>+'Ark1'!U673</f>
        <v>0.61870466824213843</v>
      </c>
      <c r="K64" s="95"/>
      <c r="L64" s="1">
        <f>+'Ark1'!W673</f>
        <v>56.185714285714305</v>
      </c>
      <c r="M64" s="1"/>
      <c r="N64" s="115"/>
      <c r="O64" s="9">
        <f>+'Ark1'!Y673</f>
        <v>143.33349056603777</v>
      </c>
      <c r="Q64" s="9">
        <f>+'Ark1'!AA673</f>
        <v>24.583584299422203</v>
      </c>
      <c r="R64" s="1">
        <f>+'Ark1'!AB673</f>
        <v>5.6145038125576763</v>
      </c>
      <c r="S64" s="9">
        <f>+'Ark1'!AC673</f>
        <v>-38.204859883447618</v>
      </c>
      <c r="T64" s="9">
        <f t="shared" si="9"/>
        <v>7.0666666666666664</v>
      </c>
      <c r="U64" s="96">
        <f>+'Ark1'!V673</f>
        <v>7.3443396226415105</v>
      </c>
      <c r="V64" s="39"/>
      <c r="W64" s="42"/>
      <c r="X64" s="53"/>
      <c r="Y64" s="4"/>
      <c r="Z64" s="5"/>
      <c r="AA64" s="18"/>
    </row>
    <row r="65" spans="1:46" ht="15.6">
      <c r="A65" s="39"/>
      <c r="B65">
        <f>+'Ark1'!C674</f>
        <v>2022</v>
      </c>
      <c r="C65" s="4">
        <f>+'Ark1'!H674</f>
        <v>1</v>
      </c>
      <c r="D65">
        <f>+'Ark1'!J674</f>
        <v>643</v>
      </c>
      <c r="E65" s="4" t="str">
        <f>VLOOKUP(D65,RNR!$A$1:$B$28,2)</f>
        <v>Bjerka</v>
      </c>
      <c r="F65">
        <f>+'Ark1'!Q674</f>
        <v>50</v>
      </c>
      <c r="G65" s="9">
        <f>+'Ark1'!R674</f>
        <v>2281</v>
      </c>
      <c r="H65" s="9">
        <f>+'Ark1'!S674</f>
        <v>2280</v>
      </c>
      <c r="I65" s="96">
        <f>+'Ark1'!T674</f>
        <v>7.156302942837419</v>
      </c>
      <c r="J65" s="96">
        <f>+'Ark1'!U674</f>
        <v>6.858937428755211</v>
      </c>
      <c r="K65" s="95"/>
      <c r="L65" s="1">
        <f>+'Ark1'!W674</f>
        <v>59.6</v>
      </c>
      <c r="M65" s="1"/>
      <c r="N65" s="115"/>
      <c r="O65" s="9">
        <f>+'Ark1'!Y674</f>
        <v>147.68340640070164</v>
      </c>
      <c r="Q65" s="9">
        <f>+'Ark1'!AA674</f>
        <v>29.700765436605575</v>
      </c>
      <c r="R65" s="1">
        <f>+'Ark1'!AB674</f>
        <v>4.1395185752799071</v>
      </c>
      <c r="S65" s="9">
        <f>+'Ark1'!AC674</f>
        <v>-43.136422653108269</v>
      </c>
      <c r="T65" s="9">
        <f t="shared" si="9"/>
        <v>45.62</v>
      </c>
      <c r="U65" s="96">
        <f>+'Ark1'!V674</f>
        <v>5.5769399386234095</v>
      </c>
      <c r="V65" s="39"/>
      <c r="W65" s="42"/>
      <c r="X65" s="53"/>
      <c r="Y65" s="4"/>
      <c r="Z65" s="5"/>
      <c r="AA65" s="18"/>
    </row>
    <row r="66" spans="1:46" ht="15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95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53"/>
      <c r="Y66" s="4"/>
      <c r="Z66" s="5"/>
      <c r="AA66" s="18"/>
    </row>
    <row r="67" spans="1:46" ht="15.6">
      <c r="A67" s="39"/>
      <c r="B67" s="39"/>
      <c r="C67" s="39"/>
      <c r="D67" s="39"/>
      <c r="E67" s="39"/>
      <c r="F67" s="39"/>
      <c r="G67" s="64"/>
      <c r="H67" s="64"/>
      <c r="I67" s="100"/>
      <c r="J67" s="100"/>
      <c r="K67" s="100"/>
      <c r="L67" s="39"/>
      <c r="M67" s="39"/>
      <c r="N67" s="115"/>
      <c r="O67" s="64"/>
      <c r="P67" s="64"/>
      <c r="Q67" s="64"/>
      <c r="R67" s="39"/>
      <c r="S67" s="64"/>
      <c r="T67" s="64"/>
      <c r="U67" s="100"/>
      <c r="V67" s="39"/>
      <c r="W67" s="42"/>
      <c r="X67" s="53"/>
      <c r="Y67" s="53"/>
      <c r="Z67" s="4"/>
      <c r="AA67" s="4"/>
    </row>
    <row r="68" spans="1:46" ht="15.6">
      <c r="I68" s="52"/>
      <c r="J68" s="52"/>
      <c r="K68" s="52"/>
      <c r="O68"/>
      <c r="P68"/>
      <c r="Q68"/>
      <c r="S68" s="3"/>
      <c r="T68" s="14"/>
      <c r="U68" s="52"/>
      <c r="Y68" s="53"/>
      <c r="Z68" s="53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5"/>
    </row>
    <row r="69" spans="1:46" ht="15.6">
      <c r="I69" s="52"/>
      <c r="J69" s="52"/>
      <c r="K69" s="52"/>
      <c r="S69" s="3"/>
      <c r="T69" s="14"/>
      <c r="U69" s="52"/>
      <c r="Y69" s="53"/>
      <c r="Z69" s="53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4"/>
      <c r="AO69" s="11"/>
      <c r="AP69" s="11"/>
      <c r="AQ69" s="1"/>
      <c r="AR69" s="5"/>
    </row>
    <row r="70" spans="1:46" ht="15.6">
      <c r="I70" s="52"/>
      <c r="J70" s="52"/>
      <c r="K70" s="52"/>
      <c r="S70" s="3"/>
      <c r="T70" s="14"/>
      <c r="U70" s="52"/>
      <c r="Y70" s="53"/>
      <c r="Z70" s="53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4"/>
      <c r="AO70" s="11"/>
      <c r="AP70" s="11"/>
      <c r="AQ70" s="1"/>
      <c r="AR70" s="5"/>
    </row>
    <row r="71" spans="1:46" ht="15.6">
      <c r="I71" s="52"/>
      <c r="J71" s="52"/>
      <c r="K71" s="52"/>
      <c r="S71" s="3"/>
      <c r="T71" s="14"/>
      <c r="U71" s="52"/>
      <c r="Y71" s="53"/>
      <c r="Z71" s="53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4"/>
      <c r="AO71" s="11"/>
      <c r="AP71" s="11"/>
      <c r="AQ71" s="1"/>
      <c r="AR71" s="5"/>
    </row>
    <row r="72" spans="1:46" ht="15.6">
      <c r="I72" s="52"/>
      <c r="J72" s="52"/>
      <c r="K72" s="52"/>
      <c r="S72" s="3"/>
      <c r="T72" s="14"/>
      <c r="U72" s="52"/>
      <c r="Y72" s="53"/>
      <c r="Z72" s="53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4"/>
      <c r="AO72" s="11"/>
      <c r="AP72" s="11"/>
      <c r="AQ72" s="11"/>
      <c r="AR72" s="5"/>
    </row>
    <row r="73" spans="1:46" ht="15.6">
      <c r="I73" s="52"/>
      <c r="J73" s="52"/>
      <c r="K73" s="52"/>
      <c r="S73" s="3"/>
      <c r="T73" s="14"/>
      <c r="U73" s="52"/>
      <c r="Y73" s="53"/>
      <c r="Z73" s="53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4"/>
      <c r="AO73" s="11"/>
      <c r="AP73" s="11"/>
      <c r="AQ73" s="11"/>
      <c r="AR73" s="5"/>
    </row>
    <row r="74" spans="1:46" ht="15.6">
      <c r="I74" s="52"/>
      <c r="J74" s="52"/>
      <c r="K74" s="52"/>
      <c r="S74" s="3"/>
      <c r="T74" s="14"/>
      <c r="U74" s="52"/>
      <c r="Y74" s="53"/>
      <c r="Z74" s="53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4"/>
      <c r="AO74" s="11"/>
      <c r="AP74" s="11"/>
      <c r="AQ74" s="11"/>
      <c r="AR74" s="5"/>
    </row>
    <row r="75" spans="1:46" ht="15.6">
      <c r="I75" s="52"/>
      <c r="J75" s="52"/>
      <c r="K75" s="52"/>
      <c r="S75" s="3"/>
      <c r="T75" s="14"/>
      <c r="U75" s="52"/>
      <c r="Y75" s="53"/>
      <c r="Z75" s="53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4"/>
      <c r="AO75" s="11"/>
      <c r="AP75" s="11"/>
      <c r="AQ75" s="11"/>
      <c r="AR75" s="5"/>
    </row>
    <row r="76" spans="1:46" ht="15.6">
      <c r="I76" s="52"/>
      <c r="J76" s="52"/>
      <c r="K76" s="52"/>
      <c r="S76" s="3"/>
      <c r="T76" s="14"/>
      <c r="U76" s="52"/>
      <c r="Y76" s="53"/>
      <c r="Z76" s="53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4"/>
      <c r="AO76" s="11"/>
      <c r="AP76" s="11"/>
      <c r="AQ76" s="5"/>
      <c r="AR76" s="5"/>
    </row>
    <row r="77" spans="1:46" ht="15.6">
      <c r="I77" s="52"/>
      <c r="J77" s="52"/>
      <c r="K77" s="52"/>
      <c r="S77" s="3"/>
      <c r="T77" s="14"/>
      <c r="U77" s="52"/>
      <c r="Y77" s="53"/>
      <c r="Z77" s="53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4"/>
      <c r="AO77" s="11"/>
      <c r="AP77" s="11"/>
      <c r="AQ77" s="5"/>
      <c r="AR77" s="5"/>
    </row>
    <row r="78" spans="1:46" ht="15.6">
      <c r="I78" s="52"/>
      <c r="J78" s="52"/>
      <c r="K78" s="52"/>
      <c r="S78" s="3"/>
      <c r="T78" s="14"/>
      <c r="U78" s="52"/>
      <c r="Y78" s="53"/>
      <c r="Z78" s="53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4"/>
      <c r="AO78" s="11"/>
      <c r="AP78" s="11"/>
      <c r="AQ78" s="5"/>
      <c r="AR78" s="5"/>
    </row>
    <row r="79" spans="1:46" ht="15.6">
      <c r="I79" s="52"/>
      <c r="J79" s="52"/>
      <c r="K79" s="52"/>
      <c r="S79" s="3"/>
      <c r="T79" s="14"/>
      <c r="U79" s="52"/>
      <c r="Y79" s="53"/>
      <c r="Z79" s="53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P79" s="4"/>
      <c r="AQ79" s="11"/>
      <c r="AR79" s="11"/>
      <c r="AS79" s="5"/>
      <c r="AT79" s="5"/>
    </row>
    <row r="80" spans="1:46" ht="15.6">
      <c r="I80" s="52"/>
      <c r="J80" s="52"/>
      <c r="K80" s="52"/>
      <c r="S80" s="3"/>
      <c r="T80" s="14"/>
      <c r="U80" s="52"/>
      <c r="Y80" s="53"/>
      <c r="Z80" s="53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P80" s="4"/>
      <c r="AQ80" s="11"/>
      <c r="AR80" s="11"/>
      <c r="AS80" s="5"/>
      <c r="AT80" s="5"/>
    </row>
    <row r="81" spans="9:46" ht="15.6">
      <c r="I81" s="52"/>
      <c r="J81" s="52"/>
      <c r="K81" s="52"/>
      <c r="S81" s="3"/>
      <c r="T81" s="14"/>
      <c r="U81" s="52"/>
      <c r="Y81" s="53"/>
      <c r="Z81" s="53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P81" s="4"/>
      <c r="AQ81" s="11"/>
      <c r="AR81" s="11"/>
      <c r="AS81" s="5"/>
      <c r="AT81" s="5"/>
    </row>
    <row r="82" spans="9:46" ht="15.6">
      <c r="I82" s="52"/>
      <c r="J82" s="52"/>
      <c r="K82" s="52"/>
      <c r="S82" s="3"/>
      <c r="T82" s="14"/>
      <c r="U82" s="52"/>
      <c r="Y82" s="53"/>
      <c r="Z82" s="53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P82" s="4"/>
      <c r="AQ82" s="11"/>
      <c r="AR82" s="11"/>
      <c r="AS82" s="5"/>
      <c r="AT82" s="5"/>
    </row>
    <row r="83" spans="9:46" ht="15.6">
      <c r="I83" s="52"/>
      <c r="J83" s="52"/>
      <c r="K83" s="52"/>
      <c r="S83" s="3"/>
      <c r="T83" s="14"/>
      <c r="U83" s="52"/>
      <c r="Y83" s="53"/>
      <c r="Z83" s="53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P83" s="4"/>
      <c r="AQ83" s="11"/>
      <c r="AR83" s="11"/>
      <c r="AS83" s="5"/>
      <c r="AT83" s="5"/>
    </row>
    <row r="84" spans="9:46" ht="15.6">
      <c r="I84" s="52"/>
      <c r="J84" s="52"/>
      <c r="K84" s="52"/>
      <c r="S84" s="3"/>
      <c r="T84" s="14"/>
      <c r="U84" s="52"/>
      <c r="Y84" s="53"/>
      <c r="Z84" s="53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P84" s="4"/>
      <c r="AQ84" s="5"/>
      <c r="AR84" s="5"/>
      <c r="AS84" s="5"/>
      <c r="AT84" s="5"/>
    </row>
    <row r="85" spans="9:46">
      <c r="I85" s="52"/>
      <c r="J85" s="52"/>
      <c r="K85" s="52"/>
      <c r="S85" s="3"/>
      <c r="T85" s="14"/>
      <c r="U85" s="52"/>
      <c r="Y85" s="53"/>
      <c r="Z85" s="53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P85" s="11"/>
      <c r="AQ85" s="11"/>
    </row>
    <row r="86" spans="9:46" ht="15.6">
      <c r="I86" s="52"/>
      <c r="J86" s="52"/>
      <c r="K86" s="52"/>
      <c r="S86" s="3"/>
      <c r="T86" s="14"/>
      <c r="U86" s="52"/>
      <c r="Y86" s="53"/>
      <c r="Z86" s="53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P86" s="5"/>
      <c r="AQ86" s="5"/>
      <c r="AR86" s="5"/>
      <c r="AT86" s="5"/>
    </row>
    <row r="87" spans="9:46">
      <c r="I87" s="52"/>
      <c r="J87" s="52"/>
      <c r="K87" s="52"/>
      <c r="S87" s="3"/>
      <c r="T87" s="14"/>
      <c r="U87" s="52"/>
      <c r="Y87" s="53"/>
      <c r="Z87" s="53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P87" s="11"/>
      <c r="AQ87" s="11"/>
    </row>
    <row r="88" spans="9:46">
      <c r="I88" s="52"/>
      <c r="J88" s="52"/>
      <c r="K88" s="52"/>
      <c r="S88" s="3"/>
      <c r="T88" s="14"/>
      <c r="U88" s="52"/>
      <c r="Y88" s="53"/>
      <c r="Z88" s="53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P88" s="11"/>
      <c r="AQ88" s="11"/>
    </row>
    <row r="89" spans="9:46" ht="15.6">
      <c r="I89" s="52"/>
      <c r="J89" s="52"/>
      <c r="K89" s="52"/>
      <c r="S89" s="3"/>
      <c r="T89" s="14"/>
      <c r="U89" s="52"/>
      <c r="Y89" s="53"/>
      <c r="Z89" s="53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P89" s="2"/>
      <c r="AQ89" s="5"/>
      <c r="AR89" s="5"/>
      <c r="AT89" s="2"/>
    </row>
    <row r="90" spans="9:46">
      <c r="I90" s="52"/>
      <c r="J90" s="52"/>
      <c r="K90" s="52"/>
      <c r="S90" s="3"/>
      <c r="T90" s="14"/>
      <c r="U90" s="52"/>
      <c r="Y90" s="53"/>
      <c r="Z90" s="53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P90" s="4"/>
      <c r="AQ90" s="4"/>
      <c r="AR90" s="4"/>
      <c r="AS90" s="4"/>
      <c r="AT90" s="4"/>
    </row>
    <row r="91" spans="9:46" ht="15.6">
      <c r="I91" s="52"/>
      <c r="J91" s="52"/>
      <c r="K91" s="52"/>
      <c r="S91" s="3"/>
      <c r="T91" s="14"/>
      <c r="U91" s="52"/>
      <c r="Y91" s="53"/>
      <c r="Z91" s="53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P91" s="4"/>
      <c r="AQ91" s="11"/>
      <c r="AR91" s="11"/>
      <c r="AS91" s="1"/>
      <c r="AT91" s="5"/>
    </row>
    <row r="92" spans="9:46" ht="15.6">
      <c r="I92" s="52"/>
      <c r="J92" s="52"/>
      <c r="K92" s="52"/>
      <c r="S92" s="3"/>
      <c r="T92" s="14"/>
      <c r="U92" s="52"/>
      <c r="Y92" s="53"/>
      <c r="Z92" s="53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P92" s="4"/>
      <c r="AQ92" s="11"/>
      <c r="AR92" s="11"/>
      <c r="AS92" s="1"/>
      <c r="AT92" s="5"/>
    </row>
    <row r="93" spans="9:46" ht="15.6">
      <c r="I93" s="52"/>
      <c r="J93" s="52"/>
      <c r="K93" s="52"/>
      <c r="S93" s="3"/>
      <c r="T93" s="14"/>
      <c r="U93" s="52"/>
      <c r="Y93" s="53"/>
      <c r="Z93" s="53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P93" s="4"/>
      <c r="AQ93" s="11"/>
      <c r="AR93" s="11"/>
      <c r="AS93" s="1"/>
      <c r="AT93" s="5"/>
    </row>
    <row r="94" spans="9:46" ht="15.6">
      <c r="I94" s="52"/>
      <c r="J94" s="52"/>
      <c r="K94" s="52"/>
      <c r="S94" s="3"/>
      <c r="T94" s="14"/>
      <c r="U94" s="52"/>
      <c r="Y94" s="53"/>
      <c r="Z94" s="53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P94" s="4"/>
      <c r="AQ94" s="11"/>
      <c r="AR94" s="11"/>
      <c r="AS94" s="1"/>
      <c r="AT94" s="5"/>
    </row>
    <row r="95" spans="9:46" ht="15.6">
      <c r="I95" s="52"/>
      <c r="J95" s="52"/>
      <c r="K95" s="52"/>
      <c r="S95" s="3"/>
      <c r="T95" s="14"/>
      <c r="U95" s="52"/>
      <c r="Y95" s="53"/>
      <c r="Z95" s="53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P95" s="4"/>
      <c r="AQ95" s="11"/>
      <c r="AR95" s="11"/>
      <c r="AS95" s="11"/>
      <c r="AT95" s="5"/>
    </row>
    <row r="96" spans="9:46" ht="15.6">
      <c r="I96" s="52"/>
      <c r="J96" s="52"/>
      <c r="K96" s="52"/>
      <c r="S96" s="3"/>
      <c r="T96" s="14"/>
      <c r="U96" s="52"/>
      <c r="Y96" s="53"/>
      <c r="Z96" s="53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P96" s="4"/>
      <c r="AQ96" s="11"/>
      <c r="AR96" s="11"/>
      <c r="AS96" s="11"/>
      <c r="AT96" s="5"/>
    </row>
    <row r="97" spans="9:46" ht="15.6">
      <c r="I97" s="52"/>
      <c r="J97" s="52"/>
      <c r="K97" s="52"/>
      <c r="S97" s="3"/>
      <c r="T97" s="14"/>
      <c r="U97" s="52"/>
      <c r="Y97" s="53"/>
      <c r="Z97" s="53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P97" s="4"/>
      <c r="AQ97" s="11"/>
      <c r="AR97" s="11"/>
      <c r="AS97" s="11"/>
      <c r="AT97" s="5"/>
    </row>
    <row r="98" spans="9:46" ht="15.6">
      <c r="I98" s="52"/>
      <c r="J98" s="52"/>
      <c r="K98" s="52"/>
      <c r="S98" s="3"/>
      <c r="T98" s="14"/>
      <c r="U98" s="52"/>
      <c r="Y98" s="53"/>
      <c r="Z98" s="53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P98" s="4"/>
      <c r="AQ98" s="11"/>
      <c r="AR98" s="11"/>
      <c r="AS98" s="11"/>
      <c r="AT98" s="5"/>
    </row>
    <row r="99" spans="9:46" ht="15.6">
      <c r="I99" s="52"/>
      <c r="J99" s="52"/>
      <c r="K99" s="52"/>
      <c r="S99" s="3"/>
      <c r="T99" s="14"/>
      <c r="U99" s="52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P99" s="4"/>
      <c r="AQ99" s="11"/>
      <c r="AR99" s="11"/>
      <c r="AS99" s="5"/>
      <c r="AT99" s="5"/>
    </row>
    <row r="100" spans="9:46" ht="15.6">
      <c r="I100" s="52"/>
      <c r="J100" s="52"/>
      <c r="K100" s="52"/>
      <c r="S100" s="3"/>
      <c r="T100" s="14"/>
      <c r="U100" s="52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P100" s="4"/>
      <c r="AQ100" s="11"/>
      <c r="AR100" s="11"/>
      <c r="AS100" s="5"/>
      <c r="AT100" s="5"/>
    </row>
    <row r="101" spans="9:46" ht="15.6">
      <c r="I101" s="52"/>
      <c r="J101" s="52"/>
      <c r="K101" s="52"/>
      <c r="S101" s="3"/>
      <c r="T101" s="14"/>
      <c r="U101" s="52"/>
      <c r="Y101" s="53"/>
      <c r="Z101" s="53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P101" s="4"/>
      <c r="AQ101" s="11"/>
      <c r="AR101" s="11"/>
      <c r="AS101" s="5"/>
      <c r="AT101" s="5"/>
    </row>
    <row r="102" spans="9:46" ht="15.6">
      <c r="Y102" s="53"/>
      <c r="Z102" s="53"/>
      <c r="AL102" s="1"/>
      <c r="AM102" s="1"/>
      <c r="AN102" s="1"/>
      <c r="AP102" s="4"/>
      <c r="AQ102" s="11"/>
      <c r="AR102" s="11"/>
      <c r="AS102" s="5"/>
      <c r="AT102" s="5"/>
    </row>
    <row r="103" spans="9:46" ht="15.6">
      <c r="Y103" s="53"/>
      <c r="Z103" s="53"/>
      <c r="AN103" s="1"/>
      <c r="AP103" s="4"/>
      <c r="AQ103" s="11"/>
      <c r="AR103" s="11"/>
      <c r="AS103" s="5"/>
      <c r="AT103" s="5"/>
    </row>
    <row r="104" spans="9:46" ht="15.6">
      <c r="I104" s="52"/>
      <c r="J104" s="52"/>
      <c r="K104" s="52"/>
      <c r="S104" s="3"/>
      <c r="T104" s="14"/>
      <c r="U104" s="52"/>
      <c r="Y104" s="53"/>
      <c r="Z104" s="53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N104" s="1"/>
      <c r="AP104" s="4"/>
      <c r="AQ104" s="11"/>
      <c r="AR104" s="11"/>
      <c r="AS104" s="5"/>
      <c r="AT104" s="5"/>
    </row>
    <row r="105" spans="9:46" ht="15.6">
      <c r="I105" s="52"/>
      <c r="J105" s="52"/>
      <c r="K105" s="52"/>
      <c r="S105" s="3"/>
      <c r="T105" s="14"/>
      <c r="U105" s="52"/>
      <c r="Y105" s="53"/>
      <c r="Z105" s="53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P105" s="4"/>
      <c r="AQ105" s="11"/>
      <c r="AR105" s="11"/>
      <c r="AS105" s="5"/>
      <c r="AT105" s="5"/>
    </row>
    <row r="106" spans="9:46" ht="15.6">
      <c r="I106" s="52"/>
      <c r="J106" s="52"/>
      <c r="K106" s="52"/>
      <c r="S106" s="3"/>
      <c r="T106" s="14"/>
      <c r="U106" s="52"/>
      <c r="Y106" s="53"/>
      <c r="Z106" s="53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P106" s="4"/>
      <c r="AQ106" s="11"/>
      <c r="AR106" s="11"/>
      <c r="AS106" s="5"/>
      <c r="AT106" s="5"/>
    </row>
    <row r="107" spans="9:46" ht="15.6">
      <c r="I107" s="52"/>
      <c r="J107" s="52"/>
      <c r="K107" s="52"/>
      <c r="S107" s="3"/>
      <c r="T107" s="14"/>
      <c r="U107" s="52"/>
      <c r="Y107" s="53"/>
      <c r="Z107" s="53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P107" s="4"/>
      <c r="AQ107" s="5"/>
      <c r="AR107" s="5"/>
      <c r="AS107" s="5"/>
      <c r="AT107" s="5"/>
    </row>
    <row r="108" spans="9:46">
      <c r="I108" s="52"/>
      <c r="J108" s="52"/>
      <c r="K108" s="52"/>
      <c r="S108" s="3"/>
      <c r="T108" s="14"/>
      <c r="U108" s="52"/>
      <c r="Y108" s="53"/>
      <c r="Z108" s="53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P108" s="11"/>
      <c r="AQ108" s="11"/>
    </row>
    <row r="109" spans="9:46" ht="15.6">
      <c r="I109" s="52"/>
      <c r="J109" s="52"/>
      <c r="K109" s="52"/>
      <c r="S109" s="3"/>
      <c r="T109" s="14"/>
      <c r="U109" s="52"/>
      <c r="Y109" s="53"/>
      <c r="Z109" s="53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P109" s="5"/>
      <c r="AQ109" s="5"/>
      <c r="AR109" s="5"/>
      <c r="AT109" s="5"/>
    </row>
    <row r="110" spans="9:46">
      <c r="I110" s="52"/>
      <c r="J110" s="52"/>
      <c r="K110" s="52"/>
      <c r="S110" s="3"/>
      <c r="T110" s="14"/>
      <c r="U110" s="52"/>
      <c r="Y110" s="53"/>
      <c r="Z110" s="53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P110" s="11"/>
      <c r="AQ110" s="11"/>
    </row>
    <row r="111" spans="9:46">
      <c r="I111" s="52"/>
      <c r="J111" s="52"/>
      <c r="K111" s="52"/>
      <c r="S111" s="3"/>
      <c r="T111" s="14"/>
      <c r="U111" s="52"/>
      <c r="Y111" s="53"/>
      <c r="Z111" s="53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P111" s="11"/>
      <c r="AQ111" s="11"/>
    </row>
    <row r="112" spans="9:46">
      <c r="I112" s="52"/>
      <c r="J112" s="52"/>
      <c r="K112" s="52"/>
      <c r="S112" s="3"/>
      <c r="T112" s="14"/>
      <c r="U112" s="52"/>
      <c r="Y112" s="53"/>
      <c r="Z112" s="53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P112" s="11"/>
      <c r="AQ112" s="11"/>
    </row>
    <row r="113" spans="9:43">
      <c r="I113" s="52"/>
      <c r="J113" s="52"/>
      <c r="K113" s="52"/>
      <c r="S113" s="3"/>
      <c r="T113" s="14"/>
      <c r="U113" s="52"/>
      <c r="Y113" s="53"/>
      <c r="Z113" s="53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P113" s="11"/>
      <c r="AQ113" s="11"/>
    </row>
    <row r="114" spans="9:43">
      <c r="I114" s="52"/>
      <c r="J114" s="52"/>
      <c r="K114" s="52"/>
      <c r="S114" s="3"/>
      <c r="T114" s="14"/>
      <c r="U114" s="52"/>
      <c r="Y114" s="53"/>
      <c r="Z114" s="53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P114" s="11"/>
      <c r="AQ114" s="11"/>
    </row>
    <row r="115" spans="9:43">
      <c r="I115" s="52"/>
      <c r="J115" s="52"/>
      <c r="K115" s="52"/>
      <c r="S115" s="3"/>
      <c r="T115" s="14"/>
      <c r="U115" s="52"/>
      <c r="Y115" s="53"/>
      <c r="Z115" s="53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P115" s="11"/>
      <c r="AQ115" s="11"/>
    </row>
    <row r="116" spans="9:43">
      <c r="I116" s="52"/>
      <c r="J116" s="52"/>
      <c r="K116" s="52"/>
      <c r="S116" s="3"/>
      <c r="T116" s="14"/>
      <c r="U116" s="52"/>
      <c r="Y116" s="53"/>
      <c r="Z116" s="53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P116" s="11"/>
      <c r="AQ116" s="11"/>
    </row>
    <row r="117" spans="9:43">
      <c r="I117" s="52"/>
      <c r="J117" s="52"/>
      <c r="K117" s="52"/>
      <c r="S117" s="3"/>
      <c r="T117" s="14"/>
      <c r="U117" s="52"/>
      <c r="Y117" s="53"/>
      <c r="Z117" s="53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P117" s="11"/>
      <c r="AQ117" s="11"/>
    </row>
    <row r="118" spans="9:43">
      <c r="I118" s="52"/>
      <c r="J118" s="52"/>
      <c r="K118" s="52"/>
      <c r="S118" s="3"/>
      <c r="T118" s="14"/>
      <c r="U118" s="52"/>
      <c r="Y118" s="53"/>
      <c r="Z118" s="53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P118" s="11"/>
      <c r="AQ118" s="11"/>
    </row>
    <row r="119" spans="9:43">
      <c r="I119" s="52"/>
      <c r="J119" s="52"/>
      <c r="K119" s="52"/>
      <c r="S119" s="3"/>
      <c r="T119" s="14"/>
      <c r="U119" s="52"/>
      <c r="Y119" s="53"/>
      <c r="Z119" s="53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P119" s="11"/>
      <c r="AQ119" s="11"/>
    </row>
    <row r="120" spans="9:43">
      <c r="I120" s="52"/>
      <c r="J120" s="52"/>
      <c r="K120" s="52"/>
      <c r="S120" s="3"/>
      <c r="T120" s="14"/>
      <c r="U120" s="52"/>
      <c r="Y120" s="53"/>
      <c r="Z120" s="53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P120" s="11"/>
      <c r="AQ120" s="11"/>
    </row>
    <row r="121" spans="9:43">
      <c r="I121" s="52"/>
      <c r="J121" s="52"/>
      <c r="K121" s="52"/>
      <c r="S121" s="3"/>
      <c r="T121" s="14"/>
      <c r="U121" s="52"/>
      <c r="Y121" s="53"/>
      <c r="Z121" s="53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P121" s="11"/>
      <c r="AQ121" s="11"/>
    </row>
    <row r="122" spans="9:43">
      <c r="I122" s="52"/>
      <c r="J122" s="52"/>
      <c r="K122" s="52"/>
      <c r="S122" s="3"/>
      <c r="T122" s="14"/>
      <c r="U122" s="52"/>
      <c r="Y122" s="53"/>
      <c r="Z122" s="53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P122" s="11"/>
      <c r="AQ122" s="11"/>
    </row>
    <row r="123" spans="9:43">
      <c r="I123" s="52"/>
      <c r="J123" s="52"/>
      <c r="K123" s="52"/>
      <c r="S123" s="3"/>
      <c r="T123" s="14"/>
      <c r="U123" s="52"/>
      <c r="Y123" s="53"/>
      <c r="Z123" s="53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P123" s="11"/>
      <c r="AQ123" s="11"/>
    </row>
    <row r="124" spans="9:43">
      <c r="I124" s="52"/>
      <c r="J124" s="52"/>
      <c r="K124" s="52"/>
      <c r="S124" s="3"/>
      <c r="T124" s="14"/>
      <c r="U124" s="52"/>
      <c r="Y124" s="53"/>
      <c r="Z124" s="53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P124" s="11"/>
      <c r="AQ124" s="11"/>
    </row>
    <row r="125" spans="9:43">
      <c r="I125" s="52"/>
      <c r="J125" s="52"/>
      <c r="K125" s="52"/>
      <c r="S125" s="3"/>
      <c r="T125" s="14"/>
      <c r="U125" s="52"/>
      <c r="Y125" s="53"/>
      <c r="Z125" s="53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P125" s="11"/>
      <c r="AQ125" s="11"/>
    </row>
    <row r="126" spans="9:43">
      <c r="I126" s="52"/>
      <c r="J126" s="52"/>
      <c r="K126" s="52"/>
      <c r="S126" s="3"/>
      <c r="T126" s="14"/>
      <c r="U126" s="52"/>
      <c r="Y126" s="53"/>
      <c r="Z126" s="53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P126" s="11"/>
      <c r="AQ126" s="11"/>
    </row>
    <row r="127" spans="9:43">
      <c r="I127" s="52"/>
      <c r="J127" s="52"/>
      <c r="K127" s="52"/>
      <c r="S127" s="3"/>
      <c r="T127" s="14"/>
      <c r="U127" s="52"/>
      <c r="Y127" s="53"/>
      <c r="Z127" s="53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P127" s="11"/>
      <c r="AQ127" s="11"/>
    </row>
    <row r="128" spans="9:43">
      <c r="I128" s="52"/>
      <c r="J128" s="52"/>
      <c r="K128" s="52"/>
      <c r="S128" s="3"/>
      <c r="T128" s="14"/>
      <c r="U128" s="52"/>
      <c r="Y128" s="53"/>
      <c r="Z128" s="53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P128" s="11"/>
      <c r="AQ128" s="11"/>
    </row>
    <row r="129" spans="9:43">
      <c r="I129" s="52"/>
      <c r="J129" s="52"/>
      <c r="K129" s="52"/>
      <c r="S129" s="3"/>
      <c r="T129" s="14"/>
      <c r="U129" s="52"/>
      <c r="Y129" s="53"/>
      <c r="Z129" s="53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P129" s="11"/>
      <c r="AQ129" s="11"/>
    </row>
    <row r="130" spans="9:43">
      <c r="I130" s="52"/>
      <c r="J130" s="52"/>
      <c r="K130" s="52"/>
      <c r="S130" s="3"/>
      <c r="T130" s="14"/>
      <c r="U130" s="52"/>
      <c r="Y130" s="53"/>
      <c r="Z130" s="53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P130" s="11"/>
      <c r="AQ130" s="11"/>
    </row>
    <row r="131" spans="9:43">
      <c r="I131" s="52"/>
      <c r="J131" s="52"/>
      <c r="K131" s="52"/>
      <c r="S131" s="3"/>
      <c r="T131" s="14"/>
      <c r="U131" s="52"/>
      <c r="Y131" s="53"/>
      <c r="Z131" s="53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P131" s="11"/>
      <c r="AQ131" s="11"/>
    </row>
    <row r="132" spans="9:43">
      <c r="I132" s="52"/>
      <c r="J132" s="52"/>
      <c r="K132" s="52"/>
      <c r="S132" s="3"/>
      <c r="T132" s="14"/>
      <c r="U132" s="52"/>
      <c r="Y132" s="53"/>
      <c r="Z132" s="53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P132" s="11"/>
      <c r="AQ132" s="11"/>
    </row>
    <row r="133" spans="9:43">
      <c r="I133" s="52"/>
      <c r="J133" s="52"/>
      <c r="K133" s="52"/>
      <c r="S133" s="3"/>
      <c r="T133" s="14"/>
      <c r="U133" s="52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P133" s="11"/>
      <c r="AQ133" s="11"/>
    </row>
    <row r="134" spans="9:43">
      <c r="I134" s="52"/>
      <c r="J134" s="52"/>
      <c r="K134" s="52"/>
      <c r="S134" s="3"/>
      <c r="T134" s="14"/>
      <c r="U134" s="52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P134" s="11"/>
      <c r="AQ134" s="11"/>
    </row>
    <row r="135" spans="9:43">
      <c r="I135" s="52"/>
      <c r="J135" s="52"/>
      <c r="K135" s="52"/>
      <c r="S135" s="3"/>
      <c r="T135" s="14"/>
      <c r="U135" s="52"/>
      <c r="Y135" s="53"/>
      <c r="Z135" s="53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P135" s="11"/>
      <c r="AQ135" s="11"/>
    </row>
    <row r="136" spans="9:43">
      <c r="Y136" s="53"/>
      <c r="Z136" s="53"/>
      <c r="AL136" s="1"/>
      <c r="AM136" s="1"/>
      <c r="AN136" s="1"/>
      <c r="AP136" s="11"/>
      <c r="AQ136" s="11"/>
    </row>
    <row r="137" spans="9:43">
      <c r="Y137" s="53"/>
      <c r="Z137" s="53"/>
      <c r="AN137" s="1"/>
      <c r="AP137" s="11"/>
      <c r="AQ137" s="11"/>
    </row>
    <row r="138" spans="9:43">
      <c r="I138" s="52"/>
      <c r="J138" s="52"/>
      <c r="K138" s="52"/>
      <c r="S138" s="3"/>
      <c r="T138" s="14"/>
      <c r="U138" s="52"/>
      <c r="Y138" s="53"/>
      <c r="Z138" s="53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N138" s="1"/>
      <c r="AP138" s="11"/>
      <c r="AQ138" s="11"/>
    </row>
    <row r="139" spans="9:43">
      <c r="I139" s="52"/>
      <c r="J139" s="52"/>
      <c r="K139" s="52"/>
      <c r="S139" s="3"/>
      <c r="T139" s="14"/>
      <c r="U139" s="52"/>
      <c r="Y139" s="53"/>
      <c r="Z139" s="53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P139" s="11"/>
      <c r="AQ139" s="11"/>
    </row>
    <row r="140" spans="9:43">
      <c r="I140" s="52"/>
      <c r="J140" s="52"/>
      <c r="K140" s="52"/>
      <c r="S140" s="3"/>
      <c r="T140" s="14"/>
      <c r="U140" s="52"/>
      <c r="Y140" s="53"/>
      <c r="Z140" s="53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P140" s="11"/>
      <c r="AQ140" s="11"/>
    </row>
    <row r="141" spans="9:43">
      <c r="I141" s="52"/>
      <c r="J141" s="52"/>
      <c r="K141" s="52"/>
      <c r="S141" s="3"/>
      <c r="T141" s="14"/>
      <c r="U141" s="52"/>
      <c r="Y141" s="53"/>
      <c r="Z141" s="53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P141" s="11"/>
      <c r="AQ141" s="11"/>
    </row>
    <row r="142" spans="9:43">
      <c r="I142" s="52"/>
      <c r="J142" s="52"/>
      <c r="K142" s="52"/>
      <c r="S142" s="3"/>
      <c r="T142" s="14"/>
      <c r="U142" s="52"/>
      <c r="Y142" s="53"/>
      <c r="Z142" s="53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P142" s="11"/>
      <c r="AQ142" s="11"/>
    </row>
    <row r="143" spans="9:43">
      <c r="I143" s="52"/>
      <c r="J143" s="52"/>
      <c r="K143" s="52"/>
      <c r="S143" s="3"/>
      <c r="T143" s="14"/>
      <c r="U143" s="52"/>
      <c r="Y143" s="53"/>
      <c r="Z143" s="53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P143" s="11"/>
      <c r="AQ143" s="11"/>
    </row>
    <row r="144" spans="9:43">
      <c r="I144" s="52"/>
      <c r="J144" s="52"/>
      <c r="K144" s="52"/>
      <c r="S144" s="3"/>
      <c r="T144" s="14"/>
      <c r="U144" s="52"/>
      <c r="Y144" s="53"/>
      <c r="Z144" s="53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P144" s="11"/>
      <c r="AQ144" s="11"/>
    </row>
    <row r="145" spans="9:43">
      <c r="I145" s="52"/>
      <c r="J145" s="52"/>
      <c r="K145" s="52"/>
      <c r="S145" s="3"/>
      <c r="T145" s="14"/>
      <c r="U145" s="52"/>
      <c r="Y145" s="53"/>
      <c r="Z145" s="53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P145" s="11"/>
      <c r="AQ145" s="11"/>
    </row>
    <row r="146" spans="9:43">
      <c r="I146" s="52"/>
      <c r="J146" s="52"/>
      <c r="K146" s="52"/>
      <c r="S146" s="3"/>
      <c r="T146" s="14"/>
      <c r="U146" s="52"/>
      <c r="Y146" s="53"/>
      <c r="Z146" s="53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P146" s="11"/>
      <c r="AQ146" s="11"/>
    </row>
    <row r="147" spans="9:43">
      <c r="I147" s="52"/>
      <c r="J147" s="52"/>
      <c r="K147" s="52"/>
      <c r="S147" s="3"/>
      <c r="T147" s="14"/>
      <c r="U147" s="52"/>
      <c r="Y147" s="53"/>
      <c r="Z147" s="53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P147" s="11"/>
      <c r="AQ147" s="11"/>
    </row>
    <row r="148" spans="9:43">
      <c r="I148" s="52"/>
      <c r="J148" s="52"/>
      <c r="K148" s="52"/>
      <c r="S148" s="3"/>
      <c r="T148" s="14"/>
      <c r="U148" s="52"/>
      <c r="Y148" s="53"/>
      <c r="Z148" s="53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P148" s="11"/>
      <c r="AQ148" s="11"/>
    </row>
    <row r="149" spans="9:43">
      <c r="I149" s="52"/>
      <c r="J149" s="52"/>
      <c r="K149" s="52"/>
      <c r="S149" s="3"/>
      <c r="T149" s="14"/>
      <c r="U149" s="52"/>
      <c r="Y149" s="53"/>
      <c r="Z149" s="53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P149" s="11"/>
      <c r="AQ149" s="11"/>
    </row>
    <row r="150" spans="9:43">
      <c r="I150" s="52"/>
      <c r="J150" s="52"/>
      <c r="K150" s="52"/>
      <c r="S150" s="3"/>
      <c r="T150" s="14"/>
      <c r="U150" s="52"/>
      <c r="Y150" s="53"/>
      <c r="Z150" s="53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P150" s="11"/>
      <c r="AQ150" s="11"/>
    </row>
    <row r="151" spans="9:43">
      <c r="I151" s="52"/>
      <c r="J151" s="52"/>
      <c r="K151" s="52"/>
      <c r="S151" s="3"/>
      <c r="T151" s="14"/>
      <c r="U151" s="52"/>
      <c r="Y151" s="53"/>
      <c r="Z151" s="53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P151" s="11"/>
      <c r="AQ151" s="11"/>
    </row>
    <row r="152" spans="9:43">
      <c r="I152" s="52"/>
      <c r="J152" s="52"/>
      <c r="K152" s="52"/>
      <c r="S152" s="3"/>
      <c r="T152" s="14"/>
      <c r="U152" s="52"/>
      <c r="Y152" s="53"/>
      <c r="Z152" s="53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P152" s="11"/>
      <c r="AQ152" s="11"/>
    </row>
    <row r="153" spans="9:43">
      <c r="I153" s="52"/>
      <c r="J153" s="52"/>
      <c r="K153" s="52"/>
      <c r="S153" s="3"/>
      <c r="T153" s="14"/>
      <c r="U153" s="52"/>
      <c r="Y153" s="53"/>
      <c r="Z153" s="53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P153" s="11"/>
      <c r="AQ153" s="11"/>
    </row>
    <row r="154" spans="9:43">
      <c r="I154" s="52"/>
      <c r="J154" s="52"/>
      <c r="K154" s="52"/>
      <c r="S154" s="3"/>
      <c r="T154" s="14"/>
      <c r="U154" s="52"/>
      <c r="Y154" s="53"/>
      <c r="Z154" s="53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P154" s="11"/>
      <c r="AQ154" s="11"/>
    </row>
    <row r="155" spans="9:43">
      <c r="I155" s="52"/>
      <c r="J155" s="52"/>
      <c r="K155" s="52"/>
      <c r="S155" s="3"/>
      <c r="T155" s="14"/>
      <c r="U155" s="52"/>
      <c r="Y155" s="53"/>
      <c r="Z155" s="53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P155" s="11"/>
      <c r="AQ155" s="11"/>
    </row>
    <row r="156" spans="9:43">
      <c r="I156" s="52"/>
      <c r="J156" s="52"/>
      <c r="K156" s="52"/>
      <c r="S156" s="3"/>
      <c r="T156" s="14"/>
      <c r="U156" s="52"/>
      <c r="Y156" s="53"/>
      <c r="Z156" s="53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P156" s="11"/>
      <c r="AQ156" s="11"/>
    </row>
    <row r="157" spans="9:43">
      <c r="I157" s="52"/>
      <c r="J157" s="52"/>
      <c r="K157" s="52"/>
      <c r="S157" s="3"/>
      <c r="T157" s="14"/>
      <c r="U157" s="52"/>
      <c r="Y157" s="53"/>
      <c r="Z157" s="53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P157" s="11"/>
      <c r="AQ157" s="11"/>
    </row>
    <row r="158" spans="9:43">
      <c r="I158" s="52"/>
      <c r="J158" s="52"/>
      <c r="K158" s="52"/>
      <c r="S158" s="3"/>
      <c r="T158" s="14"/>
      <c r="U158" s="52"/>
      <c r="Y158" s="53"/>
      <c r="Z158" s="53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P158" s="11"/>
      <c r="AQ158" s="11"/>
    </row>
    <row r="159" spans="9:43">
      <c r="I159" s="52"/>
      <c r="J159" s="52"/>
      <c r="K159" s="52"/>
      <c r="S159" s="3"/>
      <c r="T159" s="14"/>
      <c r="U159" s="52"/>
      <c r="Y159" s="53"/>
      <c r="Z159" s="53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P159" s="11"/>
      <c r="AQ159" s="11"/>
    </row>
    <row r="160" spans="9:43">
      <c r="I160" s="52"/>
      <c r="J160" s="52"/>
      <c r="K160" s="52"/>
      <c r="S160" s="3"/>
      <c r="T160" s="14"/>
      <c r="U160" s="52"/>
      <c r="Y160" s="53"/>
      <c r="Z160" s="53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P160" s="11"/>
      <c r="AQ160" s="11"/>
    </row>
    <row r="161" spans="9:43">
      <c r="I161" s="52"/>
      <c r="J161" s="52"/>
      <c r="K161" s="52"/>
      <c r="S161" s="3"/>
      <c r="T161" s="14"/>
      <c r="U161" s="52"/>
      <c r="Y161" s="53"/>
      <c r="Z161" s="53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P161" s="11"/>
      <c r="AQ161" s="11"/>
    </row>
    <row r="162" spans="9:43">
      <c r="I162" s="52"/>
      <c r="J162" s="52"/>
      <c r="K162" s="52"/>
      <c r="S162" s="3"/>
      <c r="T162" s="14"/>
      <c r="U162" s="52"/>
      <c r="Y162" s="53"/>
      <c r="Z162" s="53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P162" s="11"/>
      <c r="AQ162" s="11"/>
    </row>
    <row r="163" spans="9:43">
      <c r="I163" s="52"/>
      <c r="J163" s="52"/>
      <c r="K163" s="52"/>
      <c r="S163" s="3"/>
      <c r="T163" s="14"/>
      <c r="U163" s="52"/>
      <c r="Y163" s="53"/>
      <c r="Z163" s="53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P163" s="11"/>
      <c r="AQ163" s="11"/>
    </row>
    <row r="164" spans="9:43">
      <c r="I164" s="52"/>
      <c r="J164" s="52"/>
      <c r="K164" s="52"/>
      <c r="O164" s="66"/>
      <c r="P164" s="66"/>
      <c r="S164" s="3"/>
      <c r="T164" s="14"/>
      <c r="U164" s="52"/>
      <c r="Y164" s="53"/>
      <c r="Z164" s="53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P164" s="11"/>
      <c r="AQ164" s="11"/>
    </row>
    <row r="165" spans="9:43">
      <c r="I165" s="52"/>
      <c r="J165" s="52"/>
      <c r="K165" s="52"/>
      <c r="O165" s="66"/>
      <c r="P165" s="66"/>
      <c r="S165" s="3"/>
      <c r="T165" s="14"/>
      <c r="U165" s="52"/>
      <c r="Y165" s="53"/>
      <c r="Z165" s="53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9:43">
      <c r="I166" s="52"/>
      <c r="J166" s="52"/>
      <c r="K166" s="52"/>
      <c r="O166" s="66"/>
      <c r="P166" s="66"/>
      <c r="S166" s="3"/>
      <c r="T166" s="14"/>
      <c r="U166" s="52"/>
      <c r="Y166" s="53"/>
      <c r="Z166" s="53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9:43">
      <c r="I167" s="52"/>
      <c r="J167" s="52"/>
      <c r="K167" s="52"/>
      <c r="O167" s="66"/>
      <c r="P167" s="66"/>
      <c r="S167" s="3"/>
      <c r="T167" s="14"/>
      <c r="U167" s="52"/>
      <c r="Y167" s="53"/>
      <c r="Z167" s="53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9:43">
      <c r="I168" s="52"/>
      <c r="J168" s="52"/>
      <c r="K168" s="52"/>
      <c r="O168" s="66"/>
      <c r="P168" s="66"/>
      <c r="S168" s="3"/>
      <c r="T168" s="14"/>
      <c r="U168" s="52"/>
      <c r="Y168" s="53"/>
      <c r="Z168" s="53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9:43">
      <c r="I169" s="52"/>
      <c r="J169" s="52"/>
      <c r="K169" s="52"/>
      <c r="O169" s="66"/>
      <c r="P169" s="66"/>
      <c r="S169" s="3"/>
      <c r="T169" s="14"/>
      <c r="U169" s="52"/>
      <c r="Y169" s="53"/>
      <c r="Z169" s="53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9:43">
      <c r="I170" s="52"/>
      <c r="J170" s="52"/>
      <c r="K170" s="52"/>
      <c r="O170" s="66"/>
      <c r="P170" s="66"/>
      <c r="S170" s="3"/>
      <c r="T170" s="14"/>
      <c r="U170" s="52"/>
      <c r="Y170" s="53"/>
      <c r="Z170" s="53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9:43">
      <c r="I171" s="52"/>
      <c r="J171" s="52"/>
      <c r="K171" s="52"/>
      <c r="O171" s="66"/>
      <c r="P171" s="66"/>
      <c r="S171" s="3"/>
      <c r="T171" s="14"/>
      <c r="U171" s="52"/>
      <c r="Y171" s="53"/>
      <c r="Z171" s="53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9:43">
      <c r="I172" s="52"/>
      <c r="J172" s="52"/>
      <c r="K172" s="52"/>
      <c r="O172" s="66"/>
      <c r="P172" s="66"/>
      <c r="S172" s="3"/>
      <c r="T172" s="14"/>
      <c r="U172" s="52"/>
      <c r="Y172" s="53"/>
      <c r="Z172" s="53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9:43">
      <c r="I173" s="52"/>
      <c r="J173" s="52"/>
      <c r="K173" s="52"/>
      <c r="O173" s="66"/>
      <c r="P173" s="66"/>
      <c r="S173" s="3"/>
      <c r="T173" s="14"/>
      <c r="U173" s="52"/>
      <c r="Y173" s="53"/>
      <c r="Z173" s="53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9:43">
      <c r="I174" s="52"/>
      <c r="J174" s="52"/>
      <c r="K174" s="52"/>
      <c r="O174" s="66"/>
      <c r="P174" s="66"/>
      <c r="S174" s="3"/>
      <c r="T174" s="14"/>
      <c r="U174" s="52"/>
      <c r="Y174" s="53"/>
      <c r="Z174" s="53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9:43">
      <c r="I175" s="52"/>
      <c r="J175" s="52"/>
      <c r="K175" s="52"/>
      <c r="O175" s="66"/>
      <c r="P175" s="66"/>
      <c r="S175" s="3"/>
      <c r="T175" s="14"/>
      <c r="U175" s="52"/>
      <c r="Y175" s="53"/>
      <c r="Z175" s="53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9:43">
      <c r="I176" s="52"/>
      <c r="J176" s="52"/>
      <c r="K176" s="52"/>
      <c r="O176" s="66"/>
      <c r="P176" s="66"/>
      <c r="S176" s="3"/>
      <c r="T176" s="14"/>
      <c r="U176" s="52"/>
      <c r="Y176" s="53"/>
      <c r="Z176" s="53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6:41">
      <c r="I177" s="52"/>
      <c r="J177" s="52"/>
      <c r="K177" s="52"/>
      <c r="O177" s="66"/>
      <c r="P177" s="66"/>
      <c r="S177" s="3"/>
      <c r="T177" s="14"/>
      <c r="U177" s="52"/>
      <c r="Y177" s="53"/>
      <c r="Z177" s="53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6:41">
      <c r="I178" s="52"/>
      <c r="J178" s="52"/>
      <c r="K178" s="52"/>
      <c r="O178" s="66"/>
      <c r="P178" s="66"/>
      <c r="S178" s="3"/>
      <c r="T178" s="14"/>
      <c r="U178" s="52"/>
      <c r="Y178" s="53"/>
      <c r="Z178" s="53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6:41">
      <c r="I179" s="52"/>
      <c r="J179" s="52"/>
      <c r="K179" s="52"/>
      <c r="O179" s="66"/>
      <c r="P179" s="66"/>
      <c r="S179" s="3"/>
      <c r="T179" s="14"/>
      <c r="U179" s="52"/>
      <c r="Y179" s="53"/>
      <c r="Z179" s="53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6:41">
      <c r="I180" s="52"/>
      <c r="J180" s="52"/>
      <c r="K180" s="52"/>
      <c r="O180" s="66"/>
      <c r="P180" s="66"/>
      <c r="S180" s="3"/>
      <c r="T180" s="14"/>
      <c r="U180" s="52"/>
      <c r="Y180" s="53"/>
      <c r="Z180" s="53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6:41">
      <c r="I181" s="52"/>
      <c r="J181" s="52"/>
      <c r="K181" s="52"/>
      <c r="O181" s="66"/>
      <c r="P181" s="66"/>
      <c r="S181" s="3"/>
      <c r="T181" s="14"/>
      <c r="U181" s="52"/>
      <c r="Y181" s="53"/>
      <c r="Z181" s="53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6:41">
      <c r="I182" s="52"/>
      <c r="J182" s="52"/>
      <c r="K182" s="52"/>
      <c r="O182" s="66"/>
      <c r="P182" s="66"/>
      <c r="S182" s="3"/>
      <c r="T182" s="14"/>
      <c r="U182" s="52"/>
      <c r="Y182" s="53"/>
      <c r="Z182" s="53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6:41">
      <c r="I183" s="52"/>
      <c r="J183" s="52"/>
      <c r="K183" s="52"/>
      <c r="O183" s="66"/>
      <c r="P183" s="66"/>
      <c r="S183" s="3"/>
      <c r="T183" s="14"/>
      <c r="U183" s="52"/>
      <c r="Y183" s="53"/>
      <c r="Z183" s="53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6:41">
      <c r="I184" s="52"/>
      <c r="J184" s="52"/>
      <c r="K184" s="52"/>
      <c r="O184" s="66"/>
      <c r="P184" s="66"/>
      <c r="S184" s="3"/>
      <c r="T184" s="14"/>
      <c r="U184" s="52"/>
      <c r="Y184" s="53"/>
      <c r="Z184" s="53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6:41">
      <c r="I185" s="52"/>
      <c r="J185" s="52"/>
      <c r="K185" s="52"/>
      <c r="O185" s="66"/>
      <c r="P185" s="66"/>
      <c r="S185" s="3"/>
      <c r="T185" s="14"/>
      <c r="U185" s="52"/>
      <c r="Y185" s="53"/>
      <c r="Z185" s="53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6:41">
      <c r="F186" s="12"/>
      <c r="G186" s="12"/>
      <c r="H186" s="12"/>
      <c r="I186" s="52"/>
      <c r="J186" s="52"/>
      <c r="K186" s="52"/>
      <c r="L186" s="12"/>
      <c r="M186" s="12"/>
      <c r="N186" s="12"/>
      <c r="O186" s="66"/>
      <c r="P186" s="66"/>
      <c r="S186" s="3"/>
      <c r="T186" s="14"/>
      <c r="U186" s="52"/>
      <c r="V186" s="12"/>
      <c r="Y186" s="53"/>
      <c r="Z186" s="53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2"/>
    </row>
    <row r="187" spans="6:41">
      <c r="F187" s="12"/>
      <c r="G187" s="12"/>
      <c r="H187" s="12"/>
      <c r="I187" s="52"/>
      <c r="J187" s="52"/>
      <c r="K187" s="52"/>
      <c r="L187" s="12"/>
      <c r="M187" s="12"/>
      <c r="N187" s="12"/>
      <c r="O187" s="66"/>
      <c r="P187" s="66"/>
      <c r="S187" s="3"/>
      <c r="T187" s="14"/>
      <c r="U187" s="52"/>
      <c r="V187" s="12"/>
      <c r="Y187" s="53"/>
      <c r="Z187" s="53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2"/>
    </row>
    <row r="188" spans="6:41">
      <c r="F188" s="12"/>
      <c r="G188" s="12"/>
      <c r="H188" s="12"/>
      <c r="I188" s="52"/>
      <c r="J188" s="52"/>
      <c r="K188" s="52"/>
      <c r="L188" s="12"/>
      <c r="M188" s="12"/>
      <c r="N188" s="12"/>
      <c r="O188" s="66"/>
      <c r="P188" s="66"/>
      <c r="S188" s="3"/>
      <c r="T188" s="14"/>
      <c r="U188" s="52"/>
      <c r="V188" s="12"/>
      <c r="Y188" s="53"/>
      <c r="Z188" s="53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2"/>
    </row>
    <row r="189" spans="6:41">
      <c r="F189" s="12"/>
      <c r="G189" s="12"/>
      <c r="H189" s="12"/>
      <c r="I189" s="52"/>
      <c r="J189" s="52"/>
      <c r="K189" s="52"/>
      <c r="L189" s="12"/>
      <c r="M189" s="12"/>
      <c r="N189" s="12"/>
      <c r="O189" s="66"/>
      <c r="P189" s="66"/>
      <c r="S189" s="3"/>
      <c r="T189" s="14"/>
      <c r="U189" s="52"/>
      <c r="V189" s="12"/>
      <c r="Y189" s="53"/>
      <c r="Z189" s="53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2"/>
    </row>
    <row r="190" spans="6:41">
      <c r="F190" s="12"/>
      <c r="G190" s="12"/>
      <c r="H190" s="12"/>
      <c r="I190" s="52"/>
      <c r="J190" s="52"/>
      <c r="K190" s="52"/>
      <c r="L190" s="12"/>
      <c r="M190" s="12"/>
      <c r="N190" s="12"/>
      <c r="O190" s="66"/>
      <c r="P190" s="66"/>
      <c r="S190" s="3"/>
      <c r="T190" s="14"/>
      <c r="U190" s="52"/>
      <c r="V190" s="12"/>
      <c r="Y190" s="53"/>
      <c r="Z190" s="53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2"/>
    </row>
    <row r="191" spans="6:41">
      <c r="F191" s="12"/>
      <c r="G191" s="12"/>
      <c r="H191" s="12"/>
      <c r="I191" s="52"/>
      <c r="J191" s="52"/>
      <c r="K191" s="52"/>
      <c r="L191" s="12"/>
      <c r="M191" s="12"/>
      <c r="N191" s="12"/>
      <c r="O191" s="66"/>
      <c r="P191" s="66"/>
      <c r="S191" s="3"/>
      <c r="T191" s="14"/>
      <c r="U191" s="52"/>
      <c r="V191" s="12"/>
      <c r="Y191" s="53"/>
      <c r="Z191" s="53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2"/>
    </row>
    <row r="192" spans="6:41">
      <c r="F192" s="12"/>
      <c r="G192" s="12"/>
      <c r="H192" s="12"/>
      <c r="I192" s="52"/>
      <c r="J192" s="52"/>
      <c r="K192" s="52"/>
      <c r="L192" s="12"/>
      <c r="M192" s="12"/>
      <c r="N192" s="12"/>
      <c r="O192" s="66"/>
      <c r="P192" s="66"/>
      <c r="S192" s="3"/>
      <c r="T192" s="14"/>
      <c r="U192" s="52"/>
      <c r="V192" s="12"/>
      <c r="Y192" s="53"/>
      <c r="Z192" s="53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2"/>
    </row>
    <row r="193" spans="6:41">
      <c r="F193" s="12"/>
      <c r="G193" s="12"/>
      <c r="H193" s="12"/>
      <c r="I193" s="52"/>
      <c r="J193" s="52"/>
      <c r="K193" s="52"/>
      <c r="L193" s="12"/>
      <c r="M193" s="12"/>
      <c r="N193" s="12"/>
      <c r="O193" s="66"/>
      <c r="P193" s="66"/>
      <c r="S193" s="3"/>
      <c r="T193" s="14"/>
      <c r="U193" s="52"/>
      <c r="V193" s="12"/>
      <c r="Y193" s="53"/>
      <c r="Z193" s="53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2"/>
    </row>
    <row r="194" spans="6:41">
      <c r="F194" s="12"/>
      <c r="G194" s="12"/>
      <c r="H194" s="12"/>
      <c r="I194" s="52"/>
      <c r="J194" s="52"/>
      <c r="K194" s="52"/>
      <c r="L194" s="12"/>
      <c r="M194" s="12"/>
      <c r="N194" s="12"/>
      <c r="O194" s="66"/>
      <c r="P194" s="66"/>
      <c r="S194" s="3"/>
      <c r="T194" s="14"/>
      <c r="U194" s="52"/>
      <c r="V194" s="12"/>
      <c r="Y194" s="53"/>
      <c r="Z194" s="53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2"/>
    </row>
    <row r="195" spans="6:41">
      <c r="F195" s="12"/>
      <c r="G195" s="12"/>
      <c r="H195" s="12"/>
      <c r="I195" s="52"/>
      <c r="J195" s="52"/>
      <c r="K195" s="52"/>
      <c r="L195" s="12"/>
      <c r="M195" s="12"/>
      <c r="N195" s="12"/>
      <c r="O195" s="66"/>
      <c r="P195" s="66"/>
      <c r="S195" s="3"/>
      <c r="T195" s="14"/>
      <c r="U195" s="52"/>
      <c r="V195" s="12"/>
      <c r="Y195" s="53"/>
      <c r="Z195" s="53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2"/>
    </row>
    <row r="196" spans="6:41">
      <c r="F196" s="12"/>
      <c r="G196" s="12"/>
      <c r="H196" s="12"/>
      <c r="I196" s="52"/>
      <c r="J196" s="52"/>
      <c r="K196" s="52"/>
      <c r="L196" s="12"/>
      <c r="M196" s="12"/>
      <c r="N196" s="12"/>
      <c r="O196" s="66"/>
      <c r="P196" s="66"/>
      <c r="S196" s="3"/>
      <c r="T196" s="14"/>
      <c r="U196" s="52"/>
      <c r="V196" s="12"/>
      <c r="Y196" s="12"/>
      <c r="Z196" s="12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2"/>
    </row>
    <row r="197" spans="6:41">
      <c r="F197" s="12"/>
      <c r="G197" s="12"/>
      <c r="H197" s="12"/>
      <c r="I197" s="52"/>
      <c r="J197" s="52"/>
      <c r="K197" s="52"/>
      <c r="L197" s="12"/>
      <c r="M197" s="12"/>
      <c r="N197" s="12"/>
      <c r="O197" s="66"/>
      <c r="P197" s="66"/>
      <c r="S197" s="3"/>
      <c r="T197" s="14"/>
      <c r="U197" s="52"/>
      <c r="V197" s="12"/>
      <c r="Y197" s="12"/>
      <c r="Z197" s="12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2"/>
    </row>
    <row r="198" spans="6:41">
      <c r="F198" s="12"/>
      <c r="G198" s="12"/>
      <c r="H198" s="12"/>
      <c r="I198" s="52"/>
      <c r="J198" s="52"/>
      <c r="K198" s="52"/>
      <c r="L198" s="12"/>
      <c r="M198" s="12"/>
      <c r="N198" s="12"/>
      <c r="O198" s="66"/>
      <c r="P198" s="66"/>
      <c r="S198" s="3"/>
      <c r="T198" s="14"/>
      <c r="U198" s="52"/>
      <c r="V198" s="12"/>
      <c r="Y198" s="12"/>
      <c r="Z198" s="12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2"/>
    </row>
    <row r="199" spans="6:41">
      <c r="F199" s="12"/>
      <c r="G199" s="12"/>
      <c r="H199" s="12"/>
      <c r="I199" s="149"/>
      <c r="J199" s="149"/>
      <c r="K199" s="149"/>
      <c r="L199" s="12"/>
      <c r="M199" s="12"/>
      <c r="N199" s="12"/>
      <c r="O199" s="66"/>
      <c r="P199" s="66"/>
      <c r="Q199" s="66"/>
      <c r="R199" s="149"/>
      <c r="S199" s="12"/>
      <c r="T199" s="66"/>
      <c r="U199" s="149"/>
      <c r="V199" s="12"/>
      <c r="W199" s="66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"/>
      <c r="AM199" s="1"/>
      <c r="AN199" s="1"/>
      <c r="AO199" s="12"/>
    </row>
    <row r="200" spans="6:41">
      <c r="F200" s="12"/>
      <c r="G200" s="12"/>
      <c r="H200" s="12"/>
      <c r="I200" s="149"/>
      <c r="J200" s="149"/>
      <c r="K200" s="149"/>
      <c r="L200" s="12"/>
      <c r="M200" s="12"/>
      <c r="N200" s="12"/>
      <c r="O200" s="66"/>
      <c r="P200" s="66"/>
      <c r="Q200" s="66"/>
      <c r="R200" s="149"/>
      <c r="S200" s="12"/>
      <c r="T200" s="66"/>
      <c r="U200" s="149"/>
      <c r="V200" s="12"/>
      <c r="W200" s="66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"/>
      <c r="AO200" s="12"/>
    </row>
    <row r="201" spans="6:41">
      <c r="F201" s="12"/>
      <c r="G201" s="12"/>
      <c r="H201" s="12"/>
      <c r="I201" s="149"/>
      <c r="J201" s="149"/>
      <c r="K201" s="149"/>
      <c r="L201" s="12"/>
      <c r="M201" s="12"/>
      <c r="N201" s="12"/>
      <c r="O201" s="66"/>
      <c r="P201" s="66"/>
      <c r="Q201" s="66"/>
      <c r="R201" s="149"/>
      <c r="S201" s="12"/>
      <c r="T201" s="66"/>
      <c r="U201" s="149"/>
      <c r="V201" s="12"/>
      <c r="W201" s="66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"/>
      <c r="AO201" s="12"/>
    </row>
    <row r="202" spans="6:41">
      <c r="F202" s="12"/>
      <c r="G202" s="12"/>
      <c r="H202" s="12"/>
      <c r="I202" s="149"/>
      <c r="J202" s="149"/>
      <c r="K202" s="149"/>
      <c r="L202" s="12"/>
      <c r="M202" s="12"/>
      <c r="N202" s="12"/>
      <c r="O202" s="66"/>
      <c r="P202" s="66"/>
      <c r="Q202" s="66"/>
      <c r="R202" s="149"/>
      <c r="S202" s="12"/>
      <c r="T202" s="66"/>
      <c r="U202" s="149"/>
      <c r="V202" s="12"/>
      <c r="W202" s="66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"/>
      <c r="AO202" s="12"/>
    </row>
    <row r="203" spans="6:41">
      <c r="F203" s="12"/>
      <c r="G203" s="12"/>
      <c r="H203" s="12"/>
      <c r="I203" s="149"/>
      <c r="J203" s="149"/>
      <c r="K203" s="149"/>
      <c r="L203" s="12"/>
      <c r="M203" s="12"/>
      <c r="N203" s="12"/>
      <c r="O203" s="66"/>
      <c r="P203" s="66"/>
      <c r="Q203" s="66"/>
      <c r="R203" s="149"/>
      <c r="S203" s="12"/>
      <c r="T203" s="66"/>
      <c r="U203" s="149"/>
      <c r="V203" s="12"/>
      <c r="W203" s="66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"/>
      <c r="AO203" s="12"/>
    </row>
    <row r="204" spans="6:41">
      <c r="F204" s="12"/>
      <c r="G204" s="12"/>
      <c r="H204" s="12"/>
      <c r="I204" s="149"/>
      <c r="J204" s="149"/>
      <c r="K204" s="149"/>
      <c r="L204" s="12"/>
      <c r="M204" s="12"/>
      <c r="N204" s="12"/>
      <c r="O204" s="66"/>
      <c r="P204" s="66"/>
      <c r="Q204" s="66"/>
      <c r="R204" s="149"/>
      <c r="S204" s="12"/>
      <c r="T204" s="66"/>
      <c r="U204" s="149"/>
      <c r="V204" s="12"/>
      <c r="W204" s="66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"/>
      <c r="AO204" s="12"/>
    </row>
    <row r="205" spans="6:41">
      <c r="F205" s="12"/>
      <c r="G205" s="12"/>
      <c r="H205" s="12"/>
      <c r="I205" s="149"/>
      <c r="J205" s="149"/>
      <c r="K205" s="149"/>
      <c r="L205" s="12"/>
      <c r="M205" s="12"/>
      <c r="N205" s="12"/>
      <c r="O205" s="66"/>
      <c r="P205" s="66"/>
      <c r="Q205" s="66"/>
      <c r="R205" s="149"/>
      <c r="S205" s="12"/>
      <c r="T205" s="66"/>
      <c r="U205" s="149"/>
      <c r="V205" s="12"/>
      <c r="W205" s="66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"/>
      <c r="AO205" s="12"/>
    </row>
    <row r="206" spans="6:41">
      <c r="F206" s="12"/>
      <c r="G206" s="12"/>
      <c r="H206" s="12"/>
      <c r="I206" s="149"/>
      <c r="J206" s="149"/>
      <c r="K206" s="149"/>
      <c r="L206" s="12"/>
      <c r="M206" s="12"/>
      <c r="N206" s="12"/>
      <c r="O206" s="66"/>
      <c r="P206" s="66"/>
      <c r="Q206" s="66"/>
      <c r="R206" s="149"/>
      <c r="S206" s="12"/>
      <c r="T206" s="66"/>
      <c r="U206" s="149"/>
      <c r="V206" s="12"/>
      <c r="W206" s="66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"/>
      <c r="AO206" s="12"/>
    </row>
    <row r="207" spans="6:41">
      <c r="F207" s="12"/>
      <c r="G207" s="12"/>
      <c r="H207" s="12"/>
      <c r="I207" s="149"/>
      <c r="J207" s="149"/>
      <c r="K207" s="149"/>
      <c r="L207" s="12"/>
      <c r="M207" s="12"/>
      <c r="N207" s="12"/>
      <c r="O207" s="66"/>
      <c r="P207" s="66"/>
      <c r="Q207" s="66"/>
      <c r="R207" s="149"/>
      <c r="S207" s="12"/>
      <c r="T207" s="66"/>
      <c r="U207" s="149"/>
      <c r="V207" s="12"/>
      <c r="W207" s="66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"/>
      <c r="AO207" s="12"/>
    </row>
    <row r="208" spans="6:41">
      <c r="F208" s="12"/>
      <c r="G208" s="12"/>
      <c r="H208" s="12"/>
      <c r="I208" s="149"/>
      <c r="J208" s="149"/>
      <c r="K208" s="149"/>
      <c r="L208" s="12"/>
      <c r="M208" s="12"/>
      <c r="N208" s="12"/>
      <c r="O208" s="66"/>
      <c r="P208" s="66"/>
      <c r="Q208" s="66"/>
      <c r="R208" s="149"/>
      <c r="S208" s="12"/>
      <c r="T208" s="66"/>
      <c r="U208" s="149"/>
      <c r="V208" s="12"/>
      <c r="W208" s="66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"/>
      <c r="AO208" s="12"/>
    </row>
    <row r="209" spans="6:41">
      <c r="F209" s="12"/>
      <c r="G209" s="12"/>
      <c r="H209" s="12"/>
      <c r="I209" s="149"/>
      <c r="J209" s="149"/>
      <c r="K209" s="149"/>
      <c r="L209" s="12"/>
      <c r="M209" s="12"/>
      <c r="N209" s="12"/>
      <c r="O209" s="66"/>
      <c r="P209" s="66"/>
      <c r="Q209" s="66"/>
      <c r="R209" s="149"/>
      <c r="S209" s="12"/>
      <c r="T209" s="66"/>
      <c r="U209" s="149"/>
      <c r="V209" s="12"/>
      <c r="W209" s="66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"/>
      <c r="AO209" s="12"/>
    </row>
    <row r="210" spans="6:41">
      <c r="F210" s="12"/>
      <c r="G210" s="12"/>
      <c r="H210" s="12"/>
      <c r="I210" s="149"/>
      <c r="J210" s="149"/>
      <c r="K210" s="149"/>
      <c r="L210" s="12"/>
      <c r="M210" s="12"/>
      <c r="N210" s="12"/>
      <c r="O210" s="66"/>
      <c r="P210" s="66"/>
      <c r="Q210" s="66"/>
      <c r="R210" s="149"/>
      <c r="S210" s="12"/>
      <c r="T210" s="66"/>
      <c r="U210" s="149"/>
      <c r="V210" s="12"/>
      <c r="W210" s="66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"/>
      <c r="AO210" s="12"/>
    </row>
    <row r="211" spans="6:41">
      <c r="F211" s="12"/>
      <c r="G211" s="12"/>
      <c r="H211" s="12"/>
      <c r="I211" s="149"/>
      <c r="J211" s="149"/>
      <c r="K211" s="149"/>
      <c r="L211" s="12"/>
      <c r="M211" s="12"/>
      <c r="N211" s="12"/>
      <c r="O211" s="66"/>
      <c r="P211" s="66"/>
      <c r="Q211" s="66"/>
      <c r="R211" s="149"/>
      <c r="S211" s="12"/>
      <c r="T211" s="66"/>
      <c r="U211" s="149"/>
      <c r="V211" s="12"/>
      <c r="W211" s="66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"/>
      <c r="AO211" s="12"/>
    </row>
    <row r="212" spans="6:41">
      <c r="F212" s="12"/>
      <c r="G212" s="12"/>
      <c r="H212" s="12"/>
      <c r="I212" s="149"/>
      <c r="J212" s="149"/>
      <c r="K212" s="149"/>
      <c r="L212" s="12"/>
      <c r="M212" s="12"/>
      <c r="N212" s="12"/>
      <c r="O212" s="66"/>
      <c r="P212" s="66"/>
      <c r="Q212" s="66"/>
      <c r="R212" s="149"/>
      <c r="S212" s="12"/>
      <c r="T212" s="66"/>
      <c r="U212" s="149"/>
      <c r="V212" s="12"/>
      <c r="W212" s="66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"/>
      <c r="AO212" s="12"/>
    </row>
    <row r="213" spans="6:41">
      <c r="F213" s="12"/>
      <c r="G213" s="12"/>
      <c r="H213" s="12"/>
      <c r="I213" s="149"/>
      <c r="J213" s="149"/>
      <c r="K213" s="149"/>
      <c r="L213" s="12"/>
      <c r="M213" s="12"/>
      <c r="N213" s="12"/>
      <c r="O213" s="66"/>
      <c r="P213" s="66"/>
      <c r="Q213" s="66"/>
      <c r="R213" s="149"/>
      <c r="S213" s="12"/>
      <c r="T213" s="66"/>
      <c r="U213" s="149"/>
      <c r="V213" s="12"/>
      <c r="W213" s="66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"/>
      <c r="AO213" s="12"/>
    </row>
    <row r="214" spans="6:41">
      <c r="F214" s="12"/>
      <c r="G214" s="12"/>
      <c r="H214" s="12"/>
      <c r="I214" s="149"/>
      <c r="J214" s="149"/>
      <c r="K214" s="149"/>
      <c r="L214" s="12"/>
      <c r="M214" s="12"/>
      <c r="N214" s="12"/>
      <c r="O214" s="66"/>
      <c r="P214" s="66"/>
      <c r="Q214" s="66"/>
      <c r="R214" s="149"/>
      <c r="S214" s="12"/>
      <c r="T214" s="66"/>
      <c r="U214" s="149"/>
      <c r="V214" s="12"/>
      <c r="W214" s="66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"/>
      <c r="AO214" s="12"/>
    </row>
    <row r="215" spans="6:41">
      <c r="F215" s="12"/>
      <c r="G215" s="12"/>
      <c r="H215" s="12"/>
      <c r="I215" s="149"/>
      <c r="J215" s="149"/>
      <c r="K215" s="149"/>
      <c r="L215" s="12"/>
      <c r="M215" s="12"/>
      <c r="N215" s="12"/>
      <c r="O215" s="66"/>
      <c r="P215" s="66"/>
      <c r="Q215" s="66"/>
      <c r="R215" s="149"/>
      <c r="S215" s="12"/>
      <c r="T215" s="66"/>
      <c r="U215" s="149"/>
      <c r="V215" s="12"/>
      <c r="W215" s="66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"/>
      <c r="AO215" s="12"/>
    </row>
    <row r="216" spans="6:41">
      <c r="F216" s="12"/>
      <c r="G216" s="12"/>
      <c r="H216" s="12"/>
      <c r="I216" s="149"/>
      <c r="J216" s="149"/>
      <c r="K216" s="149"/>
      <c r="L216" s="12"/>
      <c r="M216" s="12"/>
      <c r="N216" s="12"/>
      <c r="O216" s="66"/>
      <c r="P216" s="66"/>
      <c r="Q216" s="66"/>
      <c r="R216" s="149"/>
      <c r="S216" s="12"/>
      <c r="T216" s="66"/>
      <c r="U216" s="149"/>
      <c r="V216" s="12"/>
      <c r="W216" s="66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"/>
      <c r="AO216" s="12"/>
    </row>
    <row r="217" spans="6:41">
      <c r="F217" s="12"/>
      <c r="G217" s="12"/>
      <c r="H217" s="12"/>
      <c r="I217" s="149"/>
      <c r="J217" s="149"/>
      <c r="K217" s="149"/>
      <c r="L217" s="12"/>
      <c r="M217" s="12"/>
      <c r="N217" s="12"/>
      <c r="O217" s="66"/>
      <c r="P217" s="66"/>
      <c r="Q217" s="66"/>
      <c r="R217" s="149"/>
      <c r="S217" s="12"/>
      <c r="T217" s="66"/>
      <c r="U217" s="149"/>
      <c r="V217" s="12"/>
      <c r="W217" s="66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"/>
      <c r="AO217" s="12"/>
    </row>
    <row r="218" spans="6:41">
      <c r="F218" s="12"/>
      <c r="G218" s="12"/>
      <c r="H218" s="12"/>
      <c r="I218" s="149"/>
      <c r="J218" s="149"/>
      <c r="K218" s="149"/>
      <c r="L218" s="12"/>
      <c r="M218" s="12"/>
      <c r="N218" s="12"/>
      <c r="O218" s="66"/>
      <c r="P218" s="66"/>
      <c r="Q218" s="66"/>
      <c r="R218" s="149"/>
      <c r="S218" s="12"/>
      <c r="T218" s="66"/>
      <c r="U218" s="149"/>
      <c r="V218" s="12"/>
      <c r="W218" s="66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"/>
      <c r="AO218" s="12"/>
    </row>
    <row r="219" spans="6:41">
      <c r="F219" s="12"/>
      <c r="G219" s="12"/>
      <c r="H219" s="12"/>
      <c r="I219" s="149"/>
      <c r="J219" s="149"/>
      <c r="K219" s="149"/>
      <c r="L219" s="12"/>
      <c r="M219" s="12"/>
      <c r="N219" s="12"/>
      <c r="O219" s="66"/>
      <c r="P219" s="66"/>
      <c r="Q219" s="66"/>
      <c r="R219" s="149"/>
      <c r="S219" s="12"/>
      <c r="T219" s="66"/>
      <c r="U219" s="149"/>
      <c r="V219" s="12"/>
      <c r="W219" s="66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"/>
      <c r="AO219" s="12"/>
    </row>
    <row r="220" spans="6:41">
      <c r="F220" s="12"/>
      <c r="G220" s="12"/>
      <c r="H220" s="12"/>
      <c r="I220" s="149"/>
      <c r="J220" s="149"/>
      <c r="K220" s="149"/>
      <c r="L220" s="12"/>
      <c r="M220" s="12"/>
      <c r="N220" s="12"/>
      <c r="O220" s="66"/>
      <c r="P220" s="66"/>
      <c r="Q220" s="66"/>
      <c r="R220" s="149"/>
      <c r="S220" s="12"/>
      <c r="T220" s="66"/>
      <c r="U220" s="149"/>
      <c r="V220" s="12"/>
      <c r="W220" s="66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"/>
      <c r="AO220" s="12"/>
    </row>
    <row r="221" spans="6:41">
      <c r="F221" s="12"/>
      <c r="G221" s="12"/>
      <c r="H221" s="12"/>
      <c r="I221" s="149"/>
      <c r="J221" s="149"/>
      <c r="K221" s="149"/>
      <c r="L221" s="12"/>
      <c r="M221" s="12"/>
      <c r="N221" s="12"/>
      <c r="O221" s="66"/>
      <c r="P221" s="66"/>
      <c r="Q221" s="66"/>
      <c r="R221" s="149"/>
      <c r="S221" s="12"/>
      <c r="T221" s="66"/>
      <c r="U221" s="149"/>
      <c r="V221" s="12"/>
      <c r="W221" s="66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"/>
      <c r="AO221" s="12"/>
    </row>
    <row r="222" spans="6:41">
      <c r="F222" s="12"/>
      <c r="G222" s="12"/>
      <c r="H222" s="12"/>
      <c r="I222" s="149"/>
      <c r="J222" s="149"/>
      <c r="K222" s="149"/>
      <c r="L222" s="12"/>
      <c r="M222" s="12"/>
      <c r="N222" s="12"/>
      <c r="O222" s="66"/>
      <c r="P222" s="66"/>
      <c r="Q222" s="66"/>
      <c r="R222" s="149"/>
      <c r="S222" s="12"/>
      <c r="T222" s="66"/>
      <c r="U222" s="149"/>
      <c r="V222" s="12"/>
      <c r="W222" s="66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</row>
    <row r="223" spans="6:41">
      <c r="F223" s="12"/>
      <c r="G223" s="12"/>
      <c r="H223" s="12"/>
      <c r="I223" s="149"/>
      <c r="J223" s="149"/>
      <c r="K223" s="149"/>
      <c r="L223" s="12"/>
      <c r="M223" s="12"/>
      <c r="N223" s="12"/>
      <c r="O223" s="66"/>
      <c r="P223" s="66"/>
      <c r="Q223" s="66"/>
      <c r="R223" s="149"/>
      <c r="S223" s="12"/>
      <c r="T223" s="66"/>
      <c r="U223" s="149"/>
      <c r="V223" s="12"/>
      <c r="W223" s="66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</row>
    <row r="224" spans="6:41">
      <c r="F224" s="12"/>
      <c r="G224" s="12"/>
      <c r="H224" s="12"/>
      <c r="I224" s="149"/>
      <c r="J224" s="149"/>
      <c r="K224" s="149"/>
      <c r="L224" s="12"/>
      <c r="M224" s="12"/>
      <c r="N224" s="12"/>
      <c r="O224" s="66"/>
      <c r="P224" s="66"/>
      <c r="Q224" s="66"/>
      <c r="R224" s="149"/>
      <c r="S224" s="12"/>
      <c r="T224" s="66"/>
      <c r="U224" s="149"/>
      <c r="V224" s="12"/>
      <c r="W224" s="66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</row>
    <row r="225" spans="6:41">
      <c r="F225" s="12"/>
      <c r="G225" s="12"/>
      <c r="H225" s="12"/>
      <c r="I225" s="149"/>
      <c r="J225" s="149"/>
      <c r="K225" s="149"/>
      <c r="L225" s="12"/>
      <c r="M225" s="12"/>
      <c r="N225" s="12"/>
      <c r="O225" s="66"/>
      <c r="P225" s="66"/>
      <c r="Q225" s="66"/>
      <c r="R225" s="149"/>
      <c r="S225" s="12"/>
      <c r="T225" s="66"/>
      <c r="U225" s="149"/>
      <c r="V225" s="12"/>
      <c r="W225" s="66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</row>
    <row r="226" spans="6:41">
      <c r="F226" s="12"/>
      <c r="G226" s="12"/>
      <c r="H226" s="12"/>
      <c r="I226" s="149"/>
      <c r="J226" s="149"/>
      <c r="K226" s="149"/>
      <c r="L226" s="12"/>
      <c r="M226" s="12"/>
      <c r="N226" s="12"/>
      <c r="O226" s="66"/>
      <c r="P226" s="66"/>
      <c r="Q226" s="66"/>
      <c r="R226" s="149"/>
      <c r="S226" s="12"/>
      <c r="T226" s="66"/>
      <c r="U226" s="149"/>
      <c r="V226" s="12"/>
      <c r="W226" s="66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</row>
    <row r="227" spans="6:41">
      <c r="F227" s="12"/>
      <c r="G227" s="12"/>
      <c r="H227" s="12"/>
      <c r="I227" s="149"/>
      <c r="J227" s="149"/>
      <c r="K227" s="149"/>
      <c r="L227" s="12"/>
      <c r="M227" s="12"/>
      <c r="N227" s="12"/>
      <c r="O227" s="66"/>
      <c r="P227" s="66"/>
      <c r="Q227" s="66"/>
      <c r="R227" s="149"/>
      <c r="S227" s="12"/>
      <c r="T227" s="66"/>
      <c r="U227" s="149"/>
      <c r="V227" s="12"/>
      <c r="W227" s="66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</row>
    <row r="228" spans="6:41">
      <c r="F228" s="12"/>
      <c r="G228" s="12"/>
      <c r="H228" s="12"/>
      <c r="I228" s="149"/>
      <c r="J228" s="149"/>
      <c r="K228" s="149"/>
      <c r="L228" s="12"/>
      <c r="M228" s="12"/>
      <c r="N228" s="12"/>
      <c r="O228" s="66"/>
      <c r="P228" s="66"/>
      <c r="Q228" s="66"/>
      <c r="R228" s="149"/>
      <c r="S228" s="12"/>
      <c r="T228" s="66"/>
      <c r="U228" s="149"/>
      <c r="V228" s="12"/>
      <c r="W228" s="66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</row>
    <row r="229" spans="6:41">
      <c r="F229" s="12"/>
      <c r="G229" s="12"/>
      <c r="H229" s="12"/>
      <c r="I229" s="149"/>
      <c r="J229" s="149"/>
      <c r="K229" s="149"/>
      <c r="L229" s="12"/>
      <c r="M229" s="12"/>
      <c r="N229" s="12"/>
      <c r="O229" s="66"/>
      <c r="P229" s="66"/>
      <c r="Q229" s="66"/>
      <c r="R229" s="149"/>
      <c r="S229" s="12"/>
      <c r="T229" s="66"/>
      <c r="U229" s="149"/>
      <c r="V229" s="12"/>
      <c r="W229" s="66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</row>
    <row r="230" spans="6:41">
      <c r="F230" s="12"/>
      <c r="G230" s="12"/>
      <c r="H230" s="12"/>
      <c r="I230" s="149"/>
      <c r="J230" s="149"/>
      <c r="K230" s="149"/>
      <c r="L230" s="12"/>
      <c r="M230" s="12"/>
      <c r="N230" s="12"/>
      <c r="O230" s="66"/>
      <c r="P230" s="66"/>
      <c r="Q230" s="66"/>
      <c r="R230" s="149"/>
      <c r="S230" s="12"/>
      <c r="T230" s="66"/>
      <c r="U230" s="149"/>
      <c r="V230" s="12"/>
      <c r="W230" s="66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</row>
    <row r="231" spans="6:41">
      <c r="F231" s="12"/>
      <c r="G231" s="12"/>
      <c r="H231" s="12"/>
      <c r="I231" s="149"/>
      <c r="J231" s="149"/>
      <c r="K231" s="149"/>
      <c r="L231" s="12"/>
      <c r="M231" s="12"/>
      <c r="N231" s="12"/>
      <c r="O231" s="66"/>
      <c r="P231" s="66"/>
      <c r="Q231" s="66"/>
      <c r="R231" s="149"/>
      <c r="S231" s="12"/>
      <c r="T231" s="66"/>
      <c r="U231" s="149"/>
      <c r="V231" s="12"/>
      <c r="W231" s="66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</row>
    <row r="232" spans="6:41">
      <c r="F232" s="12"/>
      <c r="G232" s="12"/>
      <c r="H232" s="12"/>
      <c r="I232" s="149"/>
      <c r="J232" s="149"/>
      <c r="K232" s="149"/>
      <c r="L232" s="12"/>
      <c r="M232" s="12"/>
      <c r="N232" s="12"/>
      <c r="O232" s="66"/>
      <c r="P232" s="66"/>
      <c r="Q232" s="66"/>
      <c r="R232" s="149"/>
      <c r="S232" s="12"/>
      <c r="T232" s="66"/>
      <c r="U232" s="149"/>
      <c r="V232" s="12"/>
      <c r="W232" s="66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</row>
    <row r="233" spans="6:41">
      <c r="F233" s="12"/>
      <c r="G233" s="12"/>
      <c r="H233" s="12"/>
      <c r="I233" s="149"/>
      <c r="J233" s="149"/>
      <c r="K233" s="149"/>
      <c r="L233" s="12"/>
      <c r="M233" s="12"/>
      <c r="N233" s="12"/>
      <c r="O233" s="66"/>
      <c r="P233" s="66"/>
      <c r="Q233" s="66"/>
      <c r="R233" s="149"/>
      <c r="S233" s="12"/>
      <c r="T233" s="66"/>
      <c r="U233" s="149"/>
      <c r="V233" s="12"/>
      <c r="W233" s="66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</row>
    <row r="234" spans="6:41">
      <c r="F234" s="12"/>
      <c r="G234" s="12"/>
      <c r="H234" s="12"/>
      <c r="I234" s="149"/>
      <c r="J234" s="149"/>
      <c r="K234" s="149"/>
      <c r="L234" s="12"/>
      <c r="M234" s="12"/>
      <c r="N234" s="12"/>
      <c r="O234" s="66"/>
      <c r="P234" s="66"/>
      <c r="Q234" s="66"/>
      <c r="R234" s="149"/>
      <c r="S234" s="12"/>
      <c r="T234" s="66"/>
      <c r="U234" s="149"/>
      <c r="V234" s="12"/>
      <c r="W234" s="66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</row>
    <row r="235" spans="6:41">
      <c r="F235" s="12"/>
      <c r="G235" s="12"/>
      <c r="H235" s="12"/>
      <c r="I235" s="149"/>
      <c r="J235" s="149"/>
      <c r="K235" s="149"/>
      <c r="L235" s="12"/>
      <c r="M235" s="12"/>
      <c r="N235" s="12"/>
      <c r="O235" s="66"/>
      <c r="P235" s="66"/>
      <c r="Q235" s="66"/>
      <c r="R235" s="149"/>
      <c r="S235" s="12"/>
      <c r="T235" s="66"/>
      <c r="U235" s="149"/>
      <c r="V235" s="12"/>
      <c r="W235" s="66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</row>
    <row r="236" spans="6:41">
      <c r="F236" s="12"/>
      <c r="G236" s="12"/>
      <c r="H236" s="12"/>
      <c r="I236" s="149"/>
      <c r="J236" s="149"/>
      <c r="K236" s="149"/>
      <c r="L236" s="12"/>
      <c r="M236" s="12"/>
      <c r="N236" s="12"/>
      <c r="O236" s="66"/>
      <c r="P236" s="66"/>
      <c r="Q236" s="66"/>
      <c r="R236" s="149"/>
      <c r="S236" s="12"/>
      <c r="T236" s="66"/>
      <c r="U236" s="149"/>
      <c r="V236" s="12"/>
      <c r="W236" s="66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</row>
    <row r="237" spans="6:41">
      <c r="F237" s="12"/>
      <c r="G237" s="12"/>
      <c r="H237" s="12"/>
      <c r="I237" s="149"/>
      <c r="J237" s="149"/>
      <c r="K237" s="149"/>
      <c r="L237" s="12"/>
      <c r="M237" s="12"/>
      <c r="N237" s="12"/>
      <c r="O237" s="66"/>
      <c r="P237" s="66"/>
      <c r="Q237" s="66"/>
      <c r="R237" s="149"/>
      <c r="S237" s="12"/>
      <c r="T237" s="66"/>
      <c r="U237" s="149"/>
      <c r="V237" s="12"/>
      <c r="W237" s="66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</row>
    <row r="238" spans="6:41">
      <c r="F238" s="12"/>
      <c r="G238" s="12"/>
      <c r="H238" s="12"/>
      <c r="I238" s="149"/>
      <c r="J238" s="149"/>
      <c r="K238" s="149"/>
      <c r="L238" s="12"/>
      <c r="M238" s="12"/>
      <c r="N238" s="12"/>
      <c r="O238" s="66"/>
      <c r="P238" s="66"/>
      <c r="Q238" s="66"/>
      <c r="R238" s="149"/>
      <c r="S238" s="12"/>
      <c r="T238" s="66"/>
      <c r="U238" s="149"/>
      <c r="V238" s="12"/>
      <c r="W238" s="66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</row>
    <row r="239" spans="6:41">
      <c r="F239" s="12"/>
      <c r="G239" s="12"/>
      <c r="H239" s="12"/>
      <c r="I239" s="149"/>
      <c r="J239" s="149"/>
      <c r="K239" s="149"/>
      <c r="L239" s="12"/>
      <c r="M239" s="12"/>
      <c r="N239" s="12"/>
      <c r="O239" s="66"/>
      <c r="P239" s="66"/>
      <c r="Q239" s="66"/>
      <c r="R239" s="149"/>
      <c r="S239" s="12"/>
      <c r="T239" s="66"/>
      <c r="U239" s="149"/>
      <c r="V239" s="12"/>
      <c r="W239" s="66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</row>
    <row r="240" spans="6:41">
      <c r="F240" s="12"/>
      <c r="G240" s="12"/>
      <c r="H240" s="12"/>
      <c r="I240" s="149"/>
      <c r="J240" s="149"/>
      <c r="K240" s="149"/>
      <c r="L240" s="12"/>
      <c r="M240" s="12"/>
      <c r="N240" s="12"/>
      <c r="O240" s="66"/>
      <c r="P240" s="66"/>
      <c r="Q240" s="66"/>
      <c r="R240" s="149"/>
      <c r="S240" s="12"/>
      <c r="T240" s="66"/>
      <c r="U240" s="149"/>
      <c r="V240" s="12"/>
      <c r="W240" s="66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</row>
    <row r="241" spans="6:41">
      <c r="F241" s="12"/>
      <c r="G241" s="12"/>
      <c r="H241" s="12"/>
      <c r="I241" s="149"/>
      <c r="J241" s="149"/>
      <c r="K241" s="149"/>
      <c r="L241" s="12"/>
      <c r="M241" s="12"/>
      <c r="N241" s="12"/>
      <c r="O241" s="66"/>
      <c r="P241" s="66"/>
      <c r="Q241" s="66"/>
      <c r="R241" s="149"/>
      <c r="S241" s="12"/>
      <c r="T241" s="66"/>
      <c r="U241" s="149"/>
      <c r="V241" s="12"/>
      <c r="W241" s="66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</row>
    <row r="242" spans="6:41">
      <c r="F242" s="12"/>
      <c r="G242" s="12"/>
      <c r="H242" s="12"/>
      <c r="I242" s="149"/>
      <c r="J242" s="149"/>
      <c r="K242" s="149"/>
      <c r="L242" s="12"/>
      <c r="M242" s="12"/>
      <c r="N242" s="12"/>
      <c r="O242" s="66"/>
      <c r="P242" s="66"/>
      <c r="Q242" s="66"/>
      <c r="R242" s="149"/>
      <c r="S242" s="12"/>
      <c r="T242" s="66"/>
      <c r="U242" s="149"/>
      <c r="V242" s="12"/>
      <c r="W242" s="66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</row>
    <row r="243" spans="6:41">
      <c r="F243" s="12"/>
      <c r="G243" s="12"/>
      <c r="H243" s="12"/>
      <c r="I243" s="149"/>
      <c r="J243" s="149"/>
      <c r="K243" s="149"/>
      <c r="L243" s="12"/>
      <c r="M243" s="12"/>
      <c r="N243" s="12"/>
      <c r="O243" s="66"/>
      <c r="P243" s="66"/>
      <c r="Q243" s="66"/>
      <c r="R243" s="149"/>
      <c r="S243" s="12"/>
      <c r="T243" s="66"/>
      <c r="U243" s="149"/>
      <c r="V243" s="12"/>
      <c r="W243" s="66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</row>
    <row r="244" spans="6:41">
      <c r="F244" s="12"/>
      <c r="G244" s="12"/>
      <c r="H244" s="12"/>
      <c r="I244" s="149"/>
      <c r="J244" s="149"/>
      <c r="K244" s="149"/>
      <c r="L244" s="12"/>
      <c r="M244" s="12"/>
      <c r="N244" s="12"/>
      <c r="O244" s="66"/>
      <c r="P244" s="66"/>
      <c r="Q244" s="66"/>
      <c r="R244" s="149"/>
      <c r="S244" s="12"/>
      <c r="T244" s="66"/>
      <c r="U244" s="149"/>
      <c r="V244" s="12"/>
      <c r="W244" s="66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</row>
    <row r="245" spans="6:41">
      <c r="F245" s="12"/>
      <c r="G245" s="12"/>
      <c r="H245" s="12"/>
      <c r="I245" s="149"/>
      <c r="J245" s="149"/>
      <c r="K245" s="149"/>
      <c r="L245" s="12"/>
      <c r="M245" s="12"/>
      <c r="N245" s="12"/>
      <c r="O245" s="66"/>
      <c r="P245" s="66"/>
      <c r="Q245" s="66"/>
      <c r="R245" s="149"/>
      <c r="S245" s="12"/>
      <c r="T245" s="66"/>
      <c r="U245" s="149"/>
      <c r="V245" s="12"/>
      <c r="W245" s="66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</row>
    <row r="246" spans="6:41">
      <c r="F246" s="12"/>
      <c r="G246" s="12"/>
      <c r="H246" s="12"/>
      <c r="I246" s="149"/>
      <c r="J246" s="149"/>
      <c r="K246" s="149"/>
      <c r="L246" s="12"/>
      <c r="M246" s="12"/>
      <c r="N246" s="12"/>
      <c r="O246" s="66"/>
      <c r="P246" s="66"/>
      <c r="Q246" s="66"/>
      <c r="R246" s="149"/>
      <c r="S246" s="12"/>
      <c r="T246" s="66"/>
      <c r="U246" s="149"/>
      <c r="V246" s="12"/>
      <c r="W246" s="66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</row>
    <row r="247" spans="6:41">
      <c r="F247" s="12"/>
      <c r="G247" s="12"/>
      <c r="H247" s="12"/>
      <c r="I247" s="149"/>
      <c r="J247" s="149"/>
      <c r="K247" s="149"/>
      <c r="L247" s="12"/>
      <c r="M247" s="12"/>
      <c r="N247" s="12"/>
      <c r="O247" s="66"/>
      <c r="P247" s="66"/>
      <c r="Q247" s="66"/>
      <c r="R247" s="149"/>
      <c r="S247" s="12"/>
      <c r="T247" s="66"/>
      <c r="U247" s="149"/>
      <c r="V247" s="12"/>
      <c r="W247" s="66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</row>
    <row r="248" spans="6:41">
      <c r="F248" s="12"/>
      <c r="G248" s="12"/>
      <c r="H248" s="12"/>
      <c r="I248" s="149"/>
      <c r="J248" s="149"/>
      <c r="K248" s="149"/>
      <c r="L248" s="12"/>
      <c r="M248" s="12"/>
      <c r="N248" s="12"/>
      <c r="O248" s="66"/>
      <c r="P248" s="66"/>
      <c r="Q248" s="66"/>
      <c r="R248" s="149"/>
      <c r="S248" s="12"/>
      <c r="T248" s="66"/>
      <c r="U248" s="149"/>
      <c r="V248" s="12"/>
      <c r="W248" s="66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</row>
    <row r="249" spans="6:41">
      <c r="F249" s="12"/>
      <c r="G249" s="12"/>
      <c r="H249" s="12"/>
      <c r="I249" s="149"/>
      <c r="J249" s="149"/>
      <c r="K249" s="149"/>
      <c r="L249" s="12"/>
      <c r="M249" s="12"/>
      <c r="N249" s="12"/>
      <c r="O249" s="66"/>
      <c r="P249" s="66"/>
      <c r="Q249" s="66"/>
      <c r="R249" s="149"/>
      <c r="S249" s="12"/>
      <c r="T249" s="66"/>
      <c r="U249" s="149"/>
      <c r="V249" s="12"/>
      <c r="W249" s="66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</row>
    <row r="250" spans="6:41">
      <c r="F250" s="12"/>
      <c r="G250" s="12"/>
      <c r="H250" s="12"/>
      <c r="I250" s="149"/>
      <c r="J250" s="149"/>
      <c r="K250" s="149"/>
      <c r="L250" s="12"/>
      <c r="M250" s="12"/>
      <c r="N250" s="12"/>
      <c r="O250" s="66"/>
      <c r="P250" s="66"/>
      <c r="Q250" s="66"/>
      <c r="R250" s="149"/>
      <c r="S250" s="12"/>
      <c r="T250" s="66"/>
      <c r="U250" s="149"/>
      <c r="V250" s="12"/>
      <c r="W250" s="66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</row>
    <row r="251" spans="6:41">
      <c r="F251" s="12"/>
      <c r="G251" s="12"/>
      <c r="H251" s="12"/>
      <c r="I251" s="149"/>
      <c r="J251" s="149"/>
      <c r="K251" s="149"/>
      <c r="L251" s="12"/>
      <c r="M251" s="12"/>
      <c r="N251" s="12"/>
      <c r="O251" s="66"/>
      <c r="P251" s="66"/>
      <c r="Q251" s="66"/>
      <c r="R251" s="149"/>
      <c r="S251" s="12"/>
      <c r="T251" s="66"/>
      <c r="U251" s="149"/>
      <c r="V251" s="12"/>
      <c r="W251" s="66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</row>
    <row r="252" spans="6:41">
      <c r="F252" s="12"/>
      <c r="G252" s="12"/>
      <c r="H252" s="12"/>
      <c r="I252" s="149"/>
      <c r="J252" s="149"/>
      <c r="K252" s="149"/>
      <c r="L252" s="12"/>
      <c r="M252" s="12"/>
      <c r="N252" s="12"/>
      <c r="O252" s="66"/>
      <c r="P252" s="66"/>
      <c r="Q252" s="66"/>
      <c r="R252" s="149"/>
      <c r="S252" s="12"/>
      <c r="T252" s="66"/>
      <c r="U252" s="149"/>
      <c r="V252" s="12"/>
      <c r="W252" s="66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</row>
    <row r="253" spans="6:41">
      <c r="F253" s="12"/>
      <c r="G253" s="12"/>
      <c r="H253" s="12"/>
      <c r="I253" s="149"/>
      <c r="J253" s="149"/>
      <c r="K253" s="149"/>
      <c r="L253" s="12"/>
      <c r="M253" s="12"/>
      <c r="N253" s="12"/>
      <c r="O253" s="66"/>
      <c r="P253" s="66"/>
      <c r="Q253" s="66"/>
      <c r="R253" s="149"/>
      <c r="S253" s="12"/>
      <c r="T253" s="66"/>
      <c r="U253" s="149"/>
      <c r="V253" s="12"/>
      <c r="W253" s="66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</row>
    <row r="254" spans="6:41">
      <c r="F254" s="12"/>
      <c r="G254" s="12"/>
      <c r="H254" s="12"/>
      <c r="I254" s="149"/>
      <c r="J254" s="149"/>
      <c r="K254" s="149"/>
      <c r="L254" s="12"/>
      <c r="M254" s="12"/>
      <c r="N254" s="12"/>
      <c r="O254" s="66"/>
      <c r="P254" s="66"/>
      <c r="Q254" s="66"/>
      <c r="R254" s="149"/>
      <c r="S254" s="12"/>
      <c r="T254" s="66"/>
      <c r="U254" s="149"/>
      <c r="V254" s="12"/>
      <c r="W254" s="66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</row>
    <row r="255" spans="6:41">
      <c r="F255" s="12"/>
      <c r="G255" s="12"/>
      <c r="H255" s="12"/>
      <c r="I255" s="149"/>
      <c r="J255" s="149"/>
      <c r="K255" s="149"/>
      <c r="L255" s="12"/>
      <c r="M255" s="12"/>
      <c r="N255" s="12"/>
      <c r="O255" s="66"/>
      <c r="P255" s="66"/>
      <c r="Q255" s="66"/>
      <c r="R255" s="149"/>
      <c r="S255" s="12"/>
      <c r="T255" s="66"/>
      <c r="U255" s="149"/>
      <c r="V255" s="12"/>
      <c r="W255" s="66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</row>
    <row r="256" spans="6:41">
      <c r="F256" s="12"/>
      <c r="G256" s="12"/>
      <c r="H256" s="12"/>
      <c r="I256" s="149"/>
      <c r="J256" s="149"/>
      <c r="K256" s="149"/>
      <c r="L256" s="12"/>
      <c r="M256" s="12"/>
      <c r="N256" s="12"/>
      <c r="O256" s="66"/>
      <c r="P256" s="66"/>
      <c r="Q256" s="66"/>
      <c r="R256" s="149"/>
      <c r="S256" s="12"/>
      <c r="T256" s="66"/>
      <c r="U256" s="149"/>
      <c r="V256" s="12"/>
      <c r="W256" s="66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</row>
    <row r="257" spans="6:41">
      <c r="F257" s="12"/>
      <c r="G257" s="12"/>
      <c r="H257" s="12"/>
      <c r="I257" s="149"/>
      <c r="J257" s="149"/>
      <c r="K257" s="149"/>
      <c r="L257" s="12"/>
      <c r="M257" s="12"/>
      <c r="N257" s="12"/>
      <c r="O257" s="66"/>
      <c r="P257" s="66"/>
      <c r="Q257" s="66"/>
      <c r="R257" s="149"/>
      <c r="S257" s="12"/>
      <c r="T257" s="66"/>
      <c r="U257" s="149"/>
      <c r="V257" s="12"/>
      <c r="W257" s="66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</row>
    <row r="258" spans="6:41">
      <c r="F258" s="12"/>
      <c r="G258" s="12"/>
      <c r="H258" s="12"/>
      <c r="I258" s="149"/>
      <c r="J258" s="149"/>
      <c r="K258" s="149"/>
      <c r="L258" s="12"/>
      <c r="M258" s="12"/>
      <c r="N258" s="12"/>
      <c r="O258" s="66"/>
      <c r="P258" s="66"/>
      <c r="Q258" s="66"/>
      <c r="R258" s="149"/>
      <c r="S258" s="12"/>
      <c r="T258" s="66"/>
      <c r="U258" s="149"/>
      <c r="V258" s="12"/>
      <c r="W258" s="66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</row>
    <row r="259" spans="6:41">
      <c r="F259" s="12"/>
      <c r="G259" s="12"/>
      <c r="H259" s="12"/>
      <c r="I259" s="149"/>
      <c r="J259" s="149"/>
      <c r="K259" s="149"/>
      <c r="L259" s="12"/>
      <c r="M259" s="12"/>
      <c r="N259" s="12"/>
      <c r="O259" s="66"/>
      <c r="P259" s="66"/>
      <c r="Q259" s="66"/>
      <c r="R259" s="149"/>
      <c r="S259" s="12"/>
      <c r="T259" s="66"/>
      <c r="U259" s="149"/>
      <c r="V259" s="12"/>
      <c r="W259" s="66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</row>
    <row r="260" spans="6:41">
      <c r="F260" s="12"/>
      <c r="G260" s="12"/>
      <c r="H260" s="12"/>
      <c r="I260" s="149"/>
      <c r="J260" s="149"/>
      <c r="K260" s="149"/>
      <c r="L260" s="12"/>
      <c r="M260" s="12"/>
      <c r="N260" s="12"/>
      <c r="O260" s="66"/>
      <c r="P260" s="66"/>
      <c r="Q260" s="66"/>
      <c r="R260" s="149"/>
      <c r="S260" s="12"/>
      <c r="T260" s="66"/>
      <c r="U260" s="149"/>
      <c r="V260" s="12"/>
      <c r="W260" s="66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</row>
    <row r="261" spans="6:41">
      <c r="F261" s="12"/>
      <c r="G261" s="12"/>
      <c r="H261" s="12"/>
      <c r="I261" s="149"/>
      <c r="J261" s="149"/>
      <c r="K261" s="149"/>
      <c r="L261" s="12"/>
      <c r="M261" s="12"/>
      <c r="N261" s="12"/>
      <c r="O261" s="66"/>
      <c r="P261" s="66"/>
      <c r="Q261" s="66"/>
      <c r="R261" s="149"/>
      <c r="S261" s="12"/>
      <c r="T261" s="66"/>
      <c r="U261" s="149"/>
      <c r="V261" s="12"/>
      <c r="W261" s="66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</row>
    <row r="262" spans="6:41">
      <c r="F262" s="12"/>
      <c r="G262" s="12"/>
      <c r="H262" s="12"/>
      <c r="I262" s="149"/>
      <c r="J262" s="149"/>
      <c r="K262" s="149"/>
      <c r="L262" s="12"/>
      <c r="M262" s="12"/>
      <c r="N262" s="12"/>
      <c r="O262" s="66"/>
      <c r="P262" s="66"/>
      <c r="Q262" s="66"/>
      <c r="R262" s="149"/>
      <c r="S262" s="12"/>
      <c r="T262" s="66"/>
      <c r="U262" s="149"/>
      <c r="V262" s="12"/>
      <c r="W262" s="66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</row>
    <row r="263" spans="6:41">
      <c r="F263" s="12"/>
      <c r="G263" s="12"/>
      <c r="H263" s="12"/>
      <c r="I263" s="149"/>
      <c r="J263" s="149"/>
      <c r="K263" s="149"/>
      <c r="L263" s="12"/>
      <c r="M263" s="12"/>
      <c r="N263" s="12"/>
      <c r="O263" s="66"/>
      <c r="P263" s="66"/>
      <c r="Q263" s="66"/>
      <c r="R263" s="149"/>
      <c r="S263" s="12"/>
      <c r="T263" s="66"/>
      <c r="U263" s="149"/>
      <c r="V263" s="12"/>
      <c r="W263" s="66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</row>
    <row r="264" spans="6:41">
      <c r="F264" s="12"/>
      <c r="G264" s="12"/>
      <c r="H264" s="12"/>
      <c r="I264" s="149"/>
      <c r="J264" s="149"/>
      <c r="K264" s="149"/>
      <c r="L264" s="12"/>
      <c r="M264" s="12"/>
      <c r="N264" s="12"/>
      <c r="O264" s="66"/>
      <c r="P264" s="66"/>
      <c r="Q264" s="66"/>
      <c r="R264" s="149"/>
      <c r="S264" s="12"/>
      <c r="T264" s="66"/>
      <c r="U264" s="149"/>
      <c r="V264" s="12"/>
      <c r="W264" s="66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</row>
    <row r="265" spans="6:41">
      <c r="F265" s="12"/>
      <c r="G265" s="12"/>
      <c r="H265" s="12"/>
      <c r="I265" s="149"/>
      <c r="J265" s="149"/>
      <c r="K265" s="149"/>
      <c r="L265" s="12"/>
      <c r="M265" s="12"/>
      <c r="N265" s="12"/>
      <c r="O265" s="66"/>
      <c r="P265" s="66"/>
      <c r="Q265" s="66"/>
      <c r="R265" s="149"/>
      <c r="S265" s="12"/>
      <c r="T265" s="66"/>
      <c r="U265" s="149"/>
      <c r="V265" s="12"/>
      <c r="W265" s="66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</row>
    <row r="266" spans="6:41">
      <c r="F266" s="12"/>
      <c r="G266" s="12"/>
      <c r="H266" s="12"/>
      <c r="I266" s="149"/>
      <c r="J266" s="149"/>
      <c r="K266" s="149"/>
      <c r="L266" s="12"/>
      <c r="M266" s="12"/>
      <c r="N266" s="12"/>
      <c r="O266" s="66"/>
      <c r="P266" s="66"/>
      <c r="Q266" s="66"/>
      <c r="R266" s="149"/>
      <c r="S266" s="12"/>
      <c r="T266" s="66"/>
      <c r="U266" s="149"/>
      <c r="V266" s="12"/>
      <c r="W266" s="66"/>
      <c r="X266" s="12"/>
      <c r="Y266" s="30"/>
      <c r="Z266" s="30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</row>
    <row r="267" spans="6:41">
      <c r="F267" s="12"/>
      <c r="G267" s="12"/>
      <c r="H267" s="12"/>
      <c r="I267" s="149"/>
      <c r="J267" s="149"/>
      <c r="K267" s="149"/>
      <c r="L267" s="12"/>
      <c r="M267" s="12"/>
      <c r="N267" s="12"/>
      <c r="O267" s="66"/>
      <c r="P267" s="66"/>
      <c r="Q267" s="66"/>
      <c r="R267" s="149"/>
      <c r="S267" s="12"/>
      <c r="T267" s="66"/>
      <c r="U267" s="149"/>
      <c r="V267" s="12"/>
      <c r="W267" s="66"/>
      <c r="X267" s="12"/>
      <c r="Y267" s="32"/>
      <c r="Z267" s="3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</row>
    <row r="268" spans="6:41">
      <c r="F268" s="12"/>
      <c r="G268" s="12"/>
      <c r="H268" s="12"/>
      <c r="I268" s="149"/>
      <c r="J268" s="149"/>
      <c r="K268" s="149"/>
      <c r="L268" s="12"/>
      <c r="M268" s="12"/>
      <c r="N268" s="12"/>
      <c r="O268" s="66"/>
      <c r="P268" s="66"/>
      <c r="Q268" s="66"/>
      <c r="R268" s="149"/>
      <c r="S268" s="12"/>
      <c r="T268" s="66"/>
      <c r="U268" s="149"/>
      <c r="V268" s="12"/>
      <c r="W268" s="66"/>
      <c r="X268" s="12"/>
      <c r="Y268" s="32"/>
      <c r="Z268" s="3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</row>
    <row r="269" spans="6:41">
      <c r="F269" s="12"/>
      <c r="G269" s="12"/>
      <c r="H269" s="12"/>
      <c r="I269" s="150"/>
      <c r="J269" s="150"/>
      <c r="K269" s="150"/>
      <c r="L269" s="12"/>
      <c r="M269" s="12"/>
      <c r="N269" s="12"/>
      <c r="O269" s="66"/>
      <c r="P269" s="66"/>
      <c r="Q269" s="67"/>
      <c r="R269" s="150"/>
      <c r="S269" s="30"/>
      <c r="T269" s="67"/>
      <c r="U269" s="150"/>
      <c r="V269" s="12"/>
      <c r="W269" s="67"/>
      <c r="X269" s="30"/>
      <c r="Y269" s="32"/>
      <c r="Z269" s="32"/>
      <c r="AA269" s="30"/>
      <c r="AB269" s="30"/>
      <c r="AL269" s="12"/>
      <c r="AM269" s="12"/>
      <c r="AN269" s="12"/>
      <c r="AO269" s="12"/>
    </row>
    <row r="270" spans="6:41">
      <c r="F270" s="12"/>
      <c r="G270" s="12"/>
      <c r="H270" s="12"/>
      <c r="I270" s="151"/>
      <c r="J270" s="151"/>
      <c r="K270" s="151"/>
      <c r="L270" s="12"/>
      <c r="M270" s="12"/>
      <c r="N270" s="12"/>
      <c r="O270" s="67"/>
      <c r="P270" s="67"/>
      <c r="Q270" s="68"/>
      <c r="R270" s="151"/>
      <c r="S270" s="32"/>
      <c r="T270" s="68"/>
      <c r="U270" s="151"/>
      <c r="V270" s="12"/>
      <c r="W270" s="68"/>
      <c r="X270" s="32"/>
      <c r="Y270" s="32"/>
      <c r="Z270" s="32"/>
      <c r="AA270" s="32"/>
      <c r="AB270" s="32"/>
      <c r="AN270" s="12"/>
      <c r="AO270" s="12"/>
    </row>
    <row r="271" spans="6:41">
      <c r="F271" s="12"/>
      <c r="G271" s="12"/>
      <c r="H271" s="12"/>
      <c r="I271" s="151"/>
      <c r="J271" s="151"/>
      <c r="K271" s="151"/>
      <c r="L271" s="12"/>
      <c r="M271" s="12"/>
      <c r="N271" s="12"/>
      <c r="O271" s="68"/>
      <c r="P271" s="68"/>
      <c r="Q271" s="68"/>
      <c r="R271" s="151"/>
      <c r="S271" s="32"/>
      <c r="T271" s="68"/>
      <c r="U271" s="151"/>
      <c r="V271" s="12"/>
      <c r="W271" s="68"/>
      <c r="X271" s="32"/>
      <c r="Y271" s="32"/>
      <c r="Z271" s="32"/>
      <c r="AA271" s="32"/>
      <c r="AB271" s="32"/>
      <c r="AN271" s="12"/>
      <c r="AO271" s="12"/>
    </row>
    <row r="272" spans="6:41">
      <c r="F272" s="12"/>
      <c r="G272" s="12"/>
      <c r="H272" s="12"/>
      <c r="I272" s="151"/>
      <c r="J272" s="151"/>
      <c r="K272" s="151"/>
      <c r="L272" s="12"/>
      <c r="M272" s="12"/>
      <c r="N272" s="12"/>
      <c r="O272" s="68"/>
      <c r="P272" s="68"/>
      <c r="Q272" s="68"/>
      <c r="R272" s="151"/>
      <c r="S272" s="32"/>
      <c r="T272" s="68"/>
      <c r="U272" s="151"/>
      <c r="V272" s="12"/>
      <c r="W272" s="68"/>
      <c r="X272" s="32"/>
      <c r="Y272" s="32"/>
      <c r="Z272" s="32"/>
      <c r="AA272" s="32"/>
      <c r="AB272" s="32"/>
      <c r="AN272" s="12"/>
      <c r="AO272" s="12"/>
    </row>
    <row r="273" spans="6:41">
      <c r="F273" s="12"/>
      <c r="G273" s="12"/>
      <c r="H273" s="12"/>
      <c r="I273" s="151"/>
      <c r="J273" s="151"/>
      <c r="K273" s="151"/>
      <c r="L273" s="12"/>
      <c r="M273" s="12"/>
      <c r="N273" s="12"/>
      <c r="O273" s="68"/>
      <c r="P273" s="68"/>
      <c r="Q273" s="68"/>
      <c r="R273" s="151"/>
      <c r="S273" s="32"/>
      <c r="T273" s="68"/>
      <c r="U273" s="151"/>
      <c r="V273" s="12"/>
      <c r="W273" s="68"/>
      <c r="X273" s="32"/>
      <c r="Y273" s="32"/>
      <c r="Z273" s="32"/>
      <c r="AA273" s="32"/>
      <c r="AB273" s="32"/>
      <c r="AN273" s="12"/>
      <c r="AO273" s="12"/>
    </row>
    <row r="274" spans="6:41">
      <c r="F274" s="12"/>
      <c r="G274" s="12"/>
      <c r="H274" s="12"/>
      <c r="I274" s="151"/>
      <c r="J274" s="151"/>
      <c r="K274" s="151"/>
      <c r="L274" s="12"/>
      <c r="M274" s="12"/>
      <c r="N274" s="12"/>
      <c r="O274" s="68"/>
      <c r="P274" s="68"/>
      <c r="Q274" s="68"/>
      <c r="R274" s="151"/>
      <c r="S274" s="32"/>
      <c r="T274" s="68"/>
      <c r="U274" s="151"/>
      <c r="V274" s="12"/>
      <c r="W274" s="68"/>
      <c r="X274" s="32"/>
      <c r="Y274" s="32"/>
      <c r="Z274" s="32"/>
      <c r="AA274" s="32"/>
      <c r="AB274" s="32"/>
      <c r="AN274" s="12"/>
      <c r="AO274" s="12"/>
    </row>
    <row r="275" spans="6:41">
      <c r="F275" s="12"/>
      <c r="G275" s="12"/>
      <c r="H275" s="12"/>
      <c r="I275" s="151"/>
      <c r="J275" s="151"/>
      <c r="K275" s="151"/>
      <c r="L275" s="12"/>
      <c r="M275" s="12"/>
      <c r="N275" s="12"/>
      <c r="O275" s="68"/>
      <c r="P275" s="68"/>
      <c r="Q275" s="68"/>
      <c r="R275" s="151"/>
      <c r="S275" s="32"/>
      <c r="T275" s="68"/>
      <c r="U275" s="151"/>
      <c r="V275" s="12"/>
      <c r="W275" s="68"/>
      <c r="X275" s="32"/>
      <c r="Y275" s="32"/>
      <c r="Z275" s="32"/>
      <c r="AA275" s="32"/>
      <c r="AB275" s="32"/>
      <c r="AN275" s="12"/>
      <c r="AO275" s="12"/>
    </row>
    <row r="276" spans="6:41">
      <c r="F276" s="12"/>
      <c r="G276" s="12"/>
      <c r="H276" s="12"/>
      <c r="I276" s="151"/>
      <c r="J276" s="151"/>
      <c r="K276" s="151"/>
      <c r="L276" s="12"/>
      <c r="M276" s="12"/>
      <c r="N276" s="12"/>
      <c r="O276" s="68"/>
      <c r="P276" s="68"/>
      <c r="Q276" s="68"/>
      <c r="R276" s="151"/>
      <c r="S276" s="32"/>
      <c r="T276" s="68"/>
      <c r="U276" s="151"/>
      <c r="V276" s="12"/>
      <c r="W276" s="68"/>
      <c r="X276" s="32"/>
      <c r="Y276" s="32"/>
      <c r="Z276" s="32"/>
      <c r="AA276" s="32"/>
      <c r="AB276" s="32"/>
      <c r="AN276" s="12"/>
      <c r="AO276" s="12"/>
    </row>
    <row r="277" spans="6:41">
      <c r="F277" s="12"/>
      <c r="G277" s="12"/>
      <c r="H277" s="12"/>
      <c r="I277" s="151"/>
      <c r="J277" s="151"/>
      <c r="K277" s="151"/>
      <c r="L277" s="12"/>
      <c r="M277" s="12"/>
      <c r="N277" s="12"/>
      <c r="O277" s="68"/>
      <c r="P277" s="68"/>
      <c r="Q277" s="68"/>
      <c r="R277" s="151"/>
      <c r="S277" s="32"/>
      <c r="T277" s="68"/>
      <c r="U277" s="151"/>
      <c r="V277" s="12"/>
      <c r="W277" s="68"/>
      <c r="X277" s="32"/>
      <c r="Y277" s="32"/>
      <c r="Z277" s="32"/>
      <c r="AA277" s="32"/>
      <c r="AB277" s="32"/>
      <c r="AN277" s="12"/>
      <c r="AO277" s="12"/>
    </row>
    <row r="278" spans="6:41">
      <c r="F278" s="12"/>
      <c r="G278" s="12"/>
      <c r="H278" s="12"/>
      <c r="I278" s="151"/>
      <c r="J278" s="151"/>
      <c r="K278" s="151"/>
      <c r="L278" s="12"/>
      <c r="M278" s="12"/>
      <c r="N278" s="12"/>
      <c r="O278" s="68"/>
      <c r="P278" s="68"/>
      <c r="Q278" s="68"/>
      <c r="R278" s="151"/>
      <c r="S278" s="32"/>
      <c r="T278" s="68"/>
      <c r="U278" s="151"/>
      <c r="V278" s="12"/>
      <c r="W278" s="68"/>
      <c r="X278" s="32"/>
      <c r="Y278" s="32"/>
      <c r="Z278" s="32"/>
      <c r="AA278" s="32"/>
      <c r="AB278" s="32"/>
      <c r="AN278" s="12"/>
      <c r="AO278" s="12"/>
    </row>
    <row r="279" spans="6:41">
      <c r="F279" s="12"/>
      <c r="G279" s="12"/>
      <c r="H279" s="12"/>
      <c r="I279" s="151"/>
      <c r="J279" s="151"/>
      <c r="K279" s="151"/>
      <c r="L279" s="12"/>
      <c r="M279" s="12"/>
      <c r="N279" s="12"/>
      <c r="O279" s="68"/>
      <c r="P279" s="68"/>
      <c r="Q279" s="68"/>
      <c r="R279" s="151"/>
      <c r="S279" s="32"/>
      <c r="T279" s="68"/>
      <c r="U279" s="151"/>
      <c r="V279" s="12"/>
      <c r="W279" s="68"/>
      <c r="X279" s="32"/>
      <c r="Y279" s="32"/>
      <c r="Z279" s="32"/>
      <c r="AA279" s="32"/>
      <c r="AB279" s="32"/>
      <c r="AN279" s="12"/>
      <c r="AO279" s="12"/>
    </row>
    <row r="280" spans="6:41">
      <c r="F280" s="12"/>
      <c r="G280" s="12"/>
      <c r="H280" s="12"/>
      <c r="I280" s="151"/>
      <c r="J280" s="151"/>
      <c r="K280" s="151"/>
      <c r="L280" s="12"/>
      <c r="M280" s="12"/>
      <c r="N280" s="12"/>
      <c r="O280" s="68"/>
      <c r="P280" s="68"/>
      <c r="Q280" s="68"/>
      <c r="R280" s="151"/>
      <c r="S280" s="32"/>
      <c r="T280" s="68"/>
      <c r="U280" s="151"/>
      <c r="V280" s="12"/>
      <c r="W280" s="68"/>
      <c r="X280" s="32"/>
      <c r="Y280" s="32"/>
      <c r="Z280" s="32"/>
      <c r="AA280" s="32"/>
      <c r="AB280" s="32"/>
      <c r="AN280" s="12"/>
      <c r="AO280" s="12"/>
    </row>
    <row r="281" spans="6:41">
      <c r="F281" s="12"/>
      <c r="G281" s="12"/>
      <c r="H281" s="12"/>
      <c r="I281" s="151"/>
      <c r="J281" s="151"/>
      <c r="K281" s="151"/>
      <c r="L281" s="12"/>
      <c r="M281" s="12"/>
      <c r="N281" s="12"/>
      <c r="O281" s="68"/>
      <c r="P281" s="68"/>
      <c r="Q281" s="68"/>
      <c r="R281" s="151"/>
      <c r="S281" s="32"/>
      <c r="T281" s="68"/>
      <c r="U281" s="151"/>
      <c r="V281" s="12"/>
      <c r="W281" s="68"/>
      <c r="X281" s="32"/>
      <c r="Y281" s="32"/>
      <c r="Z281" s="32"/>
      <c r="AA281" s="32"/>
      <c r="AB281" s="32"/>
      <c r="AN281" s="12"/>
      <c r="AO281" s="12"/>
    </row>
    <row r="282" spans="6:41">
      <c r="F282" s="12"/>
      <c r="G282" s="12"/>
      <c r="H282" s="12"/>
      <c r="I282" s="151"/>
      <c r="J282" s="151"/>
      <c r="K282" s="151"/>
      <c r="L282" s="12"/>
      <c r="M282" s="12"/>
      <c r="N282" s="12"/>
      <c r="O282" s="68"/>
      <c r="P282" s="68"/>
      <c r="Q282" s="68"/>
      <c r="R282" s="151"/>
      <c r="S282" s="32"/>
      <c r="T282" s="68"/>
      <c r="U282" s="151"/>
      <c r="V282" s="12"/>
      <c r="W282" s="68"/>
      <c r="X282" s="32"/>
      <c r="Y282" s="32"/>
      <c r="Z282" s="32"/>
      <c r="AA282" s="32"/>
      <c r="AB282" s="32"/>
      <c r="AN282" s="12"/>
      <c r="AO282" s="12"/>
    </row>
    <row r="283" spans="6:41">
      <c r="F283" s="12"/>
      <c r="G283" s="12"/>
      <c r="H283" s="12"/>
      <c r="I283" s="151"/>
      <c r="J283" s="151"/>
      <c r="K283" s="151"/>
      <c r="L283" s="12"/>
      <c r="M283" s="12"/>
      <c r="N283" s="12"/>
      <c r="O283" s="68"/>
      <c r="P283" s="68"/>
      <c r="Q283" s="68"/>
      <c r="R283" s="151"/>
      <c r="S283" s="32"/>
      <c r="T283" s="68"/>
      <c r="U283" s="151"/>
      <c r="V283" s="12"/>
      <c r="W283" s="68"/>
      <c r="X283" s="32"/>
      <c r="Y283" s="32"/>
      <c r="Z283" s="32"/>
      <c r="AA283" s="32"/>
      <c r="AB283" s="32"/>
      <c r="AN283" s="12"/>
      <c r="AO283" s="12"/>
    </row>
    <row r="284" spans="6:41">
      <c r="F284" s="12"/>
      <c r="G284" s="12"/>
      <c r="H284" s="12"/>
      <c r="I284" s="151"/>
      <c r="J284" s="151"/>
      <c r="K284" s="151"/>
      <c r="L284" s="12"/>
      <c r="M284" s="12"/>
      <c r="N284" s="12"/>
      <c r="O284" s="68"/>
      <c r="P284" s="68"/>
      <c r="Q284" s="68"/>
      <c r="R284" s="151"/>
      <c r="S284" s="32"/>
      <c r="T284" s="68"/>
      <c r="U284" s="151"/>
      <c r="V284" s="12"/>
      <c r="W284" s="68"/>
      <c r="X284" s="32"/>
      <c r="Y284" s="32"/>
      <c r="Z284" s="32"/>
      <c r="AA284" s="32"/>
      <c r="AB284" s="32"/>
      <c r="AN284" s="12"/>
      <c r="AO284" s="12"/>
    </row>
    <row r="285" spans="6:41">
      <c r="F285" s="12"/>
      <c r="G285" s="12"/>
      <c r="H285" s="12"/>
      <c r="I285" s="151"/>
      <c r="J285" s="151"/>
      <c r="K285" s="151"/>
      <c r="L285" s="12"/>
      <c r="M285" s="12"/>
      <c r="N285" s="12"/>
      <c r="O285" s="68"/>
      <c r="P285" s="68"/>
      <c r="Q285" s="68"/>
      <c r="R285" s="151"/>
      <c r="S285" s="32"/>
      <c r="T285" s="68"/>
      <c r="U285" s="151"/>
      <c r="V285" s="12"/>
      <c r="W285" s="68"/>
      <c r="X285" s="32"/>
      <c r="Y285" s="32"/>
      <c r="Z285" s="32"/>
      <c r="AA285" s="32"/>
      <c r="AB285" s="32"/>
      <c r="AN285" s="12"/>
      <c r="AO285" s="12"/>
    </row>
    <row r="286" spans="6:41">
      <c r="F286" s="12"/>
      <c r="G286" s="12"/>
      <c r="H286" s="12"/>
      <c r="I286" s="151"/>
      <c r="J286" s="151"/>
      <c r="K286" s="151"/>
      <c r="L286" s="12"/>
      <c r="M286" s="12"/>
      <c r="N286" s="12"/>
      <c r="O286" s="68"/>
      <c r="P286" s="68"/>
      <c r="Q286" s="68"/>
      <c r="R286" s="151"/>
      <c r="S286" s="32"/>
      <c r="T286" s="68"/>
      <c r="U286" s="151"/>
      <c r="V286" s="12"/>
      <c r="W286" s="68"/>
      <c r="X286" s="32"/>
      <c r="Y286" s="32"/>
      <c r="Z286" s="32"/>
      <c r="AA286" s="32"/>
      <c r="AB286" s="32"/>
      <c r="AN286" s="12"/>
      <c r="AO286" s="12"/>
    </row>
    <row r="287" spans="6:41">
      <c r="F287" s="12"/>
      <c r="G287" s="12"/>
      <c r="H287" s="12"/>
      <c r="I287" s="151"/>
      <c r="J287" s="151"/>
      <c r="K287" s="151"/>
      <c r="L287" s="12"/>
      <c r="M287" s="12"/>
      <c r="N287" s="12"/>
      <c r="O287" s="68"/>
      <c r="P287" s="68"/>
      <c r="Q287" s="68"/>
      <c r="R287" s="151"/>
      <c r="S287" s="32"/>
      <c r="T287" s="68"/>
      <c r="U287" s="151"/>
      <c r="V287" s="12"/>
      <c r="W287" s="68"/>
      <c r="X287" s="32"/>
      <c r="Y287" s="32"/>
      <c r="Z287" s="32"/>
      <c r="AA287" s="32"/>
      <c r="AB287" s="32"/>
      <c r="AN287" s="12"/>
      <c r="AO287" s="12"/>
    </row>
    <row r="288" spans="6:41">
      <c r="F288" s="12"/>
      <c r="G288" s="12"/>
      <c r="H288" s="12"/>
      <c r="I288" s="151"/>
      <c r="J288" s="151"/>
      <c r="K288" s="151"/>
      <c r="L288" s="12"/>
      <c r="M288" s="12"/>
      <c r="N288" s="12"/>
      <c r="O288" s="68"/>
      <c r="P288" s="68"/>
      <c r="Q288" s="68"/>
      <c r="R288" s="151"/>
      <c r="S288" s="32"/>
      <c r="T288" s="68"/>
      <c r="U288" s="151"/>
      <c r="V288" s="12"/>
      <c r="W288" s="68"/>
      <c r="X288" s="32"/>
      <c r="Y288" s="32"/>
      <c r="Z288" s="32"/>
      <c r="AA288" s="32"/>
      <c r="AB288" s="32"/>
      <c r="AN288" s="12"/>
      <c r="AO288" s="12"/>
    </row>
    <row r="289" spans="1:41">
      <c r="F289" s="12"/>
      <c r="G289" s="12"/>
      <c r="H289" s="12"/>
      <c r="I289" s="151"/>
      <c r="J289" s="151"/>
      <c r="K289" s="151"/>
      <c r="L289" s="12"/>
      <c r="M289" s="12"/>
      <c r="N289" s="12"/>
      <c r="O289" s="68"/>
      <c r="P289" s="68"/>
      <c r="Q289" s="68"/>
      <c r="R289" s="151"/>
      <c r="S289" s="32"/>
      <c r="T289" s="68"/>
      <c r="U289" s="151"/>
      <c r="V289" s="12"/>
      <c r="W289" s="68"/>
      <c r="X289" s="32"/>
      <c r="Y289" s="32"/>
      <c r="Z289" s="32"/>
      <c r="AA289" s="32"/>
      <c r="AB289" s="32"/>
      <c r="AN289" s="12"/>
      <c r="AO289" s="12"/>
    </row>
    <row r="290" spans="1:41">
      <c r="F290" s="12"/>
      <c r="G290" s="12"/>
      <c r="H290" s="12"/>
      <c r="I290" s="151"/>
      <c r="J290" s="151"/>
      <c r="K290" s="151"/>
      <c r="L290" s="12"/>
      <c r="M290" s="12"/>
      <c r="N290" s="12"/>
      <c r="O290" s="68"/>
      <c r="P290" s="68"/>
      <c r="Q290" s="68"/>
      <c r="R290" s="151"/>
      <c r="S290" s="32"/>
      <c r="T290" s="68"/>
      <c r="U290" s="151"/>
      <c r="V290" s="12"/>
      <c r="W290" s="68"/>
      <c r="X290" s="32"/>
      <c r="Y290" s="32"/>
      <c r="Z290" s="32"/>
      <c r="AA290" s="32"/>
      <c r="AB290" s="32"/>
      <c r="AN290" s="12"/>
      <c r="AO290" s="12"/>
    </row>
    <row r="291" spans="1:41">
      <c r="F291" s="12"/>
      <c r="G291" s="12"/>
      <c r="H291" s="12"/>
      <c r="I291" s="151"/>
      <c r="J291" s="151"/>
      <c r="K291" s="151"/>
      <c r="L291" s="12"/>
      <c r="M291" s="12"/>
      <c r="N291" s="12"/>
      <c r="O291" s="68"/>
      <c r="P291" s="68"/>
      <c r="Q291" s="68"/>
      <c r="R291" s="151"/>
      <c r="S291" s="32"/>
      <c r="T291" s="68"/>
      <c r="U291" s="151"/>
      <c r="V291" s="12"/>
      <c r="W291" s="68"/>
      <c r="X291" s="32"/>
      <c r="Y291" s="32"/>
      <c r="Z291" s="32"/>
      <c r="AA291" s="32"/>
      <c r="AB291" s="32"/>
      <c r="AN291" s="12"/>
      <c r="AO291" s="12"/>
    </row>
    <row r="292" spans="1:41">
      <c r="A292" s="30"/>
      <c r="B292" s="30"/>
      <c r="C292" s="30"/>
      <c r="D292" s="30"/>
      <c r="E292" s="30"/>
      <c r="F292" s="30"/>
      <c r="G292" s="30"/>
      <c r="H292" s="30"/>
      <c r="I292" s="151"/>
      <c r="J292" s="151"/>
      <c r="K292" s="151"/>
      <c r="L292" s="30"/>
      <c r="M292" s="30"/>
      <c r="N292" s="30"/>
      <c r="O292" s="68"/>
      <c r="P292" s="68"/>
      <c r="Q292" s="68"/>
      <c r="R292" s="151"/>
      <c r="S292" s="32"/>
      <c r="T292" s="68"/>
      <c r="U292" s="151"/>
      <c r="V292" s="30"/>
      <c r="W292" s="68"/>
      <c r="X292" s="32"/>
      <c r="Y292" s="32"/>
      <c r="Z292" s="32"/>
      <c r="AA292" s="32"/>
      <c r="AB292" s="32"/>
    </row>
    <row r="293" spans="1:41">
      <c r="A293" s="32"/>
      <c r="B293" s="32"/>
      <c r="C293" s="32"/>
      <c r="D293" s="32"/>
      <c r="E293" s="32"/>
      <c r="F293" s="32"/>
      <c r="G293" s="32"/>
      <c r="H293" s="32"/>
      <c r="I293" s="151"/>
      <c r="J293" s="151"/>
      <c r="K293" s="151"/>
      <c r="L293" s="32"/>
      <c r="M293" s="32"/>
      <c r="N293" s="32"/>
      <c r="O293" s="68"/>
      <c r="P293" s="68"/>
      <c r="Q293" s="68"/>
      <c r="R293" s="151"/>
      <c r="S293" s="32"/>
      <c r="T293" s="68"/>
      <c r="U293" s="151"/>
      <c r="V293" s="32"/>
      <c r="W293" s="68"/>
      <c r="X293" s="32"/>
      <c r="Y293" s="32"/>
      <c r="Z293" s="32"/>
      <c r="AA293" s="32"/>
      <c r="AB293" s="32"/>
    </row>
    <row r="294" spans="1:41">
      <c r="A294" s="32"/>
      <c r="B294" s="32"/>
      <c r="C294" s="32"/>
      <c r="D294" s="32"/>
      <c r="E294" s="32"/>
      <c r="F294" s="32"/>
      <c r="G294" s="32"/>
      <c r="H294" s="32"/>
      <c r="I294" s="151"/>
      <c r="J294" s="151"/>
      <c r="K294" s="151"/>
      <c r="L294" s="32"/>
      <c r="M294" s="32"/>
      <c r="N294" s="32"/>
      <c r="O294" s="68"/>
      <c r="P294" s="68"/>
      <c r="Q294" s="68"/>
      <c r="R294" s="151"/>
      <c r="S294" s="32"/>
      <c r="T294" s="68"/>
      <c r="U294" s="151"/>
      <c r="V294" s="32"/>
      <c r="W294" s="68"/>
      <c r="X294" s="32"/>
      <c r="Y294" s="32"/>
      <c r="Z294" s="32"/>
      <c r="AA294" s="32"/>
      <c r="AB294" s="32"/>
    </row>
    <row r="295" spans="1:41">
      <c r="A295" s="32"/>
      <c r="B295" s="32"/>
      <c r="C295" s="32"/>
      <c r="D295" s="32"/>
      <c r="E295" s="32"/>
      <c r="F295" s="32"/>
      <c r="G295" s="32"/>
      <c r="H295" s="32"/>
      <c r="I295" s="151"/>
      <c r="J295" s="151"/>
      <c r="K295" s="151"/>
      <c r="L295" s="32"/>
      <c r="M295" s="32"/>
      <c r="N295" s="32"/>
      <c r="O295" s="68"/>
      <c r="P295" s="68"/>
      <c r="Q295" s="68"/>
      <c r="R295" s="151"/>
      <c r="S295" s="32"/>
      <c r="T295" s="68"/>
      <c r="U295" s="151"/>
      <c r="V295" s="32"/>
      <c r="W295" s="68"/>
      <c r="X295" s="32"/>
      <c r="Y295" s="32"/>
      <c r="Z295" s="32"/>
      <c r="AA295" s="32"/>
      <c r="AB295" s="32"/>
    </row>
    <row r="296" spans="1:41">
      <c r="A296" s="32"/>
      <c r="B296" s="32"/>
      <c r="C296" s="32"/>
      <c r="D296" s="32"/>
      <c r="E296" s="32"/>
      <c r="F296" s="32"/>
      <c r="G296" s="32"/>
      <c r="H296" s="32"/>
      <c r="I296" s="151"/>
      <c r="J296" s="151"/>
      <c r="K296" s="151"/>
      <c r="L296" s="32"/>
      <c r="M296" s="32"/>
      <c r="N296" s="32"/>
      <c r="O296" s="68"/>
      <c r="P296" s="68"/>
      <c r="Q296" s="68"/>
      <c r="R296" s="151"/>
      <c r="S296" s="32"/>
      <c r="T296" s="68"/>
      <c r="U296" s="151"/>
      <c r="V296" s="32"/>
      <c r="W296" s="68"/>
      <c r="X296" s="32"/>
      <c r="Y296" s="32"/>
      <c r="Z296" s="32"/>
      <c r="AA296" s="32"/>
      <c r="AB296" s="32"/>
    </row>
    <row r="297" spans="1:41">
      <c r="A297" s="32"/>
      <c r="B297" s="32"/>
      <c r="C297" s="32"/>
      <c r="D297" s="32"/>
      <c r="E297" s="32"/>
      <c r="F297" s="32"/>
      <c r="G297" s="32"/>
      <c r="H297" s="32"/>
      <c r="I297" s="151"/>
      <c r="J297" s="151"/>
      <c r="K297" s="151"/>
      <c r="L297" s="32"/>
      <c r="M297" s="32"/>
      <c r="N297" s="32"/>
      <c r="O297" s="68"/>
      <c r="P297" s="68"/>
      <c r="Q297" s="68"/>
      <c r="R297" s="151"/>
      <c r="S297" s="32"/>
      <c r="T297" s="68"/>
      <c r="U297" s="151"/>
      <c r="V297" s="32"/>
      <c r="W297" s="68"/>
      <c r="X297" s="32"/>
      <c r="Y297" s="32"/>
      <c r="Z297" s="32"/>
      <c r="AA297" s="32"/>
      <c r="AB297" s="32"/>
    </row>
    <row r="298" spans="1:41">
      <c r="A298" s="32"/>
      <c r="B298" s="32"/>
      <c r="C298" s="32"/>
      <c r="D298" s="32"/>
      <c r="E298" s="32"/>
      <c r="F298" s="32"/>
      <c r="G298" s="32"/>
      <c r="H298" s="32"/>
      <c r="I298" s="151"/>
      <c r="J298" s="151"/>
      <c r="K298" s="151"/>
      <c r="L298" s="32"/>
      <c r="M298" s="32"/>
      <c r="N298" s="32"/>
      <c r="O298" s="68"/>
      <c r="P298" s="68"/>
      <c r="Q298" s="68"/>
      <c r="R298" s="151"/>
      <c r="S298" s="32"/>
      <c r="T298" s="68"/>
      <c r="U298" s="151"/>
      <c r="V298" s="32"/>
      <c r="W298" s="68"/>
      <c r="X298" s="32"/>
      <c r="Y298" s="32"/>
      <c r="Z298" s="32"/>
      <c r="AA298" s="32"/>
      <c r="AB298" s="32"/>
    </row>
    <row r="299" spans="1:41">
      <c r="A299" s="32"/>
      <c r="B299" s="32"/>
      <c r="C299" s="32"/>
      <c r="D299" s="32"/>
      <c r="E299" s="32"/>
      <c r="F299" s="32"/>
      <c r="G299" s="32"/>
      <c r="H299" s="32"/>
      <c r="I299" s="151"/>
      <c r="J299" s="151"/>
      <c r="K299" s="151"/>
      <c r="L299" s="32"/>
      <c r="M299" s="32"/>
      <c r="N299" s="32"/>
      <c r="O299" s="68"/>
      <c r="P299" s="68"/>
      <c r="Q299" s="68"/>
      <c r="R299" s="151"/>
      <c r="S299" s="32"/>
      <c r="T299" s="68"/>
      <c r="U299" s="151"/>
      <c r="V299" s="32"/>
      <c r="W299" s="68"/>
      <c r="X299" s="32"/>
      <c r="Y299" s="32"/>
      <c r="Z299" s="32"/>
      <c r="AA299" s="32"/>
      <c r="AB299" s="32"/>
    </row>
    <row r="300" spans="1:41">
      <c r="A300" s="32"/>
      <c r="B300" s="32"/>
      <c r="C300" s="32"/>
      <c r="D300" s="32"/>
      <c r="E300" s="32"/>
      <c r="F300" s="32"/>
      <c r="G300" s="32"/>
      <c r="H300" s="32"/>
      <c r="I300" s="151"/>
      <c r="J300" s="151"/>
      <c r="K300" s="151"/>
      <c r="L300" s="32"/>
      <c r="M300" s="32"/>
      <c r="N300" s="32"/>
      <c r="O300" s="68"/>
      <c r="P300" s="68"/>
      <c r="Q300" s="68"/>
      <c r="R300" s="151"/>
      <c r="S300" s="32"/>
      <c r="T300" s="68"/>
      <c r="U300" s="151"/>
      <c r="V300" s="32"/>
      <c r="W300" s="68"/>
      <c r="X300" s="32"/>
      <c r="Y300" s="32"/>
      <c r="Z300" s="32"/>
      <c r="AA300" s="32"/>
      <c r="AB300" s="32"/>
    </row>
    <row r="301" spans="1:41">
      <c r="A301" s="32"/>
      <c r="B301" s="32"/>
      <c r="C301" s="32"/>
      <c r="D301" s="32"/>
      <c r="E301" s="32"/>
      <c r="F301" s="32"/>
      <c r="G301" s="32"/>
      <c r="H301" s="32"/>
      <c r="I301" s="151"/>
      <c r="J301" s="151"/>
      <c r="K301" s="151"/>
      <c r="L301" s="32"/>
      <c r="M301" s="32"/>
      <c r="N301" s="32"/>
      <c r="O301" s="68"/>
      <c r="P301" s="68"/>
      <c r="Q301" s="68"/>
      <c r="R301" s="151"/>
      <c r="S301" s="32"/>
      <c r="T301" s="68"/>
      <c r="U301" s="151"/>
      <c r="V301" s="32"/>
      <c r="W301" s="68"/>
      <c r="X301" s="32"/>
      <c r="AA301" s="32"/>
      <c r="AB301" s="32"/>
    </row>
    <row r="302" spans="1:41">
      <c r="A302" s="32"/>
      <c r="B302" s="32"/>
      <c r="C302" s="32"/>
      <c r="D302" s="32"/>
      <c r="E302" s="32"/>
      <c r="F302" s="32"/>
      <c r="G302" s="32"/>
      <c r="H302" s="32"/>
      <c r="I302" s="151"/>
      <c r="J302" s="151"/>
      <c r="K302" s="151"/>
      <c r="L302" s="32"/>
      <c r="M302" s="32"/>
      <c r="N302" s="32"/>
      <c r="O302" s="68"/>
      <c r="P302" s="68"/>
      <c r="Q302" s="68"/>
      <c r="R302" s="151"/>
      <c r="S302" s="32"/>
      <c r="T302" s="68"/>
      <c r="U302" s="151"/>
      <c r="V302" s="32"/>
      <c r="W302" s="68"/>
      <c r="X302" s="32"/>
      <c r="AA302" s="32"/>
      <c r="AB302" s="32"/>
    </row>
    <row r="303" spans="1:41">
      <c r="A303" s="32"/>
      <c r="B303" s="32"/>
      <c r="C303" s="32"/>
      <c r="D303" s="32"/>
      <c r="E303" s="32"/>
      <c r="F303" s="32"/>
      <c r="G303" s="32"/>
      <c r="H303" s="32"/>
      <c r="I303" s="151"/>
      <c r="J303" s="151"/>
      <c r="K303" s="151"/>
      <c r="L303" s="32"/>
      <c r="M303" s="32"/>
      <c r="N303" s="32"/>
      <c r="O303" s="68"/>
      <c r="P303" s="68"/>
      <c r="Q303" s="68"/>
      <c r="R303" s="151"/>
      <c r="S303" s="32"/>
      <c r="T303" s="68"/>
      <c r="U303" s="151"/>
      <c r="V303" s="32"/>
      <c r="W303" s="68"/>
      <c r="X303" s="32"/>
      <c r="AA303" s="32"/>
      <c r="AB303" s="32"/>
    </row>
    <row r="304" spans="1:41">
      <c r="A304" s="32"/>
      <c r="B304" s="32"/>
      <c r="C304" s="32"/>
      <c r="D304" s="32"/>
      <c r="E304" s="32"/>
      <c r="F304" s="32"/>
      <c r="G304" s="32"/>
      <c r="H304" s="32"/>
      <c r="I304" s="151"/>
      <c r="J304" s="151"/>
      <c r="K304" s="151"/>
      <c r="L304" s="32"/>
      <c r="M304" s="32"/>
      <c r="N304" s="32"/>
      <c r="O304" s="68"/>
      <c r="P304" s="68"/>
      <c r="Q304" s="68"/>
      <c r="R304" s="151"/>
      <c r="S304" s="32"/>
      <c r="T304" s="68"/>
      <c r="U304" s="151"/>
      <c r="V304" s="32"/>
      <c r="W304" s="68"/>
      <c r="X304" s="32"/>
    </row>
    <row r="305" spans="1:24">
      <c r="A305" s="32"/>
      <c r="B305" s="32"/>
      <c r="C305" s="32"/>
      <c r="D305" s="32"/>
      <c r="E305" s="32"/>
      <c r="F305" s="32"/>
      <c r="G305" s="32"/>
      <c r="H305" s="32"/>
      <c r="I305" s="151"/>
      <c r="J305" s="151"/>
      <c r="K305" s="151"/>
      <c r="L305" s="32"/>
      <c r="M305" s="32"/>
      <c r="N305" s="32"/>
      <c r="O305" s="68"/>
      <c r="P305" s="68"/>
      <c r="Q305" s="68"/>
      <c r="R305" s="151"/>
      <c r="S305" s="32"/>
      <c r="T305" s="68"/>
      <c r="U305" s="151"/>
      <c r="V305" s="32"/>
      <c r="W305" s="68"/>
      <c r="X305" s="32"/>
    </row>
    <row r="306" spans="1:24">
      <c r="A306" s="32"/>
      <c r="B306" s="32"/>
      <c r="C306" s="32"/>
      <c r="D306" s="32"/>
      <c r="E306" s="32"/>
      <c r="F306" s="32"/>
      <c r="G306" s="32"/>
      <c r="H306" s="32"/>
      <c r="I306" s="151"/>
      <c r="J306" s="151"/>
      <c r="K306" s="151"/>
      <c r="L306" s="32"/>
      <c r="M306" s="32"/>
      <c r="N306" s="32"/>
      <c r="O306" s="68"/>
      <c r="P306" s="68"/>
      <c r="Q306" s="68"/>
      <c r="R306" s="151"/>
      <c r="S306" s="32"/>
      <c r="T306" s="68"/>
      <c r="U306" s="151"/>
      <c r="V306" s="32"/>
      <c r="W306" s="68"/>
      <c r="X306" s="32"/>
    </row>
    <row r="307" spans="1:24">
      <c r="A307" s="32"/>
      <c r="B307" s="32"/>
      <c r="C307" s="32"/>
      <c r="D307" s="32"/>
      <c r="E307" s="32"/>
      <c r="F307" s="32"/>
      <c r="G307" s="32"/>
      <c r="H307" s="32"/>
      <c r="I307" s="151"/>
      <c r="J307" s="151"/>
      <c r="K307" s="151"/>
      <c r="L307" s="32"/>
      <c r="M307" s="32"/>
      <c r="N307" s="32"/>
      <c r="O307" s="68"/>
      <c r="P307" s="68"/>
      <c r="Q307" s="68"/>
      <c r="R307" s="151"/>
      <c r="S307" s="32"/>
      <c r="T307" s="68"/>
      <c r="U307" s="151"/>
      <c r="V307" s="32"/>
      <c r="W307" s="68"/>
      <c r="X307" s="32"/>
    </row>
    <row r="308" spans="1:24">
      <c r="A308" s="32"/>
      <c r="B308" s="32"/>
      <c r="C308" s="32"/>
      <c r="D308" s="32"/>
      <c r="E308" s="32"/>
      <c r="F308" s="32"/>
      <c r="G308" s="32"/>
      <c r="H308" s="32"/>
      <c r="I308" s="151"/>
      <c r="J308" s="151"/>
      <c r="K308" s="151"/>
      <c r="L308" s="32"/>
      <c r="M308" s="32"/>
      <c r="N308" s="32"/>
      <c r="O308" s="68"/>
      <c r="P308" s="68"/>
      <c r="Q308" s="68"/>
      <c r="R308" s="151"/>
      <c r="S308" s="32"/>
      <c r="T308" s="68"/>
      <c r="U308" s="151"/>
      <c r="V308" s="32"/>
      <c r="W308" s="68"/>
      <c r="X308" s="32"/>
    </row>
    <row r="309" spans="1:24">
      <c r="A309" s="32"/>
      <c r="B309" s="32"/>
      <c r="C309" s="32"/>
      <c r="D309" s="32"/>
      <c r="E309" s="32"/>
      <c r="F309" s="32"/>
      <c r="G309" s="32"/>
      <c r="H309" s="32"/>
      <c r="I309" s="151"/>
      <c r="J309" s="151"/>
      <c r="K309" s="151"/>
      <c r="L309" s="32"/>
      <c r="M309" s="32"/>
      <c r="N309" s="32"/>
      <c r="O309" s="68"/>
      <c r="P309" s="68"/>
      <c r="Q309" s="68"/>
      <c r="R309" s="151"/>
      <c r="S309" s="32"/>
      <c r="T309" s="68"/>
      <c r="U309" s="151"/>
      <c r="V309" s="32"/>
      <c r="W309" s="68"/>
      <c r="X309" s="32"/>
    </row>
    <row r="310" spans="1:24">
      <c r="A310" s="32"/>
      <c r="B310" s="32"/>
      <c r="C310" s="32"/>
      <c r="D310" s="32"/>
      <c r="E310" s="32"/>
      <c r="F310" s="32"/>
      <c r="G310" s="32"/>
      <c r="H310" s="32"/>
      <c r="I310" s="151"/>
      <c r="J310" s="151"/>
      <c r="K310" s="151"/>
      <c r="L310" s="32"/>
      <c r="M310" s="32"/>
      <c r="N310" s="32"/>
      <c r="O310" s="68"/>
      <c r="P310" s="68"/>
      <c r="Q310" s="68"/>
      <c r="R310" s="151"/>
      <c r="S310" s="32"/>
      <c r="T310" s="68"/>
      <c r="U310" s="151"/>
      <c r="V310" s="32"/>
      <c r="W310" s="68"/>
      <c r="X310" s="32"/>
    </row>
    <row r="311" spans="1:24">
      <c r="A311" s="32"/>
      <c r="B311" s="32"/>
      <c r="C311" s="32"/>
      <c r="D311" s="32"/>
      <c r="E311" s="32"/>
      <c r="F311" s="32"/>
      <c r="G311" s="32"/>
      <c r="H311" s="32"/>
      <c r="I311" s="151"/>
      <c r="J311" s="151"/>
      <c r="K311" s="151"/>
      <c r="L311" s="32"/>
      <c r="M311" s="32"/>
      <c r="N311" s="32"/>
      <c r="O311" s="68"/>
      <c r="P311" s="68"/>
      <c r="Q311" s="68"/>
      <c r="R311" s="151"/>
      <c r="S311" s="32"/>
      <c r="T311" s="68"/>
      <c r="U311" s="151"/>
      <c r="V311" s="32"/>
      <c r="W311" s="68"/>
      <c r="X311" s="32"/>
    </row>
    <row r="312" spans="1:24">
      <c r="A312" s="32"/>
      <c r="B312" s="32"/>
      <c r="C312" s="32"/>
      <c r="D312" s="32"/>
      <c r="E312" s="32"/>
      <c r="F312" s="32"/>
      <c r="G312" s="32"/>
      <c r="H312" s="32"/>
      <c r="I312" s="151"/>
      <c r="J312" s="151"/>
      <c r="K312" s="151"/>
      <c r="L312" s="32"/>
      <c r="M312" s="32"/>
      <c r="N312" s="32"/>
      <c r="O312" s="68"/>
      <c r="P312" s="68"/>
      <c r="Q312" s="68"/>
      <c r="R312" s="151"/>
      <c r="S312" s="32"/>
      <c r="T312" s="68"/>
      <c r="U312" s="151"/>
      <c r="V312" s="32"/>
      <c r="W312" s="68"/>
      <c r="X312" s="32"/>
    </row>
    <row r="313" spans="1:24">
      <c r="A313" s="32"/>
      <c r="B313" s="32"/>
      <c r="C313" s="32"/>
      <c r="D313" s="32"/>
      <c r="E313" s="32"/>
      <c r="F313" s="32"/>
      <c r="G313" s="32"/>
      <c r="H313" s="32"/>
      <c r="I313" s="151"/>
      <c r="J313" s="151"/>
      <c r="K313" s="151"/>
      <c r="L313" s="32"/>
      <c r="M313" s="32"/>
      <c r="N313" s="32"/>
      <c r="O313" s="68"/>
      <c r="P313" s="68"/>
      <c r="Q313" s="68"/>
      <c r="R313" s="151"/>
      <c r="S313" s="32"/>
      <c r="T313" s="68"/>
      <c r="U313" s="151"/>
      <c r="V313" s="32"/>
      <c r="W313" s="68"/>
      <c r="X313" s="32"/>
    </row>
    <row r="314" spans="1:24">
      <c r="A314" s="32"/>
      <c r="B314" s="32"/>
      <c r="C314" s="32"/>
      <c r="D314" s="32"/>
      <c r="E314" s="32"/>
      <c r="F314" s="32"/>
      <c r="G314" s="32"/>
      <c r="H314" s="32"/>
      <c r="I314" s="151"/>
      <c r="J314" s="151"/>
      <c r="K314" s="151"/>
      <c r="L314" s="32"/>
      <c r="M314" s="32"/>
      <c r="N314" s="32"/>
      <c r="O314" s="68"/>
      <c r="P314" s="68"/>
      <c r="Q314" s="68"/>
      <c r="R314" s="151"/>
      <c r="S314" s="32"/>
      <c r="T314" s="68"/>
      <c r="U314" s="151"/>
      <c r="V314" s="32"/>
      <c r="W314" s="68"/>
      <c r="X314" s="32"/>
    </row>
    <row r="315" spans="1:24">
      <c r="A315" s="32"/>
      <c r="B315" s="32"/>
      <c r="C315" s="32"/>
      <c r="D315" s="32"/>
      <c r="E315" s="32"/>
      <c r="F315" s="32"/>
      <c r="G315" s="32"/>
      <c r="H315" s="32"/>
      <c r="I315" s="151"/>
      <c r="J315" s="151"/>
      <c r="K315" s="151"/>
      <c r="L315" s="32"/>
      <c r="M315" s="32"/>
      <c r="N315" s="32"/>
      <c r="O315" s="68"/>
      <c r="P315" s="68"/>
      <c r="Q315" s="68"/>
      <c r="R315" s="151"/>
      <c r="S315" s="32"/>
      <c r="T315" s="68"/>
      <c r="U315" s="151"/>
      <c r="V315" s="32"/>
      <c r="W315" s="68"/>
      <c r="X315" s="32"/>
    </row>
    <row r="316" spans="1:24">
      <c r="A316" s="32"/>
      <c r="B316" s="32"/>
      <c r="C316" s="32"/>
      <c r="D316" s="32"/>
      <c r="E316" s="32"/>
      <c r="F316" s="32"/>
      <c r="G316" s="32"/>
      <c r="H316" s="32"/>
      <c r="I316" s="151"/>
      <c r="J316" s="151"/>
      <c r="K316" s="151"/>
      <c r="L316" s="32"/>
      <c r="M316" s="32"/>
      <c r="N316" s="32"/>
      <c r="O316" s="68"/>
      <c r="P316" s="68"/>
      <c r="Q316" s="68"/>
      <c r="R316" s="151"/>
      <c r="S316" s="32"/>
      <c r="T316" s="68"/>
      <c r="U316" s="151"/>
      <c r="V316" s="32"/>
      <c r="W316" s="68"/>
      <c r="X316" s="32"/>
    </row>
    <row r="317" spans="1:24">
      <c r="A317" s="32"/>
      <c r="B317" s="32"/>
      <c r="C317" s="32"/>
      <c r="D317" s="32"/>
      <c r="E317" s="32"/>
      <c r="F317" s="32"/>
      <c r="G317" s="32"/>
      <c r="H317" s="32"/>
      <c r="I317" s="151"/>
      <c r="J317" s="151"/>
      <c r="K317" s="151"/>
      <c r="L317" s="32"/>
      <c r="M317" s="32"/>
      <c r="N317" s="32"/>
      <c r="O317" s="68"/>
      <c r="P317" s="68"/>
      <c r="Q317" s="68"/>
      <c r="R317" s="151"/>
      <c r="S317" s="32"/>
      <c r="T317" s="68"/>
      <c r="U317" s="151"/>
      <c r="V317" s="32"/>
      <c r="W317" s="68"/>
      <c r="X317" s="32"/>
    </row>
    <row r="318" spans="1:24">
      <c r="A318" s="32"/>
      <c r="B318" s="32"/>
      <c r="C318" s="32"/>
      <c r="D318" s="32"/>
      <c r="E318" s="32"/>
      <c r="F318" s="32"/>
      <c r="G318" s="32"/>
      <c r="H318" s="32"/>
      <c r="I318" s="151"/>
      <c r="J318" s="151"/>
      <c r="K318" s="151"/>
      <c r="L318" s="32"/>
      <c r="M318" s="32"/>
      <c r="N318" s="32"/>
      <c r="O318" s="68"/>
      <c r="P318" s="68"/>
      <c r="Q318" s="68"/>
      <c r="R318" s="151"/>
      <c r="S318" s="32"/>
      <c r="T318" s="68"/>
      <c r="U318" s="151"/>
      <c r="V318" s="32"/>
      <c r="W318" s="68"/>
      <c r="X318" s="32"/>
    </row>
    <row r="319" spans="1:24">
      <c r="A319" s="32"/>
      <c r="B319" s="32"/>
      <c r="C319" s="32"/>
      <c r="D319" s="32"/>
      <c r="E319" s="32"/>
      <c r="F319" s="32"/>
      <c r="G319" s="32"/>
      <c r="H319" s="32"/>
      <c r="I319" s="151"/>
      <c r="J319" s="151"/>
      <c r="K319" s="151"/>
      <c r="L319" s="32"/>
      <c r="M319" s="32"/>
      <c r="N319" s="32"/>
      <c r="O319" s="68"/>
      <c r="P319" s="68"/>
      <c r="Q319" s="68"/>
      <c r="R319" s="151"/>
      <c r="S319" s="32"/>
      <c r="T319" s="68"/>
      <c r="U319" s="151"/>
      <c r="V319" s="32"/>
      <c r="W319" s="68"/>
      <c r="X319" s="32"/>
    </row>
    <row r="320" spans="1:24">
      <c r="A320" s="32"/>
      <c r="B320" s="32"/>
      <c r="C320" s="32"/>
      <c r="D320" s="32"/>
      <c r="E320" s="32"/>
      <c r="F320" s="32"/>
      <c r="G320" s="32"/>
      <c r="H320" s="32"/>
      <c r="I320" s="151"/>
      <c r="J320" s="151"/>
      <c r="K320" s="151"/>
      <c r="L320" s="32"/>
      <c r="M320" s="32"/>
      <c r="N320" s="32"/>
      <c r="O320" s="68"/>
      <c r="P320" s="68"/>
      <c r="Q320" s="68"/>
      <c r="R320" s="151"/>
      <c r="S320" s="32"/>
      <c r="T320" s="68"/>
      <c r="U320" s="151"/>
      <c r="V320" s="32"/>
      <c r="W320" s="68"/>
      <c r="X320" s="32"/>
    </row>
    <row r="321" spans="1:24">
      <c r="A321" s="32"/>
      <c r="B321" s="32"/>
      <c r="C321" s="32"/>
      <c r="D321" s="32"/>
      <c r="E321" s="32"/>
      <c r="F321" s="32"/>
      <c r="G321" s="32"/>
      <c r="H321" s="32"/>
      <c r="I321" s="151"/>
      <c r="J321" s="151"/>
      <c r="K321" s="151"/>
      <c r="L321" s="32"/>
      <c r="M321" s="32"/>
      <c r="N321" s="32"/>
      <c r="O321" s="68"/>
      <c r="P321" s="68"/>
      <c r="Q321" s="68"/>
      <c r="R321" s="151"/>
      <c r="S321" s="32"/>
      <c r="T321" s="68"/>
      <c r="U321" s="151"/>
      <c r="V321" s="32"/>
      <c r="W321" s="68"/>
      <c r="X321" s="32"/>
    </row>
    <row r="322" spans="1:24">
      <c r="A322" s="32"/>
      <c r="B322" s="32"/>
      <c r="C322" s="32"/>
      <c r="D322" s="32"/>
      <c r="E322" s="32"/>
      <c r="F322" s="32"/>
      <c r="G322" s="32"/>
      <c r="H322" s="32"/>
      <c r="I322" s="151"/>
      <c r="J322" s="151"/>
      <c r="K322" s="151"/>
      <c r="L322" s="32"/>
      <c r="M322" s="32"/>
      <c r="N322" s="32"/>
      <c r="O322" s="68"/>
      <c r="P322" s="68"/>
      <c r="Q322" s="68"/>
      <c r="R322" s="151"/>
      <c r="S322" s="32"/>
      <c r="T322" s="68"/>
      <c r="U322" s="151"/>
      <c r="V322" s="32"/>
      <c r="W322" s="68"/>
      <c r="X322" s="32"/>
    </row>
    <row r="323" spans="1:24">
      <c r="A323" s="32"/>
      <c r="B323" s="32"/>
      <c r="C323" s="32"/>
      <c r="D323" s="32"/>
      <c r="E323" s="32"/>
      <c r="F323" s="32"/>
      <c r="G323" s="32"/>
      <c r="H323" s="32"/>
      <c r="I323" s="151"/>
      <c r="J323" s="151"/>
      <c r="K323" s="151"/>
      <c r="L323" s="32"/>
      <c r="M323" s="32"/>
      <c r="N323" s="32"/>
      <c r="O323" s="68"/>
      <c r="P323" s="68"/>
      <c r="Q323" s="68"/>
      <c r="R323" s="151"/>
      <c r="S323" s="32"/>
      <c r="T323" s="68"/>
      <c r="U323" s="151"/>
      <c r="V323" s="32"/>
      <c r="W323" s="68"/>
      <c r="X323" s="32"/>
    </row>
    <row r="324" spans="1:24">
      <c r="A324" s="32"/>
      <c r="B324" s="32"/>
      <c r="C324" s="32"/>
      <c r="D324" s="32"/>
      <c r="E324" s="32"/>
      <c r="F324" s="32"/>
      <c r="G324" s="32"/>
      <c r="H324" s="32"/>
      <c r="I324" s="151"/>
      <c r="J324" s="151"/>
      <c r="K324" s="151"/>
      <c r="L324" s="32"/>
      <c r="M324" s="32"/>
      <c r="N324" s="32"/>
      <c r="O324" s="68"/>
      <c r="P324" s="68"/>
      <c r="Q324" s="68"/>
      <c r="R324" s="151"/>
      <c r="S324" s="32"/>
      <c r="T324" s="68"/>
      <c r="U324" s="151"/>
      <c r="V324" s="32"/>
      <c r="W324" s="68"/>
      <c r="X324" s="32"/>
    </row>
    <row r="325" spans="1:24">
      <c r="A325" s="32"/>
      <c r="B325" s="32"/>
      <c r="C325" s="32"/>
      <c r="D325" s="32"/>
      <c r="E325" s="32"/>
      <c r="F325" s="32"/>
      <c r="G325" s="32"/>
      <c r="H325" s="32"/>
      <c r="I325" s="151"/>
      <c r="J325" s="151"/>
      <c r="K325" s="151"/>
      <c r="L325" s="32"/>
      <c r="M325" s="32"/>
      <c r="N325" s="32"/>
      <c r="O325" s="68"/>
      <c r="P325" s="68"/>
      <c r="Q325" s="68"/>
      <c r="R325" s="151"/>
      <c r="S325" s="32"/>
      <c r="T325" s="68"/>
      <c r="U325" s="151"/>
      <c r="V325" s="32"/>
      <c r="W325" s="68"/>
      <c r="X325" s="32"/>
    </row>
    <row r="326" spans="1:24">
      <c r="A326" s="32"/>
      <c r="B326" s="32"/>
      <c r="C326" s="32"/>
      <c r="D326" s="32"/>
      <c r="E326" s="32"/>
      <c r="F326" s="32"/>
      <c r="G326" s="32"/>
      <c r="H326" s="32"/>
      <c r="I326" s="151"/>
      <c r="J326" s="151"/>
      <c r="K326" s="151"/>
      <c r="L326" s="32"/>
      <c r="M326" s="32"/>
      <c r="N326" s="32"/>
      <c r="O326" s="68"/>
      <c r="P326" s="68"/>
      <c r="Q326" s="68"/>
      <c r="R326" s="151"/>
      <c r="S326" s="32"/>
      <c r="T326" s="68"/>
      <c r="U326" s="151"/>
      <c r="V326" s="32"/>
      <c r="W326" s="68"/>
      <c r="X326" s="32"/>
    </row>
    <row r="327" spans="1:24">
      <c r="O327" s="68"/>
      <c r="P327" s="68"/>
    </row>
    <row r="1812" spans="8:8">
      <c r="H1812" s="3" t="s">
        <v>531</v>
      </c>
    </row>
  </sheetData>
  <mergeCells count="1">
    <mergeCell ref="T4:U4"/>
  </mergeCells>
  <conditionalFormatting sqref="AQ109:AR109">
    <cfRule type="cellIs" dxfId="69" priority="11" stopIfTrue="1" operator="lessThan">
      <formula>0</formula>
    </cfRule>
  </conditionalFormatting>
  <conditionalFormatting sqref="AQ86:AR86">
    <cfRule type="cellIs" dxfId="68" priority="12" stopIfTrue="1" operator="greaterThan">
      <formula>0</formula>
    </cfRule>
  </conditionalFormatting>
  <conditionalFormatting sqref="AQ86:AR86">
    <cfRule type="cellIs" dxfId="67" priority="10" operator="lessThan">
      <formula>0</formula>
    </cfRule>
  </conditionalFormatting>
  <conditionalFormatting sqref="H10:H27">
    <cfRule type="cellIs" dxfId="66" priority="8" operator="lessThan">
      <formula>0</formula>
    </cfRule>
    <cfRule type="cellIs" dxfId="65" priority="9" operator="greaterThan">
      <formula>0</formula>
    </cfRule>
  </conditionalFormatting>
  <conditionalFormatting sqref="M10:M27">
    <cfRule type="cellIs" dxfId="64" priority="6" operator="lessThan">
      <formula>0</formula>
    </cfRule>
    <cfRule type="cellIs" dxfId="63" priority="7" operator="greaterThan">
      <formula>0</formula>
    </cfRule>
  </conditionalFormatting>
  <conditionalFormatting sqref="P10:P27">
    <cfRule type="cellIs" dxfId="62" priority="4" operator="lessThan">
      <formula>0</formula>
    </cfRule>
    <cfRule type="cellIs" dxfId="61" priority="5" operator="greaterThan">
      <formula>0</formula>
    </cfRule>
  </conditionalFormatting>
  <conditionalFormatting sqref="G10:G27">
    <cfRule type="cellIs" dxfId="60" priority="3" operator="greaterThan">
      <formula>1000</formula>
    </cfRule>
  </conditionalFormatting>
  <conditionalFormatting sqref="L10:L27">
    <cfRule type="top10" dxfId="59" priority="1" percent="1" bottom="1" rank="10"/>
    <cfRule type="top10" dxfId="58" priority="2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5C31A-FC38-4B14-AD98-ABE4A616431D}">
  <dimension ref="A1:AO1793"/>
  <sheetViews>
    <sheetView zoomScale="87" zoomScaleNormal="87" workbookViewId="0">
      <selection activeCell="A28" sqref="A28"/>
    </sheetView>
  </sheetViews>
  <sheetFormatPr baseColWidth="10" defaultRowHeight="15"/>
  <cols>
    <col min="1" max="1" width="5.90625" customWidth="1"/>
    <col min="3" max="3" width="3" customWidth="1"/>
    <col min="4" max="4" width="7" customWidth="1"/>
    <col min="5" max="5" width="6.54296875" customWidth="1"/>
    <col min="6" max="6" width="5.453125" customWidth="1"/>
    <col min="7" max="7" width="6.1796875" style="96" customWidth="1"/>
    <col min="8" max="8" width="6" style="96" customWidth="1"/>
    <col min="9" max="9" width="6.36328125" customWidth="1"/>
    <col min="10" max="10" width="5.90625" customWidth="1"/>
    <col min="11" max="11" width="8" style="9" customWidth="1"/>
    <col min="12" max="12" width="6.81640625" style="9" customWidth="1"/>
    <col min="13" max="13" width="7" style="96" customWidth="1"/>
    <col min="14" max="14" width="7.453125" customWidth="1"/>
    <col min="15" max="15" width="7.1796875" style="9" customWidth="1"/>
    <col min="16" max="16" width="7.08984375" style="96" customWidth="1"/>
    <col min="17" max="17" width="7.54296875" customWidth="1"/>
    <col min="18" max="18" width="9.453125" style="9" customWidth="1"/>
    <col min="19" max="19" width="8.453125" customWidth="1"/>
    <col min="20" max="20" width="11" customWidth="1"/>
    <col min="21" max="21" width="8.90625" customWidth="1"/>
    <col min="22" max="22" width="9.36328125" customWidth="1"/>
    <col min="23" max="23" width="9.54296875" customWidth="1"/>
    <col min="24" max="24" width="8.453125" customWidth="1"/>
    <col min="26" max="26" width="9.453125" customWidth="1"/>
    <col min="27" max="27" width="8.90625" customWidth="1"/>
    <col min="28" max="28" width="12.36328125" customWidth="1"/>
    <col min="29" max="29" width="14.54296875" customWidth="1"/>
    <col min="37" max="37" width="14" customWidth="1"/>
    <col min="38" max="38" width="12.54296875" customWidth="1"/>
    <col min="39" max="39" width="10.90625" customWidth="1"/>
  </cols>
  <sheetData>
    <row r="1" spans="1:3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34" s="123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/>
      <c r="AA2"/>
      <c r="AB2"/>
      <c r="AC2"/>
      <c r="AD2"/>
      <c r="AE2"/>
      <c r="AF2"/>
    </row>
    <row r="3" spans="1:34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3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34" s="121" customFormat="1" ht="16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140"/>
      <c r="U5" s="140"/>
      <c r="V5" s="140"/>
      <c r="W5" s="140"/>
      <c r="X5" s="140"/>
      <c r="Y5" s="140"/>
      <c r="AG5" s="176"/>
      <c r="AH5" s="176"/>
    </row>
    <row r="6" spans="1:34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AG6" s="5"/>
      <c r="AH6" s="5"/>
    </row>
    <row r="7" spans="1:34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AG7" s="5"/>
      <c r="AH7" s="5"/>
    </row>
    <row r="8" spans="1:34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AD8" s="5"/>
      <c r="AE8" s="5"/>
    </row>
    <row r="9" spans="1:34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AD9" s="5"/>
      <c r="AE9" s="5"/>
    </row>
    <row r="10" spans="1:34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34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1"/>
      <c r="V11" s="5"/>
    </row>
    <row r="12" spans="1:34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1"/>
      <c r="V12" s="5"/>
    </row>
    <row r="13" spans="1:34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1"/>
      <c r="V13" s="5"/>
      <c r="X13" s="2"/>
      <c r="Y13" s="2"/>
      <c r="Z13" s="2"/>
    </row>
    <row r="14" spans="1:34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11"/>
      <c r="V14" s="5"/>
      <c r="X14" s="2"/>
      <c r="Y14" s="2"/>
      <c r="Z14" s="4"/>
      <c r="AA14" s="4"/>
      <c r="AB14" s="4"/>
    </row>
    <row r="15" spans="1:34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11"/>
      <c r="V15" s="5"/>
      <c r="X15" s="1"/>
      <c r="Y15" s="1"/>
      <c r="Z15" s="9"/>
      <c r="AA15" s="9"/>
      <c r="AB15" s="9"/>
    </row>
    <row r="16" spans="1:34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11"/>
      <c r="V16" s="5"/>
      <c r="X16" s="1"/>
      <c r="Y16" s="1"/>
      <c r="Z16" s="9"/>
      <c r="AA16" s="9"/>
      <c r="AB16" s="9"/>
    </row>
    <row r="17" spans="1:28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11"/>
      <c r="V17" s="5"/>
      <c r="X17" s="1"/>
      <c r="Y17" s="1"/>
      <c r="Z17" s="9"/>
      <c r="AA17" s="9"/>
      <c r="AB17" s="9"/>
    </row>
    <row r="18" spans="1:28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5"/>
      <c r="V18" s="5"/>
      <c r="X18" s="1"/>
      <c r="Y18" s="1"/>
      <c r="Z18" s="9"/>
      <c r="AA18" s="9"/>
      <c r="AB18" s="9"/>
    </row>
    <row r="19" spans="1:28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5"/>
      <c r="V19" s="5"/>
      <c r="X19" s="1"/>
      <c r="Y19" s="1"/>
      <c r="Z19" s="9"/>
      <c r="AA19" s="9"/>
      <c r="AB19" s="9"/>
    </row>
    <row r="20" spans="1:28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5"/>
      <c r="V20" s="5"/>
      <c r="X20" s="1"/>
      <c r="Y20" s="1"/>
      <c r="Z20" s="9"/>
      <c r="AA20" s="9"/>
      <c r="AB20" s="9"/>
    </row>
    <row r="21" spans="1:28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5"/>
      <c r="V21" s="5"/>
      <c r="X21" s="1"/>
      <c r="Y21" s="1"/>
      <c r="Z21" s="9"/>
      <c r="AA21" s="9"/>
      <c r="AB21" s="9"/>
    </row>
    <row r="22" spans="1:28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5"/>
      <c r="V22" s="5"/>
      <c r="X22" s="1"/>
      <c r="Y22" s="1"/>
      <c r="Z22" s="9"/>
      <c r="AA22" s="9"/>
      <c r="AB22" s="9"/>
    </row>
    <row r="23" spans="1:28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5"/>
      <c r="V23" s="5"/>
      <c r="X23" s="1"/>
      <c r="Y23" s="1"/>
      <c r="Z23" s="9"/>
      <c r="AA23" s="9"/>
      <c r="AB23" s="9"/>
    </row>
    <row r="24" spans="1:28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5"/>
      <c r="V24" s="5"/>
      <c r="X24" s="11"/>
      <c r="Y24" s="11"/>
      <c r="Z24" s="9"/>
      <c r="AA24" s="9"/>
      <c r="AB24" s="9"/>
    </row>
    <row r="25" spans="1:28" ht="16.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5"/>
      <c r="V25" s="5"/>
      <c r="X25" s="11"/>
      <c r="Y25" s="11"/>
      <c r="Z25" s="9"/>
      <c r="AA25" s="9"/>
      <c r="AB25" s="9"/>
    </row>
    <row r="26" spans="1:28" ht="16.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5"/>
      <c r="V26" s="5"/>
      <c r="X26" s="11"/>
      <c r="Y26" s="11"/>
      <c r="Z26" s="9"/>
      <c r="AA26" s="9"/>
      <c r="AB26" s="9"/>
    </row>
    <row r="27" spans="1:28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X27" s="11"/>
      <c r="Y27" s="11"/>
      <c r="Z27" s="9"/>
      <c r="AA27" s="9"/>
      <c r="AB27" s="9"/>
    </row>
    <row r="28" spans="1:28" ht="17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V28" s="5"/>
      <c r="X28" s="11"/>
      <c r="Y28" s="11"/>
      <c r="Z28" s="9"/>
      <c r="AA28" s="9"/>
      <c r="AB28" s="9"/>
    </row>
    <row r="29" spans="1:28" ht="17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V29" s="5"/>
      <c r="X29" s="11"/>
      <c r="Y29" s="11"/>
      <c r="Z29" s="9"/>
      <c r="AA29" s="9"/>
      <c r="AB29" s="9"/>
    </row>
    <row r="30" spans="1:28" ht="16.649999999999999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X30" s="50"/>
      <c r="Y30" s="50"/>
      <c r="Z30" s="9"/>
      <c r="AA30" s="9"/>
      <c r="AB30" s="9"/>
    </row>
    <row r="31" spans="1:28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8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1"/>
      <c r="V32" s="18"/>
      <c r="X32" s="1"/>
      <c r="Y32" s="5"/>
    </row>
    <row r="33" spans="1:22" ht="15.6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1"/>
      <c r="V33" s="18"/>
    </row>
    <row r="34" spans="1:22" ht="15.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1"/>
      <c r="V34" s="18"/>
    </row>
    <row r="35" spans="1:22" ht="15.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1"/>
      <c r="V35" s="18"/>
    </row>
    <row r="36" spans="1:22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11"/>
      <c r="V36" s="18"/>
    </row>
    <row r="37" spans="1:22" ht="15.6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11"/>
      <c r="V37" s="18"/>
    </row>
    <row r="38" spans="1:22" ht="15.6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11"/>
      <c r="V38" s="18"/>
    </row>
    <row r="39" spans="1:22" ht="15.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11"/>
      <c r="V39" s="18"/>
    </row>
    <row r="40" spans="1:22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5"/>
      <c r="V40" s="18"/>
    </row>
    <row r="41" spans="1:22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5"/>
      <c r="V41" s="18"/>
    </row>
    <row r="42" spans="1:22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5"/>
      <c r="V42" s="18"/>
    </row>
    <row r="43" spans="1:22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5"/>
      <c r="V43" s="18"/>
    </row>
    <row r="44" spans="1:22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5"/>
      <c r="V44" s="18"/>
    </row>
    <row r="45" spans="1:22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5"/>
      <c r="V45" s="18"/>
    </row>
    <row r="46" spans="1:22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5"/>
      <c r="V46" s="18"/>
    </row>
    <row r="47" spans="1:2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53"/>
      <c r="T47" s="53"/>
    </row>
    <row r="48" spans="1:2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53"/>
      <c r="T48" s="53"/>
      <c r="U48" s="4"/>
      <c r="V48" s="4"/>
    </row>
    <row r="49" spans="1:41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T49" s="53"/>
      <c r="U49" s="53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5"/>
    </row>
    <row r="50" spans="1:41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T50" s="53"/>
      <c r="U50" s="53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"/>
      <c r="AJ50" s="11"/>
      <c r="AK50" s="11"/>
      <c r="AL50" s="1"/>
      <c r="AM50" s="5"/>
    </row>
    <row r="51" spans="1:41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T51" s="53"/>
      <c r="U51" s="53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"/>
      <c r="AJ51" s="11"/>
      <c r="AK51" s="11"/>
      <c r="AL51" s="1"/>
      <c r="AM51" s="5"/>
    </row>
    <row r="52" spans="1:41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T52" s="53"/>
      <c r="U52" s="53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"/>
      <c r="AJ52" s="11"/>
      <c r="AK52" s="11"/>
      <c r="AL52" s="1"/>
      <c r="AM52" s="5"/>
    </row>
    <row r="53" spans="1:41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T53" s="53"/>
      <c r="U53" s="53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4"/>
      <c r="AJ53" s="11"/>
      <c r="AK53" s="11"/>
      <c r="AL53" s="11"/>
      <c r="AM53" s="5"/>
    </row>
    <row r="54" spans="1:41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T54" s="53"/>
      <c r="U54" s="53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"/>
      <c r="AJ54" s="11"/>
      <c r="AK54" s="11"/>
      <c r="AL54" s="11"/>
      <c r="AM54" s="5"/>
    </row>
    <row r="55" spans="1:41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T55" s="53"/>
      <c r="U55" s="53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4"/>
      <c r="AJ55" s="11"/>
      <c r="AK55" s="11"/>
      <c r="AL55" s="11"/>
      <c r="AM55" s="5"/>
    </row>
    <row r="56" spans="1:41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T56" s="53"/>
      <c r="U56" s="53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4"/>
      <c r="AJ56" s="11"/>
      <c r="AK56" s="11"/>
      <c r="AL56" s="11"/>
      <c r="AM56" s="5"/>
    </row>
    <row r="57" spans="1:41" ht="15.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T57" s="53"/>
      <c r="U57" s="53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4"/>
      <c r="AJ57" s="11"/>
      <c r="AK57" s="11"/>
      <c r="AL57" s="5"/>
      <c r="AM57" s="5"/>
    </row>
    <row r="58" spans="1:41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T58" s="53"/>
      <c r="U58" s="53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4"/>
      <c r="AJ58" s="11"/>
      <c r="AK58" s="11"/>
      <c r="AL58" s="5"/>
      <c r="AM58" s="5"/>
    </row>
    <row r="59" spans="1:41" ht="15.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T59" s="53"/>
      <c r="U59" s="53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4"/>
      <c r="AJ59" s="11"/>
      <c r="AK59" s="11"/>
      <c r="AL59" s="5"/>
      <c r="AM59" s="5"/>
    </row>
    <row r="60" spans="1:41" ht="15.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T60" s="53"/>
      <c r="U60" s="53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K60" s="4"/>
      <c r="AL60" s="11"/>
      <c r="AM60" s="11"/>
      <c r="AN60" s="5"/>
      <c r="AO60" s="5"/>
    </row>
    <row r="61" spans="1:41" ht="15.6">
      <c r="G61" s="52"/>
      <c r="H61" s="52"/>
      <c r="N61" s="3"/>
      <c r="O61" s="14"/>
      <c r="P61" s="52"/>
      <c r="T61" s="53"/>
      <c r="U61" s="53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K61" s="4"/>
      <c r="AL61" s="11"/>
      <c r="AM61" s="11"/>
      <c r="AN61" s="5"/>
      <c r="AO61" s="5"/>
    </row>
    <row r="62" spans="1:41" ht="15.6">
      <c r="G62" s="52"/>
      <c r="H62" s="52"/>
      <c r="N62" s="3"/>
      <c r="O62" s="14"/>
      <c r="P62" s="52"/>
      <c r="T62" s="53"/>
      <c r="U62" s="53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K62" s="4"/>
      <c r="AL62" s="11"/>
      <c r="AM62" s="11"/>
      <c r="AN62" s="5"/>
      <c r="AO62" s="5"/>
    </row>
    <row r="63" spans="1:41" ht="15.6">
      <c r="G63" s="52"/>
      <c r="H63" s="52"/>
      <c r="N63" s="3"/>
      <c r="O63" s="14"/>
      <c r="P63" s="52"/>
      <c r="T63" s="53"/>
      <c r="U63" s="53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K63" s="4"/>
      <c r="AL63" s="11"/>
      <c r="AM63" s="11"/>
      <c r="AN63" s="5"/>
      <c r="AO63" s="5"/>
    </row>
    <row r="64" spans="1:41" ht="15.6">
      <c r="G64" s="52"/>
      <c r="H64" s="52"/>
      <c r="N64" s="3"/>
      <c r="O64" s="14"/>
      <c r="P64" s="52"/>
      <c r="T64" s="53"/>
      <c r="U64" s="53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K64" s="4"/>
      <c r="AL64" s="11"/>
      <c r="AM64" s="11"/>
      <c r="AN64" s="5"/>
      <c r="AO64" s="5"/>
    </row>
    <row r="65" spans="7:41" ht="15.6">
      <c r="G65" s="52"/>
      <c r="H65" s="52"/>
      <c r="N65" s="3"/>
      <c r="O65" s="14"/>
      <c r="P65" s="52"/>
      <c r="T65" s="53"/>
      <c r="U65" s="53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K65" s="4"/>
      <c r="AL65" s="5"/>
      <c r="AM65" s="5"/>
      <c r="AN65" s="5"/>
      <c r="AO65" s="5"/>
    </row>
    <row r="66" spans="7:41">
      <c r="G66" s="52"/>
      <c r="H66" s="52"/>
      <c r="N66" s="3"/>
      <c r="O66" s="14"/>
      <c r="P66" s="52"/>
      <c r="T66" s="53"/>
      <c r="U66" s="53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K66" s="11"/>
      <c r="AL66" s="11"/>
    </row>
    <row r="67" spans="7:41" ht="15.6">
      <c r="G67" s="52"/>
      <c r="H67" s="52"/>
      <c r="N67" s="3"/>
      <c r="O67" s="14"/>
      <c r="P67" s="52"/>
      <c r="T67" s="53"/>
      <c r="U67" s="53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K67" s="5"/>
      <c r="AL67" s="5"/>
      <c r="AM67" s="5"/>
      <c r="AO67" s="5"/>
    </row>
    <row r="68" spans="7:41">
      <c r="G68" s="52"/>
      <c r="H68" s="52"/>
      <c r="N68" s="3"/>
      <c r="O68" s="14"/>
      <c r="P68" s="52"/>
      <c r="T68" s="53"/>
      <c r="U68" s="53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K68" s="11"/>
      <c r="AL68" s="11"/>
    </row>
    <row r="69" spans="7:41">
      <c r="G69" s="52"/>
      <c r="H69" s="52"/>
      <c r="N69" s="3"/>
      <c r="O69" s="14"/>
      <c r="P69" s="52"/>
      <c r="T69" s="53"/>
      <c r="U69" s="53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K69" s="11"/>
      <c r="AL69" s="11"/>
    </row>
    <row r="70" spans="7:41" ht="15.6">
      <c r="G70" s="52"/>
      <c r="H70" s="52"/>
      <c r="N70" s="3"/>
      <c r="O70" s="14"/>
      <c r="P70" s="52"/>
      <c r="T70" s="53"/>
      <c r="U70" s="53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K70" s="2"/>
      <c r="AL70" s="5"/>
      <c r="AM70" s="5"/>
      <c r="AO70" s="2"/>
    </row>
    <row r="71" spans="7:41">
      <c r="G71" s="52"/>
      <c r="H71" s="52"/>
      <c r="N71" s="3"/>
      <c r="O71" s="14"/>
      <c r="P71" s="52"/>
      <c r="T71" s="53"/>
      <c r="U71" s="53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K71" s="4"/>
      <c r="AL71" s="4"/>
      <c r="AM71" s="4"/>
      <c r="AN71" s="4"/>
      <c r="AO71" s="4"/>
    </row>
    <row r="72" spans="7:41" ht="15.6">
      <c r="G72" s="52"/>
      <c r="H72" s="52"/>
      <c r="N72" s="3"/>
      <c r="O72" s="14"/>
      <c r="P72" s="52"/>
      <c r="T72" s="53"/>
      <c r="U72" s="53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K72" s="4"/>
      <c r="AL72" s="11"/>
      <c r="AM72" s="11"/>
      <c r="AN72" s="1"/>
      <c r="AO72" s="5"/>
    </row>
    <row r="73" spans="7:41" ht="15.6">
      <c r="G73" s="52"/>
      <c r="H73" s="52"/>
      <c r="N73" s="3"/>
      <c r="O73" s="14"/>
      <c r="P73" s="52"/>
      <c r="T73" s="53"/>
      <c r="U73" s="53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K73" s="4"/>
      <c r="AL73" s="11"/>
      <c r="AM73" s="11"/>
      <c r="AN73" s="1"/>
      <c r="AO73" s="5"/>
    </row>
    <row r="74" spans="7:41" ht="15.6">
      <c r="G74" s="52"/>
      <c r="H74" s="52"/>
      <c r="N74" s="3"/>
      <c r="O74" s="14"/>
      <c r="P74" s="52"/>
      <c r="T74" s="53"/>
      <c r="U74" s="53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K74" s="4"/>
      <c r="AL74" s="11"/>
      <c r="AM74" s="11"/>
      <c r="AN74" s="1"/>
      <c r="AO74" s="5"/>
    </row>
    <row r="75" spans="7:41" ht="15.6">
      <c r="G75" s="52"/>
      <c r="H75" s="52"/>
      <c r="N75" s="3"/>
      <c r="O75" s="14"/>
      <c r="P75" s="52"/>
      <c r="T75" s="53"/>
      <c r="U75" s="53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K75" s="4"/>
      <c r="AL75" s="11"/>
      <c r="AM75" s="11"/>
      <c r="AN75" s="1"/>
      <c r="AO75" s="5"/>
    </row>
    <row r="76" spans="7:41" ht="15.6">
      <c r="G76" s="52"/>
      <c r="H76" s="52"/>
      <c r="N76" s="3"/>
      <c r="O76" s="14"/>
      <c r="P76" s="52"/>
      <c r="T76" s="53"/>
      <c r="U76" s="53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K76" s="4"/>
      <c r="AL76" s="11"/>
      <c r="AM76" s="11"/>
      <c r="AN76" s="11"/>
      <c r="AO76" s="5"/>
    </row>
    <row r="77" spans="7:41" ht="15.6">
      <c r="G77" s="52"/>
      <c r="H77" s="52"/>
      <c r="N77" s="3"/>
      <c r="O77" s="14"/>
      <c r="P77" s="52"/>
      <c r="T77" s="53"/>
      <c r="U77" s="53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K77" s="4"/>
      <c r="AL77" s="11"/>
      <c r="AM77" s="11"/>
      <c r="AN77" s="11"/>
      <c r="AO77" s="5"/>
    </row>
    <row r="78" spans="7:41" ht="15.6">
      <c r="G78" s="52"/>
      <c r="H78" s="52"/>
      <c r="N78" s="3"/>
      <c r="O78" s="14"/>
      <c r="P78" s="52"/>
      <c r="T78" s="53"/>
      <c r="U78" s="53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K78" s="4"/>
      <c r="AL78" s="11"/>
      <c r="AM78" s="11"/>
      <c r="AN78" s="11"/>
      <c r="AO78" s="5"/>
    </row>
    <row r="79" spans="7:41" ht="15.6">
      <c r="G79" s="52"/>
      <c r="H79" s="52"/>
      <c r="N79" s="3"/>
      <c r="O79" s="14"/>
      <c r="P79" s="52"/>
      <c r="T79" s="53"/>
      <c r="U79" s="53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K79" s="4"/>
      <c r="AL79" s="11"/>
      <c r="AM79" s="11"/>
      <c r="AN79" s="11"/>
      <c r="AO79" s="5"/>
    </row>
    <row r="80" spans="7:41" ht="15.6">
      <c r="G80" s="52"/>
      <c r="H80" s="52"/>
      <c r="N80" s="3"/>
      <c r="O80" s="14"/>
      <c r="P80" s="52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K80" s="4"/>
      <c r="AL80" s="11"/>
      <c r="AM80" s="11"/>
      <c r="AN80" s="5"/>
      <c r="AO80" s="5"/>
    </row>
    <row r="81" spans="7:41" ht="15.6">
      <c r="G81" s="52"/>
      <c r="H81" s="52"/>
      <c r="N81" s="3"/>
      <c r="O81" s="14"/>
      <c r="P81" s="52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K81" s="4"/>
      <c r="AL81" s="11"/>
      <c r="AM81" s="11"/>
      <c r="AN81" s="5"/>
      <c r="AO81" s="5"/>
    </row>
    <row r="82" spans="7:41" ht="15.6">
      <c r="G82" s="52"/>
      <c r="H82" s="52"/>
      <c r="N82" s="3"/>
      <c r="O82" s="14"/>
      <c r="P82" s="52"/>
      <c r="T82" s="53"/>
      <c r="U82" s="53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K82" s="4"/>
      <c r="AL82" s="11"/>
      <c r="AM82" s="11"/>
      <c r="AN82" s="5"/>
      <c r="AO82" s="5"/>
    </row>
    <row r="83" spans="7:41" ht="15.6">
      <c r="T83" s="53"/>
      <c r="U83" s="53"/>
      <c r="AG83" s="1"/>
      <c r="AH83" s="1"/>
      <c r="AI83" s="1"/>
      <c r="AK83" s="4"/>
      <c r="AL83" s="11"/>
      <c r="AM83" s="11"/>
      <c r="AN83" s="5"/>
      <c r="AO83" s="5"/>
    </row>
    <row r="84" spans="7:41" ht="15.6">
      <c r="T84" s="53"/>
      <c r="U84" s="53"/>
      <c r="AI84" s="1"/>
      <c r="AK84" s="4"/>
      <c r="AL84" s="11"/>
      <c r="AM84" s="11"/>
      <c r="AN84" s="5"/>
      <c r="AO84" s="5"/>
    </row>
    <row r="85" spans="7:41" ht="15.6">
      <c r="G85" s="52"/>
      <c r="H85" s="52"/>
      <c r="N85" s="3"/>
      <c r="O85" s="14"/>
      <c r="P85" s="52"/>
      <c r="T85" s="53"/>
      <c r="U85" s="53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I85" s="1"/>
      <c r="AK85" s="4"/>
      <c r="AL85" s="11"/>
      <c r="AM85" s="11"/>
      <c r="AN85" s="5"/>
      <c r="AO85" s="5"/>
    </row>
    <row r="86" spans="7:41" ht="15.6">
      <c r="G86" s="52"/>
      <c r="H86" s="52"/>
      <c r="N86" s="3"/>
      <c r="O86" s="14"/>
      <c r="P86" s="52"/>
      <c r="T86" s="53"/>
      <c r="U86" s="53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K86" s="4"/>
      <c r="AL86" s="11"/>
      <c r="AM86" s="11"/>
      <c r="AN86" s="5"/>
      <c r="AO86" s="5"/>
    </row>
    <row r="87" spans="7:41" ht="15.6">
      <c r="G87" s="52"/>
      <c r="H87" s="52"/>
      <c r="N87" s="3"/>
      <c r="O87" s="14"/>
      <c r="P87" s="52"/>
      <c r="T87" s="53"/>
      <c r="U87" s="53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K87" s="4"/>
      <c r="AL87" s="11"/>
      <c r="AM87" s="11"/>
      <c r="AN87" s="5"/>
      <c r="AO87" s="5"/>
    </row>
    <row r="88" spans="7:41" ht="15.6">
      <c r="G88" s="52"/>
      <c r="H88" s="52"/>
      <c r="N88" s="3"/>
      <c r="O88" s="14"/>
      <c r="P88" s="52"/>
      <c r="T88" s="53"/>
      <c r="U88" s="53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K88" s="4"/>
      <c r="AL88" s="5"/>
      <c r="AM88" s="5"/>
      <c r="AN88" s="5"/>
      <c r="AO88" s="5"/>
    </row>
    <row r="89" spans="7:41">
      <c r="G89" s="52"/>
      <c r="H89" s="52"/>
      <c r="N89" s="3"/>
      <c r="O89" s="14"/>
      <c r="P89" s="52"/>
      <c r="T89" s="53"/>
      <c r="U89" s="53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K89" s="11"/>
      <c r="AL89" s="11"/>
    </row>
    <row r="90" spans="7:41" ht="15.6">
      <c r="G90" s="52"/>
      <c r="H90" s="52"/>
      <c r="N90" s="3"/>
      <c r="O90" s="14"/>
      <c r="P90" s="52"/>
      <c r="T90" s="53"/>
      <c r="U90" s="53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K90" s="5"/>
      <c r="AL90" s="5"/>
      <c r="AM90" s="5"/>
      <c r="AO90" s="5"/>
    </row>
    <row r="91" spans="7:41">
      <c r="G91" s="52"/>
      <c r="H91" s="52"/>
      <c r="N91" s="3"/>
      <c r="O91" s="14"/>
      <c r="P91" s="52"/>
      <c r="T91" s="53"/>
      <c r="U91" s="53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K91" s="11"/>
      <c r="AL91" s="11"/>
    </row>
    <row r="92" spans="7:41">
      <c r="G92" s="52"/>
      <c r="H92" s="52"/>
      <c r="N92" s="3"/>
      <c r="O92" s="14"/>
      <c r="P92" s="52"/>
      <c r="T92" s="53"/>
      <c r="U92" s="53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K92" s="11"/>
      <c r="AL92" s="11"/>
    </row>
    <row r="93" spans="7:41">
      <c r="G93" s="52"/>
      <c r="H93" s="52"/>
      <c r="N93" s="3"/>
      <c r="O93" s="14"/>
      <c r="P93" s="52"/>
      <c r="T93" s="53"/>
      <c r="U93" s="53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K93" s="11"/>
      <c r="AL93" s="11"/>
    </row>
    <row r="94" spans="7:41">
      <c r="G94" s="52"/>
      <c r="H94" s="52"/>
      <c r="N94" s="3"/>
      <c r="O94" s="14"/>
      <c r="P94" s="52"/>
      <c r="T94" s="53"/>
      <c r="U94" s="53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K94" s="11"/>
      <c r="AL94" s="11"/>
    </row>
    <row r="95" spans="7:41">
      <c r="G95" s="52"/>
      <c r="H95" s="52"/>
      <c r="N95" s="3"/>
      <c r="O95" s="14"/>
      <c r="P95" s="52"/>
      <c r="T95" s="53"/>
      <c r="U95" s="53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K95" s="11"/>
      <c r="AL95" s="11"/>
    </row>
    <row r="96" spans="7:41">
      <c r="G96" s="52"/>
      <c r="H96" s="52"/>
      <c r="N96" s="3"/>
      <c r="O96" s="14"/>
      <c r="P96" s="52"/>
      <c r="T96" s="53"/>
      <c r="U96" s="53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K96" s="11"/>
      <c r="AL96" s="11"/>
    </row>
    <row r="97" spans="7:38">
      <c r="G97" s="52"/>
      <c r="H97" s="52"/>
      <c r="N97" s="3"/>
      <c r="O97" s="14"/>
      <c r="P97" s="52"/>
      <c r="T97" s="53"/>
      <c r="U97" s="53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K97" s="11"/>
      <c r="AL97" s="11"/>
    </row>
    <row r="98" spans="7:38">
      <c r="G98" s="52"/>
      <c r="H98" s="52"/>
      <c r="N98" s="3"/>
      <c r="O98" s="14"/>
      <c r="P98" s="52"/>
      <c r="T98" s="53"/>
      <c r="U98" s="53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K98" s="11"/>
      <c r="AL98" s="11"/>
    </row>
    <row r="99" spans="7:38">
      <c r="G99" s="52"/>
      <c r="H99" s="52"/>
      <c r="N99" s="3"/>
      <c r="O99" s="14"/>
      <c r="P99" s="52"/>
      <c r="T99" s="53"/>
      <c r="U99" s="53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K99" s="11"/>
      <c r="AL99" s="11"/>
    </row>
    <row r="100" spans="7:38">
      <c r="G100" s="52"/>
      <c r="H100" s="52"/>
      <c r="N100" s="3"/>
      <c r="O100" s="14"/>
      <c r="P100" s="52"/>
      <c r="T100" s="53"/>
      <c r="U100" s="53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K100" s="11"/>
      <c r="AL100" s="11"/>
    </row>
    <row r="101" spans="7:38">
      <c r="G101" s="52"/>
      <c r="H101" s="52"/>
      <c r="N101" s="3"/>
      <c r="O101" s="14"/>
      <c r="P101" s="52"/>
      <c r="T101" s="53"/>
      <c r="U101" s="53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K101" s="11"/>
      <c r="AL101" s="11"/>
    </row>
    <row r="102" spans="7:38">
      <c r="G102" s="52"/>
      <c r="H102" s="52"/>
      <c r="N102" s="3"/>
      <c r="O102" s="14"/>
      <c r="P102" s="52"/>
      <c r="T102" s="53"/>
      <c r="U102" s="53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K102" s="11"/>
      <c r="AL102" s="11"/>
    </row>
    <row r="103" spans="7:38">
      <c r="G103" s="52"/>
      <c r="H103" s="52"/>
      <c r="N103" s="3"/>
      <c r="O103" s="14"/>
      <c r="P103" s="52"/>
      <c r="T103" s="53"/>
      <c r="U103" s="53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K103" s="11"/>
      <c r="AL103" s="11"/>
    </row>
    <row r="104" spans="7:38">
      <c r="G104" s="52"/>
      <c r="H104" s="52"/>
      <c r="N104" s="3"/>
      <c r="O104" s="14"/>
      <c r="P104" s="52"/>
      <c r="T104" s="53"/>
      <c r="U104" s="53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K104" s="11"/>
      <c r="AL104" s="11"/>
    </row>
    <row r="105" spans="7:38">
      <c r="G105" s="52"/>
      <c r="H105" s="52"/>
      <c r="N105" s="3"/>
      <c r="O105" s="14"/>
      <c r="P105" s="52"/>
      <c r="T105" s="53"/>
      <c r="U105" s="53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K105" s="11"/>
      <c r="AL105" s="11"/>
    </row>
    <row r="106" spans="7:38">
      <c r="G106" s="52"/>
      <c r="H106" s="52"/>
      <c r="N106" s="3"/>
      <c r="O106" s="14"/>
      <c r="P106" s="52"/>
      <c r="T106" s="53"/>
      <c r="U106" s="53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K106" s="11"/>
      <c r="AL106" s="11"/>
    </row>
    <row r="107" spans="7:38">
      <c r="G107" s="52"/>
      <c r="H107" s="52"/>
      <c r="N107" s="3"/>
      <c r="O107" s="14"/>
      <c r="P107" s="52"/>
      <c r="T107" s="53"/>
      <c r="U107" s="53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K107" s="11"/>
      <c r="AL107" s="11"/>
    </row>
    <row r="108" spans="7:38">
      <c r="G108" s="52"/>
      <c r="H108" s="52"/>
      <c r="N108" s="3"/>
      <c r="O108" s="14"/>
      <c r="P108" s="52"/>
      <c r="T108" s="53"/>
      <c r="U108" s="53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K108" s="11"/>
      <c r="AL108" s="11"/>
    </row>
    <row r="109" spans="7:38">
      <c r="G109" s="52"/>
      <c r="H109" s="52"/>
      <c r="N109" s="3"/>
      <c r="O109" s="14"/>
      <c r="P109" s="52"/>
      <c r="T109" s="53"/>
      <c r="U109" s="53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K109" s="11"/>
      <c r="AL109" s="11"/>
    </row>
    <row r="110" spans="7:38">
      <c r="G110" s="52"/>
      <c r="H110" s="52"/>
      <c r="N110" s="3"/>
      <c r="O110" s="14"/>
      <c r="P110" s="52"/>
      <c r="T110" s="53"/>
      <c r="U110" s="53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K110" s="11"/>
      <c r="AL110" s="11"/>
    </row>
    <row r="111" spans="7:38">
      <c r="G111" s="52"/>
      <c r="H111" s="52"/>
      <c r="N111" s="3"/>
      <c r="O111" s="14"/>
      <c r="P111" s="52"/>
      <c r="T111" s="53"/>
      <c r="U111" s="53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K111" s="11"/>
      <c r="AL111" s="11"/>
    </row>
    <row r="112" spans="7:38">
      <c r="G112" s="52"/>
      <c r="H112" s="52"/>
      <c r="N112" s="3"/>
      <c r="O112" s="14"/>
      <c r="P112" s="52"/>
      <c r="T112" s="53"/>
      <c r="U112" s="53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K112" s="11"/>
      <c r="AL112" s="11"/>
    </row>
    <row r="113" spans="7:38">
      <c r="G113" s="52"/>
      <c r="H113" s="52"/>
      <c r="N113" s="3"/>
      <c r="O113" s="14"/>
      <c r="P113" s="52"/>
      <c r="T113" s="53"/>
      <c r="U113" s="53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K113" s="11"/>
      <c r="AL113" s="11"/>
    </row>
    <row r="114" spans="7:38">
      <c r="G114" s="52"/>
      <c r="H114" s="52"/>
      <c r="N114" s="3"/>
      <c r="O114" s="14"/>
      <c r="P114" s="52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K114" s="11"/>
      <c r="AL114" s="11"/>
    </row>
    <row r="115" spans="7:38">
      <c r="G115" s="52"/>
      <c r="H115" s="52"/>
      <c r="N115" s="3"/>
      <c r="O115" s="14"/>
      <c r="P115" s="52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K115" s="11"/>
      <c r="AL115" s="11"/>
    </row>
    <row r="116" spans="7:38">
      <c r="G116" s="52"/>
      <c r="H116" s="52"/>
      <c r="N116" s="3"/>
      <c r="O116" s="14"/>
      <c r="P116" s="52"/>
      <c r="T116" s="53"/>
      <c r="U116" s="53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K116" s="11"/>
      <c r="AL116" s="11"/>
    </row>
    <row r="117" spans="7:38">
      <c r="T117" s="53"/>
      <c r="U117" s="53"/>
      <c r="AG117" s="1"/>
      <c r="AH117" s="1"/>
      <c r="AI117" s="1"/>
      <c r="AK117" s="11"/>
      <c r="AL117" s="11"/>
    </row>
    <row r="118" spans="7:38">
      <c r="T118" s="53"/>
      <c r="U118" s="53"/>
      <c r="AI118" s="1"/>
      <c r="AK118" s="11"/>
      <c r="AL118" s="11"/>
    </row>
    <row r="119" spans="7:38">
      <c r="G119" s="52"/>
      <c r="H119" s="52"/>
      <c r="N119" s="3"/>
      <c r="O119" s="14"/>
      <c r="P119" s="52"/>
      <c r="T119" s="53"/>
      <c r="U119" s="53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I119" s="1"/>
      <c r="AK119" s="11"/>
      <c r="AL119" s="11"/>
    </row>
    <row r="120" spans="7:38">
      <c r="G120" s="52"/>
      <c r="H120" s="52"/>
      <c r="N120" s="3"/>
      <c r="O120" s="14"/>
      <c r="P120" s="52"/>
      <c r="T120" s="53"/>
      <c r="U120" s="53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K120" s="11"/>
      <c r="AL120" s="11"/>
    </row>
    <row r="121" spans="7:38">
      <c r="G121" s="52"/>
      <c r="H121" s="52"/>
      <c r="N121" s="3"/>
      <c r="O121" s="14"/>
      <c r="P121" s="52"/>
      <c r="T121" s="53"/>
      <c r="U121" s="53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K121" s="11"/>
      <c r="AL121" s="11"/>
    </row>
    <row r="122" spans="7:38">
      <c r="G122" s="52"/>
      <c r="H122" s="52"/>
      <c r="N122" s="3"/>
      <c r="O122" s="14"/>
      <c r="P122" s="52"/>
      <c r="T122" s="53"/>
      <c r="U122" s="53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K122" s="11"/>
      <c r="AL122" s="11"/>
    </row>
    <row r="123" spans="7:38">
      <c r="G123" s="52"/>
      <c r="H123" s="52"/>
      <c r="N123" s="3"/>
      <c r="O123" s="14"/>
      <c r="P123" s="52"/>
      <c r="T123" s="53"/>
      <c r="U123" s="53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K123" s="11"/>
      <c r="AL123" s="11"/>
    </row>
    <row r="124" spans="7:38">
      <c r="G124" s="52"/>
      <c r="H124" s="52"/>
      <c r="N124" s="3"/>
      <c r="O124" s="14"/>
      <c r="P124" s="52"/>
      <c r="T124" s="53"/>
      <c r="U124" s="53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K124" s="11"/>
      <c r="AL124" s="11"/>
    </row>
    <row r="125" spans="7:38">
      <c r="G125" s="52"/>
      <c r="H125" s="52"/>
      <c r="N125" s="3"/>
      <c r="O125" s="14"/>
      <c r="P125" s="52"/>
      <c r="T125" s="53"/>
      <c r="U125" s="53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K125" s="11"/>
      <c r="AL125" s="11"/>
    </row>
    <row r="126" spans="7:38">
      <c r="G126" s="52"/>
      <c r="H126" s="52"/>
      <c r="N126" s="3"/>
      <c r="O126" s="14"/>
      <c r="P126" s="52"/>
      <c r="T126" s="53"/>
      <c r="U126" s="53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K126" s="11"/>
      <c r="AL126" s="11"/>
    </row>
    <row r="127" spans="7:38">
      <c r="G127" s="52"/>
      <c r="H127" s="52"/>
      <c r="N127" s="3"/>
      <c r="O127" s="14"/>
      <c r="P127" s="52"/>
      <c r="T127" s="53"/>
      <c r="U127" s="53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K127" s="11"/>
      <c r="AL127" s="11"/>
    </row>
    <row r="128" spans="7:38">
      <c r="G128" s="52"/>
      <c r="H128" s="52"/>
      <c r="N128" s="3"/>
      <c r="O128" s="14"/>
      <c r="P128" s="52"/>
      <c r="T128" s="53"/>
      <c r="U128" s="53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K128" s="11"/>
      <c r="AL128" s="11"/>
    </row>
    <row r="129" spans="7:38">
      <c r="G129" s="52"/>
      <c r="H129" s="52"/>
      <c r="N129" s="3"/>
      <c r="O129" s="14"/>
      <c r="P129" s="52"/>
      <c r="T129" s="53"/>
      <c r="U129" s="53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K129" s="11"/>
      <c r="AL129" s="11"/>
    </row>
    <row r="130" spans="7:38">
      <c r="G130" s="52"/>
      <c r="H130" s="52"/>
      <c r="N130" s="3"/>
      <c r="O130" s="14"/>
      <c r="P130" s="52"/>
      <c r="T130" s="53"/>
      <c r="U130" s="53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K130" s="11"/>
      <c r="AL130" s="11"/>
    </row>
    <row r="131" spans="7:38">
      <c r="G131" s="52"/>
      <c r="H131" s="52"/>
      <c r="N131" s="3"/>
      <c r="O131" s="14"/>
      <c r="P131" s="52"/>
      <c r="T131" s="53"/>
      <c r="U131" s="53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K131" s="11"/>
      <c r="AL131" s="11"/>
    </row>
    <row r="132" spans="7:38">
      <c r="G132" s="52"/>
      <c r="H132" s="52"/>
      <c r="N132" s="3"/>
      <c r="O132" s="14"/>
      <c r="P132" s="52"/>
      <c r="T132" s="53"/>
      <c r="U132" s="53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K132" s="11"/>
      <c r="AL132" s="11"/>
    </row>
    <row r="133" spans="7:38">
      <c r="G133" s="52"/>
      <c r="H133" s="52"/>
      <c r="N133" s="3"/>
      <c r="O133" s="14"/>
      <c r="P133" s="52"/>
      <c r="T133" s="53"/>
      <c r="U133" s="53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K133" s="11"/>
      <c r="AL133" s="11"/>
    </row>
    <row r="134" spans="7:38">
      <c r="G134" s="52"/>
      <c r="H134" s="52"/>
      <c r="N134" s="3"/>
      <c r="O134" s="14"/>
      <c r="P134" s="52"/>
      <c r="T134" s="53"/>
      <c r="U134" s="53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K134" s="11"/>
      <c r="AL134" s="11"/>
    </row>
    <row r="135" spans="7:38">
      <c r="G135" s="52"/>
      <c r="H135" s="52"/>
      <c r="N135" s="3"/>
      <c r="O135" s="14"/>
      <c r="P135" s="52"/>
      <c r="T135" s="53"/>
      <c r="U135" s="53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K135" s="11"/>
      <c r="AL135" s="11"/>
    </row>
    <row r="136" spans="7:38">
      <c r="G136" s="52"/>
      <c r="H136" s="52"/>
      <c r="N136" s="3"/>
      <c r="O136" s="14"/>
      <c r="P136" s="52"/>
      <c r="T136" s="53"/>
      <c r="U136" s="53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K136" s="11"/>
      <c r="AL136" s="11"/>
    </row>
    <row r="137" spans="7:38">
      <c r="G137" s="52"/>
      <c r="H137" s="52"/>
      <c r="N137" s="3"/>
      <c r="O137" s="14"/>
      <c r="P137" s="52"/>
      <c r="T137" s="53"/>
      <c r="U137" s="53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K137" s="11"/>
      <c r="AL137" s="11"/>
    </row>
    <row r="138" spans="7:38">
      <c r="G138" s="52"/>
      <c r="H138" s="52"/>
      <c r="N138" s="3"/>
      <c r="O138" s="14"/>
      <c r="P138" s="52"/>
      <c r="T138" s="53"/>
      <c r="U138" s="53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K138" s="11"/>
      <c r="AL138" s="11"/>
    </row>
    <row r="139" spans="7:38">
      <c r="G139" s="52"/>
      <c r="H139" s="52"/>
      <c r="N139" s="3"/>
      <c r="O139" s="14"/>
      <c r="P139" s="52"/>
      <c r="T139" s="53"/>
      <c r="U139" s="53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K139" s="11"/>
      <c r="AL139" s="11"/>
    </row>
    <row r="140" spans="7:38">
      <c r="G140" s="52"/>
      <c r="H140" s="52"/>
      <c r="N140" s="3"/>
      <c r="O140" s="14"/>
      <c r="P140" s="52"/>
      <c r="T140" s="53"/>
      <c r="U140" s="53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K140" s="11"/>
      <c r="AL140" s="11"/>
    </row>
    <row r="141" spans="7:38">
      <c r="G141" s="52"/>
      <c r="H141" s="52"/>
      <c r="N141" s="3"/>
      <c r="O141" s="14"/>
      <c r="P141" s="52"/>
      <c r="T141" s="53"/>
      <c r="U141" s="53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K141" s="11"/>
      <c r="AL141" s="11"/>
    </row>
    <row r="142" spans="7:38">
      <c r="G142" s="52"/>
      <c r="H142" s="52"/>
      <c r="N142" s="3"/>
      <c r="O142" s="14"/>
      <c r="P142" s="52"/>
      <c r="T142" s="53"/>
      <c r="U142" s="53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K142" s="11"/>
      <c r="AL142" s="11"/>
    </row>
    <row r="143" spans="7:38">
      <c r="G143" s="52"/>
      <c r="H143" s="52"/>
      <c r="N143" s="3"/>
      <c r="O143" s="14"/>
      <c r="P143" s="52"/>
      <c r="T143" s="53"/>
      <c r="U143" s="53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K143" s="11"/>
      <c r="AL143" s="11"/>
    </row>
    <row r="144" spans="7:38">
      <c r="G144" s="52"/>
      <c r="H144" s="52"/>
      <c r="N144" s="3"/>
      <c r="O144" s="14"/>
      <c r="P144" s="52"/>
      <c r="T144" s="53"/>
      <c r="U144" s="53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K144" s="11"/>
      <c r="AL144" s="11"/>
    </row>
    <row r="145" spans="7:38">
      <c r="G145" s="52"/>
      <c r="H145" s="52"/>
      <c r="K145" s="66"/>
      <c r="N145" s="3"/>
      <c r="O145" s="14"/>
      <c r="P145" s="52"/>
      <c r="T145" s="53"/>
      <c r="U145" s="53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K145" s="11"/>
      <c r="AL145" s="11"/>
    </row>
    <row r="146" spans="7:38">
      <c r="G146" s="52"/>
      <c r="H146" s="52"/>
      <c r="K146" s="66"/>
      <c r="N146" s="3"/>
      <c r="O146" s="14"/>
      <c r="P146" s="52"/>
      <c r="T146" s="53"/>
      <c r="U146" s="53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7:38">
      <c r="G147" s="52"/>
      <c r="H147" s="52"/>
      <c r="K147" s="66"/>
      <c r="N147" s="3"/>
      <c r="O147" s="14"/>
      <c r="P147" s="52"/>
      <c r="T147" s="53"/>
      <c r="U147" s="53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7:38">
      <c r="G148" s="52"/>
      <c r="H148" s="52"/>
      <c r="K148" s="66"/>
      <c r="N148" s="3"/>
      <c r="O148" s="14"/>
      <c r="P148" s="52"/>
      <c r="T148" s="53"/>
      <c r="U148" s="53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7:38">
      <c r="G149" s="52"/>
      <c r="H149" s="52"/>
      <c r="K149" s="66"/>
      <c r="N149" s="3"/>
      <c r="O149" s="14"/>
      <c r="P149" s="52"/>
      <c r="T149" s="53"/>
      <c r="U149" s="53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7:38">
      <c r="G150" s="52"/>
      <c r="H150" s="52"/>
      <c r="K150" s="66"/>
      <c r="N150" s="3"/>
      <c r="O150" s="14"/>
      <c r="P150" s="52"/>
      <c r="T150" s="53"/>
      <c r="U150" s="53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7:38">
      <c r="G151" s="52"/>
      <c r="H151" s="52"/>
      <c r="K151" s="66"/>
      <c r="N151" s="3"/>
      <c r="O151" s="14"/>
      <c r="P151" s="52"/>
      <c r="T151" s="53"/>
      <c r="U151" s="53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7:38">
      <c r="G152" s="52"/>
      <c r="H152" s="52"/>
      <c r="K152" s="66"/>
      <c r="N152" s="3"/>
      <c r="O152" s="14"/>
      <c r="P152" s="52"/>
      <c r="T152" s="53"/>
      <c r="U152" s="53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7:38">
      <c r="G153" s="52"/>
      <c r="H153" s="52"/>
      <c r="K153" s="66"/>
      <c r="N153" s="3"/>
      <c r="O153" s="14"/>
      <c r="P153" s="52"/>
      <c r="T153" s="53"/>
      <c r="U153" s="53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7:38">
      <c r="G154" s="52"/>
      <c r="H154" s="52"/>
      <c r="K154" s="66"/>
      <c r="N154" s="3"/>
      <c r="O154" s="14"/>
      <c r="P154" s="52"/>
      <c r="T154" s="53"/>
      <c r="U154" s="53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7:38">
      <c r="G155" s="52"/>
      <c r="H155" s="52"/>
      <c r="K155" s="66"/>
      <c r="N155" s="3"/>
      <c r="O155" s="14"/>
      <c r="P155" s="52"/>
      <c r="T155" s="53"/>
      <c r="U155" s="53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7:38">
      <c r="G156" s="52"/>
      <c r="H156" s="52"/>
      <c r="K156" s="66"/>
      <c r="N156" s="3"/>
      <c r="O156" s="14"/>
      <c r="P156" s="52"/>
      <c r="T156" s="53"/>
      <c r="U156" s="53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7:38">
      <c r="G157" s="52"/>
      <c r="H157" s="52"/>
      <c r="K157" s="66"/>
      <c r="N157" s="3"/>
      <c r="O157" s="14"/>
      <c r="P157" s="52"/>
      <c r="T157" s="53"/>
      <c r="U157" s="53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7:38">
      <c r="G158" s="52"/>
      <c r="H158" s="52"/>
      <c r="K158" s="66"/>
      <c r="N158" s="3"/>
      <c r="O158" s="14"/>
      <c r="P158" s="52"/>
      <c r="T158" s="53"/>
      <c r="U158" s="53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7:38">
      <c r="G159" s="52"/>
      <c r="H159" s="52"/>
      <c r="K159" s="66"/>
      <c r="N159" s="3"/>
      <c r="O159" s="14"/>
      <c r="P159" s="52"/>
      <c r="T159" s="53"/>
      <c r="U159" s="53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7:38">
      <c r="G160" s="52"/>
      <c r="H160" s="52"/>
      <c r="K160" s="66"/>
      <c r="N160" s="3"/>
      <c r="O160" s="14"/>
      <c r="P160" s="52"/>
      <c r="T160" s="53"/>
      <c r="U160" s="53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4:36">
      <c r="G161" s="52"/>
      <c r="H161" s="52"/>
      <c r="K161" s="66"/>
      <c r="N161" s="3"/>
      <c r="O161" s="14"/>
      <c r="P161" s="52"/>
      <c r="T161" s="53"/>
      <c r="U161" s="53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4:36">
      <c r="G162" s="52"/>
      <c r="H162" s="52"/>
      <c r="K162" s="66"/>
      <c r="N162" s="3"/>
      <c r="O162" s="14"/>
      <c r="P162" s="52"/>
      <c r="T162" s="53"/>
      <c r="U162" s="53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4:36">
      <c r="G163" s="52"/>
      <c r="H163" s="52"/>
      <c r="K163" s="66"/>
      <c r="N163" s="3"/>
      <c r="O163" s="14"/>
      <c r="P163" s="52"/>
      <c r="T163" s="53"/>
      <c r="U163" s="53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4:36">
      <c r="G164" s="52"/>
      <c r="H164" s="52"/>
      <c r="K164" s="66"/>
      <c r="N164" s="3"/>
      <c r="O164" s="14"/>
      <c r="P164" s="52"/>
      <c r="T164" s="53"/>
      <c r="U164" s="53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4:36">
      <c r="G165" s="52"/>
      <c r="H165" s="52"/>
      <c r="K165" s="66"/>
      <c r="N165" s="3"/>
      <c r="O165" s="14"/>
      <c r="P165" s="52"/>
      <c r="T165" s="53"/>
      <c r="U165" s="53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4:36">
      <c r="G166" s="52"/>
      <c r="H166" s="52"/>
      <c r="K166" s="66"/>
      <c r="N166" s="3"/>
      <c r="O166" s="14"/>
      <c r="P166" s="52"/>
      <c r="T166" s="53"/>
      <c r="U166" s="53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4:36">
      <c r="D167" s="12"/>
      <c r="E167" s="12"/>
      <c r="F167" s="12"/>
      <c r="G167" s="52"/>
      <c r="H167" s="52"/>
      <c r="I167" s="12"/>
      <c r="J167" s="12"/>
      <c r="K167" s="66"/>
      <c r="N167" s="3"/>
      <c r="O167" s="14"/>
      <c r="P167" s="52"/>
      <c r="Q167" s="12"/>
      <c r="T167" s="53"/>
      <c r="U167" s="53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2"/>
    </row>
    <row r="168" spans="4:36">
      <c r="D168" s="12"/>
      <c r="E168" s="12"/>
      <c r="F168" s="12"/>
      <c r="G168" s="52"/>
      <c r="H168" s="52"/>
      <c r="I168" s="12"/>
      <c r="J168" s="12"/>
      <c r="K168" s="66"/>
      <c r="N168" s="3"/>
      <c r="O168" s="14"/>
      <c r="P168" s="52"/>
      <c r="Q168" s="12"/>
      <c r="T168" s="53"/>
      <c r="U168" s="53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2"/>
    </row>
    <row r="169" spans="4:36">
      <c r="D169" s="12"/>
      <c r="E169" s="12"/>
      <c r="F169" s="12"/>
      <c r="G169" s="52"/>
      <c r="H169" s="52"/>
      <c r="I169" s="12"/>
      <c r="J169" s="12"/>
      <c r="K169" s="66"/>
      <c r="N169" s="3"/>
      <c r="O169" s="14"/>
      <c r="P169" s="52"/>
      <c r="Q169" s="12"/>
      <c r="T169" s="53"/>
      <c r="U169" s="53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2"/>
    </row>
    <row r="170" spans="4:36">
      <c r="D170" s="12"/>
      <c r="E170" s="12"/>
      <c r="F170" s="12"/>
      <c r="G170" s="52"/>
      <c r="H170" s="52"/>
      <c r="I170" s="12"/>
      <c r="J170" s="12"/>
      <c r="K170" s="66"/>
      <c r="N170" s="3"/>
      <c r="O170" s="14"/>
      <c r="P170" s="52"/>
      <c r="Q170" s="12"/>
      <c r="T170" s="53"/>
      <c r="U170" s="53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2"/>
    </row>
    <row r="171" spans="4:36">
      <c r="D171" s="12"/>
      <c r="E171" s="12"/>
      <c r="F171" s="12"/>
      <c r="G171" s="52"/>
      <c r="H171" s="52"/>
      <c r="I171" s="12"/>
      <c r="J171" s="12"/>
      <c r="K171" s="66"/>
      <c r="N171" s="3"/>
      <c r="O171" s="14"/>
      <c r="P171" s="52"/>
      <c r="Q171" s="12"/>
      <c r="T171" s="53"/>
      <c r="U171" s="53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2"/>
    </row>
    <row r="172" spans="4:36">
      <c r="D172" s="12"/>
      <c r="E172" s="12"/>
      <c r="F172" s="12"/>
      <c r="G172" s="52"/>
      <c r="H172" s="52"/>
      <c r="I172" s="12"/>
      <c r="J172" s="12"/>
      <c r="K172" s="66"/>
      <c r="N172" s="3"/>
      <c r="O172" s="14"/>
      <c r="P172" s="52"/>
      <c r="Q172" s="12"/>
      <c r="T172" s="53"/>
      <c r="U172" s="53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2"/>
    </row>
    <row r="173" spans="4:36">
      <c r="D173" s="12"/>
      <c r="E173" s="12"/>
      <c r="F173" s="12"/>
      <c r="G173" s="52"/>
      <c r="H173" s="52"/>
      <c r="I173" s="12"/>
      <c r="J173" s="12"/>
      <c r="K173" s="66"/>
      <c r="N173" s="3"/>
      <c r="O173" s="14"/>
      <c r="P173" s="52"/>
      <c r="Q173" s="12"/>
      <c r="T173" s="53"/>
      <c r="U173" s="53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2"/>
    </row>
    <row r="174" spans="4:36">
      <c r="D174" s="12"/>
      <c r="E174" s="12"/>
      <c r="F174" s="12"/>
      <c r="G174" s="52"/>
      <c r="H174" s="52"/>
      <c r="I174" s="12"/>
      <c r="J174" s="12"/>
      <c r="K174" s="66"/>
      <c r="N174" s="3"/>
      <c r="O174" s="14"/>
      <c r="P174" s="52"/>
      <c r="Q174" s="12"/>
      <c r="T174" s="53"/>
      <c r="U174" s="53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2"/>
    </row>
    <row r="175" spans="4:36">
      <c r="D175" s="12"/>
      <c r="E175" s="12"/>
      <c r="F175" s="12"/>
      <c r="G175" s="52"/>
      <c r="H175" s="52"/>
      <c r="I175" s="12"/>
      <c r="J175" s="12"/>
      <c r="K175" s="66"/>
      <c r="N175" s="3"/>
      <c r="O175" s="14"/>
      <c r="P175" s="52"/>
      <c r="Q175" s="12"/>
      <c r="T175" s="53"/>
      <c r="U175" s="53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2"/>
    </row>
    <row r="176" spans="4:36">
      <c r="D176" s="12"/>
      <c r="E176" s="12"/>
      <c r="F176" s="12"/>
      <c r="G176" s="52"/>
      <c r="H176" s="52"/>
      <c r="I176" s="12"/>
      <c r="J176" s="12"/>
      <c r="K176" s="66"/>
      <c r="N176" s="3"/>
      <c r="O176" s="14"/>
      <c r="P176" s="52"/>
      <c r="Q176" s="12"/>
      <c r="T176" s="53"/>
      <c r="U176" s="53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2"/>
    </row>
    <row r="177" spans="4:36">
      <c r="D177" s="12"/>
      <c r="E177" s="12"/>
      <c r="F177" s="12"/>
      <c r="G177" s="52"/>
      <c r="H177" s="52"/>
      <c r="I177" s="12"/>
      <c r="J177" s="12"/>
      <c r="K177" s="66"/>
      <c r="N177" s="3"/>
      <c r="O177" s="14"/>
      <c r="P177" s="52"/>
      <c r="Q177" s="12"/>
      <c r="T177" s="12"/>
      <c r="U177" s="12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2"/>
    </row>
    <row r="178" spans="4:36">
      <c r="D178" s="12"/>
      <c r="E178" s="12"/>
      <c r="F178" s="12"/>
      <c r="G178" s="52"/>
      <c r="H178" s="52"/>
      <c r="I178" s="12"/>
      <c r="J178" s="12"/>
      <c r="K178" s="66"/>
      <c r="N178" s="3"/>
      <c r="O178" s="14"/>
      <c r="P178" s="52"/>
      <c r="Q178" s="12"/>
      <c r="T178" s="12"/>
      <c r="U178" s="12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2"/>
    </row>
    <row r="179" spans="4:36">
      <c r="D179" s="12"/>
      <c r="E179" s="12"/>
      <c r="F179" s="12"/>
      <c r="G179" s="52"/>
      <c r="H179" s="52"/>
      <c r="I179" s="12"/>
      <c r="J179" s="12"/>
      <c r="K179" s="66"/>
      <c r="N179" s="3"/>
      <c r="O179" s="14"/>
      <c r="P179" s="52"/>
      <c r="Q179" s="12"/>
      <c r="T179" s="12"/>
      <c r="U179" s="12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2"/>
    </row>
    <row r="180" spans="4:36">
      <c r="D180" s="12"/>
      <c r="E180" s="12"/>
      <c r="F180" s="12"/>
      <c r="G180" s="149"/>
      <c r="H180" s="149"/>
      <c r="I180" s="12"/>
      <c r="J180" s="12"/>
      <c r="K180" s="66"/>
      <c r="L180" s="66"/>
      <c r="M180" s="149"/>
      <c r="N180" s="12"/>
      <c r="O180" s="66"/>
      <c r="P180" s="149"/>
      <c r="Q180" s="12"/>
      <c r="R180" s="66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"/>
      <c r="AH180" s="1"/>
      <c r="AI180" s="1"/>
      <c r="AJ180" s="12"/>
    </row>
    <row r="181" spans="4:36">
      <c r="D181" s="12"/>
      <c r="E181" s="12"/>
      <c r="F181" s="12"/>
      <c r="G181" s="149"/>
      <c r="H181" s="149"/>
      <c r="I181" s="12"/>
      <c r="J181" s="12"/>
      <c r="K181" s="66"/>
      <c r="L181" s="66"/>
      <c r="M181" s="149"/>
      <c r="N181" s="12"/>
      <c r="O181" s="66"/>
      <c r="P181" s="149"/>
      <c r="Q181" s="12"/>
      <c r="R181" s="66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"/>
      <c r="AJ181" s="12"/>
    </row>
    <row r="182" spans="4:36">
      <c r="D182" s="12"/>
      <c r="E182" s="12"/>
      <c r="F182" s="12"/>
      <c r="G182" s="149"/>
      <c r="H182" s="149"/>
      <c r="I182" s="12"/>
      <c r="J182" s="12"/>
      <c r="K182" s="66"/>
      <c r="L182" s="66"/>
      <c r="M182" s="149"/>
      <c r="N182" s="12"/>
      <c r="O182" s="66"/>
      <c r="P182" s="149"/>
      <c r="Q182" s="12"/>
      <c r="R182" s="66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"/>
      <c r="AJ182" s="12"/>
    </row>
    <row r="183" spans="4:36">
      <c r="D183" s="12"/>
      <c r="E183" s="12"/>
      <c r="F183" s="12"/>
      <c r="G183" s="149"/>
      <c r="H183" s="149"/>
      <c r="I183" s="12"/>
      <c r="J183" s="12"/>
      <c r="K183" s="66"/>
      <c r="L183" s="66"/>
      <c r="M183" s="149"/>
      <c r="N183" s="12"/>
      <c r="O183" s="66"/>
      <c r="P183" s="149"/>
      <c r="Q183" s="12"/>
      <c r="R183" s="66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"/>
      <c r="AJ183" s="12"/>
    </row>
    <row r="184" spans="4:36">
      <c r="D184" s="12"/>
      <c r="E184" s="12"/>
      <c r="F184" s="12"/>
      <c r="G184" s="149"/>
      <c r="H184" s="149"/>
      <c r="I184" s="12"/>
      <c r="J184" s="12"/>
      <c r="K184" s="66"/>
      <c r="L184" s="66"/>
      <c r="M184" s="149"/>
      <c r="N184" s="12"/>
      <c r="O184" s="66"/>
      <c r="P184" s="149"/>
      <c r="Q184" s="12"/>
      <c r="R184" s="66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"/>
      <c r="AJ184" s="12"/>
    </row>
    <row r="185" spans="4:36">
      <c r="D185" s="12"/>
      <c r="E185" s="12"/>
      <c r="F185" s="12"/>
      <c r="G185" s="149"/>
      <c r="H185" s="149"/>
      <c r="I185" s="12"/>
      <c r="J185" s="12"/>
      <c r="K185" s="66"/>
      <c r="L185" s="66"/>
      <c r="M185" s="149"/>
      <c r="N185" s="12"/>
      <c r="O185" s="66"/>
      <c r="P185" s="149"/>
      <c r="Q185" s="12"/>
      <c r="R185" s="66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"/>
      <c r="AJ185" s="12"/>
    </row>
    <row r="186" spans="4:36">
      <c r="D186" s="12"/>
      <c r="E186" s="12"/>
      <c r="F186" s="12"/>
      <c r="G186" s="149"/>
      <c r="H186" s="149"/>
      <c r="I186" s="12"/>
      <c r="J186" s="12"/>
      <c r="K186" s="66"/>
      <c r="L186" s="66"/>
      <c r="M186" s="149"/>
      <c r="N186" s="12"/>
      <c r="O186" s="66"/>
      <c r="P186" s="149"/>
      <c r="Q186" s="12"/>
      <c r="R186" s="66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"/>
      <c r="AJ186" s="12"/>
    </row>
    <row r="187" spans="4:36">
      <c r="D187" s="12"/>
      <c r="E187" s="12"/>
      <c r="F187" s="12"/>
      <c r="G187" s="149"/>
      <c r="H187" s="149"/>
      <c r="I187" s="12"/>
      <c r="J187" s="12"/>
      <c r="K187" s="66"/>
      <c r="L187" s="66"/>
      <c r="M187" s="149"/>
      <c r="N187" s="12"/>
      <c r="O187" s="66"/>
      <c r="P187" s="149"/>
      <c r="Q187" s="12"/>
      <c r="R187" s="66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"/>
      <c r="AJ187" s="12"/>
    </row>
    <row r="188" spans="4:36">
      <c r="D188" s="12"/>
      <c r="E188" s="12"/>
      <c r="F188" s="12"/>
      <c r="G188" s="149"/>
      <c r="H188" s="149"/>
      <c r="I188" s="12"/>
      <c r="J188" s="12"/>
      <c r="K188" s="66"/>
      <c r="L188" s="66"/>
      <c r="M188" s="149"/>
      <c r="N188" s="12"/>
      <c r="O188" s="66"/>
      <c r="P188" s="149"/>
      <c r="Q188" s="12"/>
      <c r="R188" s="66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"/>
      <c r="AJ188" s="12"/>
    </row>
    <row r="189" spans="4:36">
      <c r="D189" s="12"/>
      <c r="E189" s="12"/>
      <c r="F189" s="12"/>
      <c r="G189" s="149"/>
      <c r="H189" s="149"/>
      <c r="I189" s="12"/>
      <c r="J189" s="12"/>
      <c r="K189" s="66"/>
      <c r="L189" s="66"/>
      <c r="M189" s="149"/>
      <c r="N189" s="12"/>
      <c r="O189" s="66"/>
      <c r="P189" s="149"/>
      <c r="Q189" s="12"/>
      <c r="R189" s="66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"/>
      <c r="AJ189" s="12"/>
    </row>
    <row r="190" spans="4:36">
      <c r="D190" s="12"/>
      <c r="E190" s="12"/>
      <c r="F190" s="12"/>
      <c r="G190" s="149"/>
      <c r="H190" s="149"/>
      <c r="I190" s="12"/>
      <c r="J190" s="12"/>
      <c r="K190" s="66"/>
      <c r="L190" s="66"/>
      <c r="M190" s="149"/>
      <c r="N190" s="12"/>
      <c r="O190" s="66"/>
      <c r="P190" s="149"/>
      <c r="Q190" s="12"/>
      <c r="R190" s="66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"/>
      <c r="AJ190" s="12"/>
    </row>
    <row r="191" spans="4:36">
      <c r="D191" s="12"/>
      <c r="E191" s="12"/>
      <c r="F191" s="12"/>
      <c r="G191" s="149"/>
      <c r="H191" s="149"/>
      <c r="I191" s="12"/>
      <c r="J191" s="12"/>
      <c r="K191" s="66"/>
      <c r="L191" s="66"/>
      <c r="M191" s="149"/>
      <c r="N191" s="12"/>
      <c r="O191" s="66"/>
      <c r="P191" s="149"/>
      <c r="Q191" s="12"/>
      <c r="R191" s="66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"/>
      <c r="AJ191" s="12"/>
    </row>
    <row r="192" spans="4:36">
      <c r="D192" s="12"/>
      <c r="E192" s="12"/>
      <c r="F192" s="12"/>
      <c r="G192" s="149"/>
      <c r="H192" s="149"/>
      <c r="I192" s="12"/>
      <c r="J192" s="12"/>
      <c r="K192" s="66"/>
      <c r="L192" s="66"/>
      <c r="M192" s="149"/>
      <c r="N192" s="12"/>
      <c r="O192" s="66"/>
      <c r="P192" s="149"/>
      <c r="Q192" s="12"/>
      <c r="R192" s="66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"/>
      <c r="AJ192" s="12"/>
    </row>
    <row r="193" spans="4:36">
      <c r="D193" s="12"/>
      <c r="E193" s="12"/>
      <c r="F193" s="12"/>
      <c r="G193" s="149"/>
      <c r="H193" s="149"/>
      <c r="I193" s="12"/>
      <c r="J193" s="12"/>
      <c r="K193" s="66"/>
      <c r="L193" s="66"/>
      <c r="M193" s="149"/>
      <c r="N193" s="12"/>
      <c r="O193" s="66"/>
      <c r="P193" s="149"/>
      <c r="Q193" s="12"/>
      <c r="R193" s="66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"/>
      <c r="AJ193" s="12"/>
    </row>
    <row r="194" spans="4:36">
      <c r="D194" s="12"/>
      <c r="E194" s="12"/>
      <c r="F194" s="12"/>
      <c r="G194" s="149"/>
      <c r="H194" s="149"/>
      <c r="I194" s="12"/>
      <c r="J194" s="12"/>
      <c r="K194" s="66"/>
      <c r="L194" s="66"/>
      <c r="M194" s="149"/>
      <c r="N194" s="12"/>
      <c r="O194" s="66"/>
      <c r="P194" s="149"/>
      <c r="Q194" s="12"/>
      <c r="R194" s="66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"/>
      <c r="AJ194" s="12"/>
    </row>
    <row r="195" spans="4:36">
      <c r="D195" s="12"/>
      <c r="E195" s="12"/>
      <c r="F195" s="12"/>
      <c r="G195" s="149"/>
      <c r="H195" s="149"/>
      <c r="I195" s="12"/>
      <c r="J195" s="12"/>
      <c r="K195" s="66"/>
      <c r="L195" s="66"/>
      <c r="M195" s="149"/>
      <c r="N195" s="12"/>
      <c r="O195" s="66"/>
      <c r="P195" s="149"/>
      <c r="Q195" s="12"/>
      <c r="R195" s="66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"/>
      <c r="AJ195" s="12"/>
    </row>
    <row r="196" spans="4:36">
      <c r="D196" s="12"/>
      <c r="E196" s="12"/>
      <c r="F196" s="12"/>
      <c r="G196" s="149"/>
      <c r="H196" s="149"/>
      <c r="I196" s="12"/>
      <c r="J196" s="12"/>
      <c r="K196" s="66"/>
      <c r="L196" s="66"/>
      <c r="M196" s="149"/>
      <c r="N196" s="12"/>
      <c r="O196" s="66"/>
      <c r="P196" s="149"/>
      <c r="Q196" s="12"/>
      <c r="R196" s="66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"/>
      <c r="AJ196" s="12"/>
    </row>
    <row r="197" spans="4:36">
      <c r="D197" s="12"/>
      <c r="E197" s="12"/>
      <c r="F197" s="12"/>
      <c r="G197" s="149"/>
      <c r="H197" s="149"/>
      <c r="I197" s="12"/>
      <c r="J197" s="12"/>
      <c r="K197" s="66"/>
      <c r="L197" s="66"/>
      <c r="M197" s="149"/>
      <c r="N197" s="12"/>
      <c r="O197" s="66"/>
      <c r="P197" s="149"/>
      <c r="Q197" s="12"/>
      <c r="R197" s="66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"/>
      <c r="AJ197" s="12"/>
    </row>
    <row r="198" spans="4:36">
      <c r="D198" s="12"/>
      <c r="E198" s="12"/>
      <c r="F198" s="12"/>
      <c r="G198" s="149"/>
      <c r="H198" s="149"/>
      <c r="I198" s="12"/>
      <c r="J198" s="12"/>
      <c r="K198" s="66"/>
      <c r="L198" s="66"/>
      <c r="M198" s="149"/>
      <c r="N198" s="12"/>
      <c r="O198" s="66"/>
      <c r="P198" s="149"/>
      <c r="Q198" s="12"/>
      <c r="R198" s="66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"/>
      <c r="AJ198" s="12"/>
    </row>
    <row r="199" spans="4:36">
      <c r="D199" s="12"/>
      <c r="E199" s="12"/>
      <c r="F199" s="12"/>
      <c r="G199" s="149"/>
      <c r="H199" s="149"/>
      <c r="I199" s="12"/>
      <c r="J199" s="12"/>
      <c r="K199" s="66"/>
      <c r="L199" s="66"/>
      <c r="M199" s="149"/>
      <c r="N199" s="12"/>
      <c r="O199" s="66"/>
      <c r="P199" s="149"/>
      <c r="Q199" s="12"/>
      <c r="R199" s="66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"/>
      <c r="AJ199" s="12"/>
    </row>
    <row r="200" spans="4:36">
      <c r="D200" s="12"/>
      <c r="E200" s="12"/>
      <c r="F200" s="12"/>
      <c r="G200" s="149"/>
      <c r="H200" s="149"/>
      <c r="I200" s="12"/>
      <c r="J200" s="12"/>
      <c r="K200" s="66"/>
      <c r="L200" s="66"/>
      <c r="M200" s="149"/>
      <c r="N200" s="12"/>
      <c r="O200" s="66"/>
      <c r="P200" s="149"/>
      <c r="Q200" s="12"/>
      <c r="R200" s="66"/>
      <c r="S200" s="12"/>
      <c r="T200" s="12"/>
      <c r="U200" s="12"/>
      <c r="V200" s="12"/>
      <c r="W200" s="12"/>
      <c r="X200" s="12"/>
      <c r="Y200" s="12">
        <f>B217</f>
        <v>0</v>
      </c>
      <c r="Z200" s="12"/>
      <c r="AA200" s="12"/>
      <c r="AB200" s="12"/>
      <c r="AC200" s="12"/>
      <c r="AD200" s="12"/>
      <c r="AE200" s="12"/>
      <c r="AF200" s="12"/>
      <c r="AG200" s="12"/>
      <c r="AH200" s="12"/>
      <c r="AI200" s="1"/>
      <c r="AJ200" s="12"/>
    </row>
    <row r="201" spans="4:36">
      <c r="D201" s="12"/>
      <c r="E201" s="12"/>
      <c r="F201" s="12"/>
      <c r="G201" s="149"/>
      <c r="H201" s="149"/>
      <c r="I201" s="12"/>
      <c r="J201" s="12"/>
      <c r="K201" s="66"/>
      <c r="L201" s="66"/>
      <c r="M201" s="149"/>
      <c r="N201" s="12"/>
      <c r="O201" s="66"/>
      <c r="P201" s="149"/>
      <c r="Q201" s="12"/>
      <c r="R201" s="66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"/>
      <c r="AJ201" s="12"/>
    </row>
    <row r="202" spans="4:36">
      <c r="D202" s="12"/>
      <c r="E202" s="12"/>
      <c r="F202" s="12"/>
      <c r="G202" s="149"/>
      <c r="H202" s="149"/>
      <c r="I202" s="12"/>
      <c r="J202" s="12"/>
      <c r="K202" s="66"/>
      <c r="L202" s="66"/>
      <c r="M202" s="149"/>
      <c r="N202" s="12"/>
      <c r="O202" s="66"/>
      <c r="P202" s="149"/>
      <c r="Q202" s="12"/>
      <c r="R202" s="66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"/>
      <c r="AJ202" s="12"/>
    </row>
    <row r="203" spans="4:36">
      <c r="D203" s="12"/>
      <c r="E203" s="12"/>
      <c r="F203" s="12"/>
      <c r="G203" s="149"/>
      <c r="H203" s="149"/>
      <c r="I203" s="12"/>
      <c r="J203" s="12"/>
      <c r="K203" s="66"/>
      <c r="L203" s="66"/>
      <c r="M203" s="149"/>
      <c r="N203" s="12"/>
      <c r="O203" s="66"/>
      <c r="P203" s="149"/>
      <c r="Q203" s="12"/>
      <c r="R203" s="66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</row>
    <row r="204" spans="4:36">
      <c r="D204" s="12"/>
      <c r="E204" s="12"/>
      <c r="F204" s="12"/>
      <c r="G204" s="149"/>
      <c r="H204" s="149"/>
      <c r="I204" s="12"/>
      <c r="J204" s="12"/>
      <c r="K204" s="66"/>
      <c r="L204" s="66"/>
      <c r="M204" s="149"/>
      <c r="N204" s="12"/>
      <c r="O204" s="66"/>
      <c r="P204" s="149"/>
      <c r="Q204" s="12"/>
      <c r="R204" s="66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</row>
    <row r="205" spans="4:36">
      <c r="D205" s="12"/>
      <c r="E205" s="12"/>
      <c r="F205" s="12"/>
      <c r="G205" s="149"/>
      <c r="H205" s="149"/>
      <c r="I205" s="12"/>
      <c r="J205" s="12"/>
      <c r="K205" s="66"/>
      <c r="L205" s="66"/>
      <c r="M205" s="149"/>
      <c r="N205" s="12"/>
      <c r="O205" s="66"/>
      <c r="P205" s="149"/>
      <c r="Q205" s="12"/>
      <c r="R205" s="66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</row>
    <row r="206" spans="4:36">
      <c r="D206" s="12"/>
      <c r="E206" s="12"/>
      <c r="F206" s="12"/>
      <c r="G206" s="149"/>
      <c r="H206" s="149"/>
      <c r="I206" s="12"/>
      <c r="J206" s="12"/>
      <c r="K206" s="66"/>
      <c r="L206" s="66"/>
      <c r="M206" s="149"/>
      <c r="N206" s="12"/>
      <c r="O206" s="66"/>
      <c r="P206" s="149"/>
      <c r="Q206" s="12"/>
      <c r="R206" s="66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</row>
    <row r="207" spans="4:36">
      <c r="D207" s="12"/>
      <c r="E207" s="12"/>
      <c r="F207" s="12"/>
      <c r="G207" s="149"/>
      <c r="H207" s="149"/>
      <c r="I207" s="12"/>
      <c r="J207" s="12"/>
      <c r="K207" s="66"/>
      <c r="L207" s="66"/>
      <c r="M207" s="149"/>
      <c r="N207" s="12"/>
      <c r="O207" s="66"/>
      <c r="P207" s="149"/>
      <c r="Q207" s="12"/>
      <c r="R207" s="66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</row>
    <row r="208" spans="4:36">
      <c r="D208" s="12"/>
      <c r="E208" s="12"/>
      <c r="F208" s="12"/>
      <c r="G208" s="149"/>
      <c r="H208" s="149"/>
      <c r="I208" s="12"/>
      <c r="J208" s="12"/>
      <c r="K208" s="66"/>
      <c r="L208" s="66"/>
      <c r="M208" s="149"/>
      <c r="N208" s="12"/>
      <c r="O208" s="66"/>
      <c r="P208" s="149"/>
      <c r="Q208" s="12"/>
      <c r="R208" s="66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</row>
    <row r="209" spans="4:36">
      <c r="D209" s="12"/>
      <c r="E209" s="12"/>
      <c r="F209" s="12"/>
      <c r="G209" s="149"/>
      <c r="H209" s="149"/>
      <c r="I209" s="12"/>
      <c r="J209" s="12"/>
      <c r="K209" s="66"/>
      <c r="L209" s="66"/>
      <c r="M209" s="149"/>
      <c r="N209" s="12"/>
      <c r="O209" s="66"/>
      <c r="P209" s="149"/>
      <c r="Q209" s="12"/>
      <c r="R209" s="66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</row>
    <row r="210" spans="4:36">
      <c r="D210" s="12"/>
      <c r="E210" s="12"/>
      <c r="F210" s="12"/>
      <c r="G210" s="149"/>
      <c r="H210" s="149"/>
      <c r="I210" s="12"/>
      <c r="J210" s="12"/>
      <c r="K210" s="66"/>
      <c r="L210" s="66"/>
      <c r="M210" s="149"/>
      <c r="N210" s="12"/>
      <c r="O210" s="66"/>
      <c r="P210" s="149"/>
      <c r="Q210" s="12"/>
      <c r="R210" s="66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</row>
    <row r="211" spans="4:36">
      <c r="D211" s="12"/>
      <c r="E211" s="12"/>
      <c r="F211" s="12"/>
      <c r="G211" s="149"/>
      <c r="H211" s="149"/>
      <c r="I211" s="12"/>
      <c r="J211" s="12"/>
      <c r="K211" s="66"/>
      <c r="L211" s="66"/>
      <c r="M211" s="149"/>
      <c r="N211" s="12"/>
      <c r="O211" s="66"/>
      <c r="P211" s="149"/>
      <c r="Q211" s="12"/>
      <c r="R211" s="66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</row>
    <row r="212" spans="4:36">
      <c r="D212" s="12"/>
      <c r="E212" s="12"/>
      <c r="F212" s="12"/>
      <c r="G212" s="149"/>
      <c r="H212" s="149"/>
      <c r="I212" s="12"/>
      <c r="J212" s="12"/>
      <c r="K212" s="66"/>
      <c r="L212" s="66"/>
      <c r="M212" s="149"/>
      <c r="N212" s="12"/>
      <c r="O212" s="66"/>
      <c r="P212" s="149"/>
      <c r="Q212" s="12"/>
      <c r="R212" s="66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</row>
    <row r="213" spans="4:36">
      <c r="D213" s="12"/>
      <c r="E213" s="12"/>
      <c r="F213" s="12"/>
      <c r="G213" s="149"/>
      <c r="H213" s="149"/>
      <c r="I213" s="12"/>
      <c r="J213" s="12"/>
      <c r="K213" s="66"/>
      <c r="L213" s="66"/>
      <c r="M213" s="149"/>
      <c r="N213" s="12"/>
      <c r="O213" s="66"/>
      <c r="P213" s="149"/>
      <c r="Q213" s="12"/>
      <c r="R213" s="66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</row>
    <row r="214" spans="4:36">
      <c r="D214" s="12"/>
      <c r="E214" s="12"/>
      <c r="F214" s="12"/>
      <c r="G214" s="149"/>
      <c r="H214" s="149"/>
      <c r="I214" s="12"/>
      <c r="J214" s="12"/>
      <c r="K214" s="66"/>
      <c r="L214" s="66"/>
      <c r="M214" s="149"/>
      <c r="N214" s="12"/>
      <c r="O214" s="66"/>
      <c r="P214" s="149"/>
      <c r="Q214" s="12"/>
      <c r="R214" s="66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</row>
    <row r="215" spans="4:36">
      <c r="D215" s="12"/>
      <c r="E215" s="12"/>
      <c r="F215" s="12"/>
      <c r="G215" s="149"/>
      <c r="H215" s="149"/>
      <c r="I215" s="12"/>
      <c r="J215" s="12"/>
      <c r="K215" s="66"/>
      <c r="L215" s="66"/>
      <c r="M215" s="149"/>
      <c r="N215" s="12"/>
      <c r="O215" s="66"/>
      <c r="P215" s="149"/>
      <c r="Q215" s="12"/>
      <c r="R215" s="66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</row>
    <row r="216" spans="4:36">
      <c r="D216" s="12"/>
      <c r="E216" s="12"/>
      <c r="F216" s="12"/>
      <c r="G216" s="149"/>
      <c r="H216" s="149"/>
      <c r="I216" s="12"/>
      <c r="J216" s="12"/>
      <c r="K216" s="66"/>
      <c r="L216" s="66"/>
      <c r="M216" s="149"/>
      <c r="N216" s="12"/>
      <c r="O216" s="66"/>
      <c r="P216" s="149"/>
      <c r="Q216" s="12"/>
      <c r="R216" s="66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</row>
    <row r="217" spans="4:36">
      <c r="D217" s="12"/>
      <c r="E217" s="12"/>
      <c r="F217" s="12"/>
      <c r="G217" s="149"/>
      <c r="H217" s="149"/>
      <c r="I217" s="12"/>
      <c r="J217" s="12"/>
      <c r="K217" s="66"/>
      <c r="L217" s="66"/>
      <c r="M217" s="149"/>
      <c r="N217" s="12"/>
      <c r="O217" s="66"/>
      <c r="P217" s="149"/>
      <c r="Q217" s="12"/>
      <c r="R217" s="66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</row>
    <row r="218" spans="4:36">
      <c r="D218" s="12"/>
      <c r="E218" s="12"/>
      <c r="F218" s="12"/>
      <c r="G218" s="149"/>
      <c r="H218" s="149"/>
      <c r="I218" s="12"/>
      <c r="J218" s="12"/>
      <c r="K218" s="66"/>
      <c r="L218" s="66"/>
      <c r="M218" s="149"/>
      <c r="N218" s="12"/>
      <c r="O218" s="66"/>
      <c r="P218" s="149"/>
      <c r="Q218" s="12"/>
      <c r="R218" s="66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</row>
    <row r="219" spans="4:36">
      <c r="D219" s="12"/>
      <c r="E219" s="12"/>
      <c r="F219" s="12"/>
      <c r="G219" s="149"/>
      <c r="H219" s="149"/>
      <c r="I219" s="12"/>
      <c r="J219" s="12"/>
      <c r="K219" s="66"/>
      <c r="L219" s="66"/>
      <c r="M219" s="149"/>
      <c r="N219" s="12"/>
      <c r="O219" s="66"/>
      <c r="P219" s="149"/>
      <c r="Q219" s="12"/>
      <c r="R219" s="66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</row>
    <row r="220" spans="4:36">
      <c r="D220" s="12"/>
      <c r="E220" s="12"/>
      <c r="F220" s="12"/>
      <c r="G220" s="149"/>
      <c r="H220" s="149"/>
      <c r="I220" s="12"/>
      <c r="J220" s="12"/>
      <c r="K220" s="66"/>
      <c r="L220" s="66"/>
      <c r="M220" s="149"/>
      <c r="N220" s="12"/>
      <c r="O220" s="66"/>
      <c r="P220" s="149"/>
      <c r="Q220" s="12"/>
      <c r="R220" s="66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</row>
    <row r="221" spans="4:36">
      <c r="D221" s="12"/>
      <c r="E221" s="12"/>
      <c r="F221" s="12"/>
      <c r="G221" s="149"/>
      <c r="H221" s="149"/>
      <c r="I221" s="12"/>
      <c r="J221" s="12"/>
      <c r="K221" s="66"/>
      <c r="L221" s="66"/>
      <c r="M221" s="149"/>
      <c r="N221" s="12"/>
      <c r="O221" s="66"/>
      <c r="P221" s="149"/>
      <c r="Q221" s="12"/>
      <c r="R221" s="66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</row>
    <row r="222" spans="4:36">
      <c r="D222" s="12"/>
      <c r="E222" s="12"/>
      <c r="F222" s="12"/>
      <c r="G222" s="149"/>
      <c r="H222" s="149"/>
      <c r="I222" s="12"/>
      <c r="J222" s="12"/>
      <c r="K222" s="66"/>
      <c r="L222" s="66"/>
      <c r="M222" s="149"/>
      <c r="N222" s="12"/>
      <c r="O222" s="66"/>
      <c r="P222" s="149"/>
      <c r="Q222" s="12"/>
      <c r="R222" s="66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</row>
    <row r="223" spans="4:36">
      <c r="D223" s="12"/>
      <c r="E223" s="12"/>
      <c r="F223" s="12"/>
      <c r="G223" s="149"/>
      <c r="H223" s="149"/>
      <c r="I223" s="12"/>
      <c r="J223" s="12"/>
      <c r="K223" s="66"/>
      <c r="L223" s="66"/>
      <c r="M223" s="149"/>
      <c r="N223" s="12"/>
      <c r="O223" s="66"/>
      <c r="P223" s="149"/>
      <c r="Q223" s="12"/>
      <c r="R223" s="66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</row>
    <row r="224" spans="4:36">
      <c r="D224" s="12"/>
      <c r="E224" s="12"/>
      <c r="F224" s="12"/>
      <c r="G224" s="149"/>
      <c r="H224" s="149"/>
      <c r="I224" s="12"/>
      <c r="J224" s="12"/>
      <c r="K224" s="66"/>
      <c r="L224" s="66"/>
      <c r="M224" s="149"/>
      <c r="N224" s="12"/>
      <c r="O224" s="66"/>
      <c r="P224" s="149"/>
      <c r="Q224" s="12"/>
      <c r="R224" s="66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</row>
    <row r="225" spans="4:36">
      <c r="D225" s="12"/>
      <c r="E225" s="12"/>
      <c r="F225" s="12"/>
      <c r="G225" s="149"/>
      <c r="H225" s="149"/>
      <c r="I225" s="12"/>
      <c r="J225" s="12"/>
      <c r="K225" s="66"/>
      <c r="L225" s="66"/>
      <c r="M225" s="149"/>
      <c r="N225" s="12"/>
      <c r="O225" s="66"/>
      <c r="P225" s="149"/>
      <c r="Q225" s="12"/>
      <c r="R225" s="66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</row>
    <row r="226" spans="4:36">
      <c r="D226" s="12"/>
      <c r="E226" s="12"/>
      <c r="F226" s="12"/>
      <c r="G226" s="149"/>
      <c r="H226" s="149"/>
      <c r="I226" s="12"/>
      <c r="J226" s="12"/>
      <c r="K226" s="66"/>
      <c r="L226" s="66"/>
      <c r="M226" s="149"/>
      <c r="N226" s="12"/>
      <c r="O226" s="66"/>
      <c r="P226" s="149"/>
      <c r="Q226" s="12"/>
      <c r="R226" s="66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</row>
    <row r="227" spans="4:36">
      <c r="D227" s="12"/>
      <c r="E227" s="12"/>
      <c r="F227" s="12"/>
      <c r="G227" s="149"/>
      <c r="H227" s="149"/>
      <c r="I227" s="12"/>
      <c r="J227" s="12"/>
      <c r="K227" s="66"/>
      <c r="L227" s="66"/>
      <c r="M227" s="149"/>
      <c r="N227" s="12"/>
      <c r="O227" s="66"/>
      <c r="P227" s="149"/>
      <c r="Q227" s="12"/>
      <c r="R227" s="66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</row>
    <row r="228" spans="4:36">
      <c r="D228" s="12"/>
      <c r="E228" s="12"/>
      <c r="F228" s="12"/>
      <c r="G228" s="149"/>
      <c r="H228" s="149"/>
      <c r="I228" s="12"/>
      <c r="J228" s="12"/>
      <c r="K228" s="66"/>
      <c r="L228" s="66"/>
      <c r="M228" s="149"/>
      <c r="N228" s="12"/>
      <c r="O228" s="66"/>
      <c r="P228" s="149"/>
      <c r="Q228" s="12"/>
      <c r="R228" s="66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</row>
    <row r="229" spans="4:36">
      <c r="D229" s="12"/>
      <c r="E229" s="12"/>
      <c r="F229" s="12"/>
      <c r="G229" s="149"/>
      <c r="H229" s="149"/>
      <c r="I229" s="12"/>
      <c r="J229" s="12"/>
      <c r="K229" s="66"/>
      <c r="L229" s="66"/>
      <c r="M229" s="149"/>
      <c r="N229" s="12"/>
      <c r="O229" s="66"/>
      <c r="P229" s="149"/>
      <c r="Q229" s="12"/>
      <c r="R229" s="66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</row>
    <row r="230" spans="4:36">
      <c r="D230" s="12"/>
      <c r="E230" s="12"/>
      <c r="F230" s="12"/>
      <c r="G230" s="149"/>
      <c r="H230" s="149"/>
      <c r="I230" s="12"/>
      <c r="J230" s="12"/>
      <c r="K230" s="66"/>
      <c r="L230" s="66"/>
      <c r="M230" s="149"/>
      <c r="N230" s="12"/>
      <c r="O230" s="66"/>
      <c r="P230" s="149"/>
      <c r="Q230" s="12"/>
      <c r="R230" s="66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</row>
    <row r="231" spans="4:36">
      <c r="D231" s="12"/>
      <c r="E231" s="12"/>
      <c r="F231" s="12"/>
      <c r="G231" s="149"/>
      <c r="H231" s="149"/>
      <c r="I231" s="12"/>
      <c r="J231" s="12"/>
      <c r="K231" s="66"/>
      <c r="L231" s="66"/>
      <c r="M231" s="149"/>
      <c r="N231" s="12"/>
      <c r="O231" s="66"/>
      <c r="P231" s="149"/>
      <c r="Q231" s="12"/>
      <c r="R231" s="66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</row>
    <row r="232" spans="4:36">
      <c r="D232" s="12"/>
      <c r="E232" s="12"/>
      <c r="F232" s="12"/>
      <c r="G232" s="149"/>
      <c r="H232" s="149"/>
      <c r="I232" s="12"/>
      <c r="J232" s="12"/>
      <c r="K232" s="66"/>
      <c r="L232" s="66"/>
      <c r="M232" s="149"/>
      <c r="N232" s="12"/>
      <c r="O232" s="66"/>
      <c r="P232" s="149"/>
      <c r="Q232" s="12"/>
      <c r="R232" s="66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</row>
    <row r="233" spans="4:36">
      <c r="D233" s="12"/>
      <c r="E233" s="12"/>
      <c r="F233" s="12"/>
      <c r="G233" s="149"/>
      <c r="H233" s="149"/>
      <c r="I233" s="12"/>
      <c r="J233" s="12"/>
      <c r="K233" s="66"/>
      <c r="L233" s="66"/>
      <c r="M233" s="149"/>
      <c r="N233" s="12"/>
      <c r="O233" s="66"/>
      <c r="P233" s="149"/>
      <c r="Q233" s="12"/>
      <c r="R233" s="66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</row>
    <row r="234" spans="4:36">
      <c r="D234" s="12"/>
      <c r="E234" s="12"/>
      <c r="F234" s="12"/>
      <c r="G234" s="149"/>
      <c r="H234" s="149"/>
      <c r="I234" s="12"/>
      <c r="J234" s="12"/>
      <c r="K234" s="66"/>
      <c r="L234" s="66"/>
      <c r="M234" s="149"/>
      <c r="N234" s="12"/>
      <c r="O234" s="66"/>
      <c r="P234" s="149"/>
      <c r="Q234" s="12"/>
      <c r="R234" s="66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</row>
    <row r="235" spans="4:36">
      <c r="D235" s="12"/>
      <c r="E235" s="12"/>
      <c r="F235" s="12"/>
      <c r="G235" s="149"/>
      <c r="H235" s="149"/>
      <c r="I235" s="12"/>
      <c r="J235" s="12"/>
      <c r="K235" s="66"/>
      <c r="L235" s="66"/>
      <c r="M235" s="149"/>
      <c r="N235" s="12"/>
      <c r="O235" s="66"/>
      <c r="P235" s="149"/>
      <c r="Q235" s="12"/>
      <c r="R235" s="66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</row>
    <row r="236" spans="4:36">
      <c r="D236" s="12"/>
      <c r="E236" s="12"/>
      <c r="F236" s="12"/>
      <c r="G236" s="149"/>
      <c r="H236" s="149"/>
      <c r="I236" s="12"/>
      <c r="J236" s="12"/>
      <c r="K236" s="66"/>
      <c r="L236" s="66"/>
      <c r="M236" s="149"/>
      <c r="N236" s="12"/>
      <c r="O236" s="66"/>
      <c r="P236" s="149"/>
      <c r="Q236" s="12"/>
      <c r="R236" s="66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</row>
    <row r="237" spans="4:36">
      <c r="D237" s="12"/>
      <c r="E237" s="12"/>
      <c r="F237" s="12"/>
      <c r="G237" s="149"/>
      <c r="H237" s="149"/>
      <c r="I237" s="12"/>
      <c r="J237" s="12"/>
      <c r="K237" s="66"/>
      <c r="L237" s="66"/>
      <c r="M237" s="149"/>
      <c r="N237" s="12"/>
      <c r="O237" s="66"/>
      <c r="P237" s="149"/>
      <c r="Q237" s="12"/>
      <c r="R237" s="66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</row>
    <row r="238" spans="4:36">
      <c r="D238" s="12"/>
      <c r="E238" s="12"/>
      <c r="F238" s="12"/>
      <c r="G238" s="149"/>
      <c r="H238" s="149"/>
      <c r="I238" s="12"/>
      <c r="J238" s="12"/>
      <c r="K238" s="66"/>
      <c r="L238" s="66"/>
      <c r="M238" s="149"/>
      <c r="N238" s="12"/>
      <c r="O238" s="66"/>
      <c r="P238" s="149"/>
      <c r="Q238" s="12"/>
      <c r="R238" s="66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</row>
    <row r="239" spans="4:36">
      <c r="D239" s="12"/>
      <c r="E239" s="12"/>
      <c r="F239" s="12"/>
      <c r="G239" s="149"/>
      <c r="H239" s="149"/>
      <c r="I239" s="12"/>
      <c r="J239" s="12"/>
      <c r="K239" s="66"/>
      <c r="L239" s="66"/>
      <c r="M239" s="149"/>
      <c r="N239" s="12"/>
      <c r="O239" s="66"/>
      <c r="P239" s="149"/>
      <c r="Q239" s="12"/>
      <c r="R239" s="66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</row>
    <row r="240" spans="4:36">
      <c r="D240" s="12"/>
      <c r="E240" s="12"/>
      <c r="F240" s="12"/>
      <c r="G240" s="149"/>
      <c r="H240" s="149"/>
      <c r="I240" s="12"/>
      <c r="J240" s="12"/>
      <c r="K240" s="66"/>
      <c r="L240" s="66"/>
      <c r="M240" s="149"/>
      <c r="N240" s="12"/>
      <c r="O240" s="66"/>
      <c r="P240" s="149"/>
      <c r="Q240" s="12"/>
      <c r="R240" s="66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</row>
    <row r="241" spans="4:36">
      <c r="D241" s="12"/>
      <c r="E241" s="12"/>
      <c r="F241" s="12"/>
      <c r="G241" s="149"/>
      <c r="H241" s="149"/>
      <c r="I241" s="12"/>
      <c r="J241" s="12"/>
      <c r="K241" s="66"/>
      <c r="L241" s="66"/>
      <c r="M241" s="149"/>
      <c r="N241" s="12"/>
      <c r="O241" s="66"/>
      <c r="P241" s="149"/>
      <c r="Q241" s="12"/>
      <c r="R241" s="66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</row>
    <row r="242" spans="4:36">
      <c r="D242" s="12"/>
      <c r="E242" s="12"/>
      <c r="F242" s="12"/>
      <c r="G242" s="149"/>
      <c r="H242" s="149"/>
      <c r="I242" s="12"/>
      <c r="J242" s="12"/>
      <c r="K242" s="66"/>
      <c r="L242" s="66"/>
      <c r="M242" s="149"/>
      <c r="N242" s="12"/>
      <c r="O242" s="66"/>
      <c r="P242" s="149"/>
      <c r="Q242" s="12"/>
      <c r="R242" s="66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</row>
    <row r="243" spans="4:36">
      <c r="D243" s="12"/>
      <c r="E243" s="12"/>
      <c r="F243" s="12"/>
      <c r="G243" s="149"/>
      <c r="H243" s="149"/>
      <c r="I243" s="12"/>
      <c r="J243" s="12"/>
      <c r="K243" s="66"/>
      <c r="L243" s="66"/>
      <c r="M243" s="149"/>
      <c r="N243" s="12"/>
      <c r="O243" s="66"/>
      <c r="P243" s="149"/>
      <c r="Q243" s="12"/>
      <c r="R243" s="66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</row>
    <row r="244" spans="4:36">
      <c r="D244" s="12"/>
      <c r="E244" s="12"/>
      <c r="F244" s="12"/>
      <c r="G244" s="149"/>
      <c r="H244" s="149"/>
      <c r="I244" s="12"/>
      <c r="J244" s="12"/>
      <c r="K244" s="66"/>
      <c r="L244" s="66"/>
      <c r="M244" s="149"/>
      <c r="N244" s="12"/>
      <c r="O244" s="66"/>
      <c r="P244" s="149"/>
      <c r="Q244" s="12"/>
      <c r="R244" s="66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</row>
    <row r="245" spans="4:36">
      <c r="D245" s="12"/>
      <c r="E245" s="12"/>
      <c r="F245" s="12"/>
      <c r="G245" s="149"/>
      <c r="H245" s="149"/>
      <c r="I245" s="12"/>
      <c r="J245" s="12"/>
      <c r="K245" s="66"/>
      <c r="L245" s="66"/>
      <c r="M245" s="149"/>
      <c r="N245" s="12"/>
      <c r="O245" s="66"/>
      <c r="P245" s="149"/>
      <c r="Q245" s="12"/>
      <c r="R245" s="66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</row>
    <row r="246" spans="4:36">
      <c r="D246" s="12"/>
      <c r="E246" s="12"/>
      <c r="F246" s="12"/>
      <c r="G246" s="149"/>
      <c r="H246" s="149"/>
      <c r="I246" s="12"/>
      <c r="J246" s="12"/>
      <c r="K246" s="66"/>
      <c r="L246" s="66"/>
      <c r="M246" s="149"/>
      <c r="N246" s="12"/>
      <c r="O246" s="66"/>
      <c r="P246" s="149"/>
      <c r="Q246" s="12"/>
      <c r="R246" s="66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</row>
    <row r="247" spans="4:36">
      <c r="D247" s="12"/>
      <c r="E247" s="12"/>
      <c r="F247" s="12"/>
      <c r="G247" s="149"/>
      <c r="H247" s="149"/>
      <c r="I247" s="12"/>
      <c r="J247" s="12"/>
      <c r="K247" s="66"/>
      <c r="L247" s="66"/>
      <c r="M247" s="149"/>
      <c r="N247" s="12"/>
      <c r="O247" s="66"/>
      <c r="P247" s="149"/>
      <c r="Q247" s="12"/>
      <c r="R247" s="66"/>
      <c r="S247" s="12"/>
      <c r="T247" s="30"/>
      <c r="U247" s="30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</row>
    <row r="248" spans="4:36">
      <c r="D248" s="12"/>
      <c r="E248" s="12"/>
      <c r="F248" s="12"/>
      <c r="G248" s="149"/>
      <c r="H248" s="149"/>
      <c r="I248" s="12"/>
      <c r="J248" s="12"/>
      <c r="K248" s="66"/>
      <c r="L248" s="66"/>
      <c r="M248" s="149"/>
      <c r="N248" s="12"/>
      <c r="O248" s="66"/>
      <c r="P248" s="149"/>
      <c r="Q248" s="12"/>
      <c r="R248" s="66"/>
      <c r="S248" s="12"/>
      <c r="T248" s="32"/>
      <c r="U248" s="3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</row>
    <row r="249" spans="4:36">
      <c r="D249" s="12"/>
      <c r="E249" s="12"/>
      <c r="F249" s="12"/>
      <c r="G249" s="149"/>
      <c r="H249" s="149"/>
      <c r="I249" s="12"/>
      <c r="J249" s="12"/>
      <c r="K249" s="66"/>
      <c r="L249" s="66"/>
      <c r="M249" s="149"/>
      <c r="N249" s="12"/>
      <c r="O249" s="66"/>
      <c r="P249" s="149"/>
      <c r="Q249" s="12"/>
      <c r="R249" s="66"/>
      <c r="S249" s="12"/>
      <c r="T249" s="32"/>
      <c r="U249" s="3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</row>
    <row r="250" spans="4:36">
      <c r="D250" s="12"/>
      <c r="E250" s="12"/>
      <c r="F250" s="12"/>
      <c r="G250" s="150"/>
      <c r="H250" s="150"/>
      <c r="I250" s="12"/>
      <c r="J250" s="12"/>
      <c r="K250" s="66"/>
      <c r="L250" s="67"/>
      <c r="M250" s="150"/>
      <c r="N250" s="30"/>
      <c r="O250" s="67"/>
      <c r="P250" s="150"/>
      <c r="Q250" s="12"/>
      <c r="R250" s="67"/>
      <c r="S250" s="30"/>
      <c r="T250" s="32"/>
      <c r="U250" s="32"/>
      <c r="V250" s="30"/>
      <c r="W250" s="30"/>
      <c r="AG250" s="12"/>
      <c r="AH250" s="12"/>
      <c r="AI250" s="12"/>
      <c r="AJ250" s="12"/>
    </row>
    <row r="251" spans="4:36">
      <c r="D251" s="12"/>
      <c r="E251" s="12"/>
      <c r="F251" s="12"/>
      <c r="G251" s="151"/>
      <c r="H251" s="151"/>
      <c r="I251" s="12"/>
      <c r="J251" s="12"/>
      <c r="K251" s="67"/>
      <c r="L251" s="68"/>
      <c r="M251" s="151"/>
      <c r="N251" s="32"/>
      <c r="O251" s="68"/>
      <c r="P251" s="151"/>
      <c r="Q251" s="12"/>
      <c r="R251" s="68"/>
      <c r="S251" s="32"/>
      <c r="T251" s="32"/>
      <c r="U251" s="32"/>
      <c r="V251" s="32"/>
      <c r="W251" s="32"/>
      <c r="AI251" s="12"/>
      <c r="AJ251" s="12"/>
    </row>
    <row r="252" spans="4:36">
      <c r="D252" s="12"/>
      <c r="E252" s="12"/>
      <c r="F252" s="12"/>
      <c r="G252" s="151"/>
      <c r="H252" s="151"/>
      <c r="I252" s="12"/>
      <c r="J252" s="12"/>
      <c r="K252" s="68"/>
      <c r="L252" s="68"/>
      <c r="M252" s="151"/>
      <c r="N252" s="32"/>
      <c r="O252" s="68"/>
      <c r="P252" s="151"/>
      <c r="Q252" s="12"/>
      <c r="R252" s="68"/>
      <c r="S252" s="32"/>
      <c r="T252" s="32"/>
      <c r="U252" s="32"/>
      <c r="V252" s="32"/>
      <c r="W252" s="32"/>
      <c r="AI252" s="12"/>
      <c r="AJ252" s="12"/>
    </row>
    <row r="253" spans="4:36">
      <c r="D253" s="12"/>
      <c r="E253" s="12"/>
      <c r="F253" s="12"/>
      <c r="G253" s="151"/>
      <c r="H253" s="151"/>
      <c r="I253" s="12"/>
      <c r="J253" s="12"/>
      <c r="K253" s="68"/>
      <c r="L253" s="68"/>
      <c r="M253" s="151"/>
      <c r="N253" s="32"/>
      <c r="O253" s="68"/>
      <c r="P253" s="151"/>
      <c r="Q253" s="12"/>
      <c r="R253" s="68"/>
      <c r="S253" s="32"/>
      <c r="T253" s="32"/>
      <c r="U253" s="32"/>
      <c r="V253" s="32"/>
      <c r="W253" s="32"/>
      <c r="AI253" s="12"/>
      <c r="AJ253" s="12"/>
    </row>
    <row r="254" spans="4:36">
      <c r="D254" s="12"/>
      <c r="E254" s="12"/>
      <c r="F254" s="12"/>
      <c r="G254" s="151"/>
      <c r="H254" s="151"/>
      <c r="I254" s="12"/>
      <c r="J254" s="12"/>
      <c r="K254" s="68"/>
      <c r="L254" s="68"/>
      <c r="M254" s="151"/>
      <c r="N254" s="32"/>
      <c r="O254" s="68"/>
      <c r="P254" s="151"/>
      <c r="Q254" s="12"/>
      <c r="R254" s="68"/>
      <c r="S254" s="32"/>
      <c r="T254" s="32"/>
      <c r="U254" s="32"/>
      <c r="V254" s="32"/>
      <c r="W254" s="32"/>
      <c r="AI254" s="12"/>
      <c r="AJ254" s="12"/>
    </row>
    <row r="255" spans="4:36">
      <c r="D255" s="12"/>
      <c r="E255" s="12"/>
      <c r="F255" s="12"/>
      <c r="G255" s="151"/>
      <c r="H255" s="151"/>
      <c r="I255" s="12"/>
      <c r="J255" s="12"/>
      <c r="K255" s="68"/>
      <c r="L255" s="68"/>
      <c r="M255" s="151"/>
      <c r="N255" s="32"/>
      <c r="O255" s="68"/>
      <c r="P255" s="151"/>
      <c r="Q255" s="12"/>
      <c r="R255" s="68"/>
      <c r="S255" s="32"/>
      <c r="T255" s="32"/>
      <c r="U255" s="32"/>
      <c r="V255" s="32"/>
      <c r="W255" s="32"/>
      <c r="AI255" s="12"/>
      <c r="AJ255" s="12"/>
    </row>
    <row r="256" spans="4:36">
      <c r="D256" s="12"/>
      <c r="E256" s="12"/>
      <c r="F256" s="12"/>
      <c r="G256" s="151"/>
      <c r="H256" s="151"/>
      <c r="I256" s="12"/>
      <c r="J256" s="12"/>
      <c r="K256" s="68"/>
      <c r="L256" s="68"/>
      <c r="M256" s="151"/>
      <c r="N256" s="32"/>
      <c r="O256" s="68"/>
      <c r="P256" s="151"/>
      <c r="Q256" s="12"/>
      <c r="R256" s="68"/>
      <c r="S256" s="32"/>
      <c r="T256" s="32"/>
      <c r="U256" s="32"/>
      <c r="V256" s="32"/>
      <c r="W256" s="32"/>
      <c r="AI256" s="12"/>
      <c r="AJ256" s="12"/>
    </row>
    <row r="257" spans="4:36">
      <c r="D257" s="12"/>
      <c r="E257" s="12"/>
      <c r="F257" s="12"/>
      <c r="G257" s="151"/>
      <c r="H257" s="151"/>
      <c r="I257" s="12"/>
      <c r="J257" s="12"/>
      <c r="K257" s="68"/>
      <c r="L257" s="68"/>
      <c r="M257" s="151"/>
      <c r="N257" s="32"/>
      <c r="O257" s="68"/>
      <c r="P257" s="151"/>
      <c r="Q257" s="12"/>
      <c r="R257" s="68"/>
      <c r="S257" s="32"/>
      <c r="T257" s="32"/>
      <c r="U257" s="32"/>
      <c r="V257" s="32"/>
      <c r="W257" s="32"/>
      <c r="AI257" s="12"/>
      <c r="AJ257" s="12"/>
    </row>
    <row r="258" spans="4:36">
      <c r="D258" s="12"/>
      <c r="E258" s="12"/>
      <c r="F258" s="12"/>
      <c r="G258" s="151"/>
      <c r="H258" s="151"/>
      <c r="I258" s="12"/>
      <c r="J258" s="12"/>
      <c r="K258" s="68"/>
      <c r="L258" s="68"/>
      <c r="M258" s="151"/>
      <c r="N258" s="32"/>
      <c r="O258" s="68"/>
      <c r="P258" s="151"/>
      <c r="Q258" s="12"/>
      <c r="R258" s="68"/>
      <c r="S258" s="32"/>
      <c r="T258" s="32"/>
      <c r="U258" s="32"/>
      <c r="V258" s="32"/>
      <c r="W258" s="32"/>
      <c r="AI258" s="12"/>
      <c r="AJ258" s="12"/>
    </row>
    <row r="259" spans="4:36">
      <c r="D259" s="12"/>
      <c r="E259" s="12"/>
      <c r="F259" s="12"/>
      <c r="G259" s="151"/>
      <c r="H259" s="151"/>
      <c r="I259" s="12"/>
      <c r="J259" s="12"/>
      <c r="K259" s="68"/>
      <c r="L259" s="68"/>
      <c r="M259" s="151"/>
      <c r="N259" s="32"/>
      <c r="O259" s="68"/>
      <c r="P259" s="151"/>
      <c r="Q259" s="12"/>
      <c r="R259" s="68"/>
      <c r="S259" s="32"/>
      <c r="T259" s="32"/>
      <c r="U259" s="32"/>
      <c r="V259" s="32"/>
      <c r="W259" s="32"/>
      <c r="AI259" s="12"/>
      <c r="AJ259" s="12"/>
    </row>
    <row r="260" spans="4:36">
      <c r="D260" s="12"/>
      <c r="E260" s="12"/>
      <c r="F260" s="12"/>
      <c r="G260" s="151"/>
      <c r="H260" s="151"/>
      <c r="I260" s="12"/>
      <c r="J260" s="12"/>
      <c r="K260" s="68"/>
      <c r="L260" s="68"/>
      <c r="M260" s="151"/>
      <c r="N260" s="32"/>
      <c r="O260" s="68"/>
      <c r="P260" s="151"/>
      <c r="Q260" s="12"/>
      <c r="R260" s="68"/>
      <c r="S260" s="32"/>
      <c r="T260" s="32"/>
      <c r="U260" s="32"/>
      <c r="V260" s="32"/>
      <c r="W260" s="32"/>
      <c r="AI260" s="12"/>
      <c r="AJ260" s="12"/>
    </row>
    <row r="261" spans="4:36">
      <c r="D261" s="12"/>
      <c r="E261" s="12"/>
      <c r="F261" s="12"/>
      <c r="G261" s="151"/>
      <c r="H261" s="151"/>
      <c r="I261" s="12"/>
      <c r="J261" s="12"/>
      <c r="K261" s="68"/>
      <c r="L261" s="68"/>
      <c r="M261" s="151"/>
      <c r="N261" s="32"/>
      <c r="O261" s="68"/>
      <c r="P261" s="151"/>
      <c r="Q261" s="12"/>
      <c r="R261" s="68"/>
      <c r="S261" s="32"/>
      <c r="T261" s="32"/>
      <c r="U261" s="32"/>
      <c r="V261" s="32"/>
      <c r="W261" s="32"/>
      <c r="AI261" s="12"/>
      <c r="AJ261" s="12"/>
    </row>
    <row r="262" spans="4:36">
      <c r="D262" s="12"/>
      <c r="E262" s="12"/>
      <c r="F262" s="12"/>
      <c r="G262" s="151"/>
      <c r="H262" s="151"/>
      <c r="I262" s="12"/>
      <c r="J262" s="12"/>
      <c r="K262" s="68"/>
      <c r="L262" s="68"/>
      <c r="M262" s="151"/>
      <c r="N262" s="32"/>
      <c r="O262" s="68"/>
      <c r="P262" s="151"/>
      <c r="Q262" s="12"/>
      <c r="R262" s="68"/>
      <c r="S262" s="32"/>
      <c r="T262" s="32"/>
      <c r="U262" s="32"/>
      <c r="V262" s="32"/>
      <c r="W262" s="32"/>
      <c r="AI262" s="12"/>
      <c r="AJ262" s="12"/>
    </row>
    <row r="263" spans="4:36">
      <c r="D263" s="12"/>
      <c r="E263" s="12"/>
      <c r="F263" s="12"/>
      <c r="G263" s="151"/>
      <c r="H263" s="151"/>
      <c r="I263" s="12"/>
      <c r="J263" s="12"/>
      <c r="K263" s="68"/>
      <c r="L263" s="68"/>
      <c r="M263" s="151"/>
      <c r="N263" s="32"/>
      <c r="O263" s="68"/>
      <c r="P263" s="151"/>
      <c r="Q263" s="12"/>
      <c r="R263" s="68"/>
      <c r="S263" s="32"/>
      <c r="T263" s="32"/>
      <c r="U263" s="32"/>
      <c r="V263" s="32"/>
      <c r="W263" s="32"/>
      <c r="AI263" s="12"/>
      <c r="AJ263" s="12"/>
    </row>
    <row r="264" spans="4:36">
      <c r="D264" s="12"/>
      <c r="E264" s="12"/>
      <c r="F264" s="12"/>
      <c r="G264" s="151"/>
      <c r="H264" s="151"/>
      <c r="I264" s="12"/>
      <c r="J264" s="12"/>
      <c r="K264" s="68"/>
      <c r="L264" s="68"/>
      <c r="M264" s="151"/>
      <c r="N264" s="32"/>
      <c r="O264" s="68"/>
      <c r="P264" s="151"/>
      <c r="Q264" s="12"/>
      <c r="R264" s="68"/>
      <c r="S264" s="32"/>
      <c r="T264" s="32"/>
      <c r="U264" s="32"/>
      <c r="V264" s="32"/>
      <c r="W264" s="32"/>
      <c r="AI264" s="12"/>
      <c r="AJ264" s="12"/>
    </row>
    <row r="265" spans="4:36">
      <c r="D265" s="12"/>
      <c r="E265" s="12"/>
      <c r="F265" s="12"/>
      <c r="G265" s="151"/>
      <c r="H265" s="151"/>
      <c r="I265" s="12"/>
      <c r="J265" s="12"/>
      <c r="K265" s="68"/>
      <c r="L265" s="68"/>
      <c r="M265" s="151"/>
      <c r="N265" s="32"/>
      <c r="O265" s="68"/>
      <c r="P265" s="151"/>
      <c r="Q265" s="12"/>
      <c r="R265" s="68"/>
      <c r="S265" s="32"/>
      <c r="T265" s="32"/>
      <c r="U265" s="32"/>
      <c r="V265" s="32"/>
      <c r="W265" s="32"/>
      <c r="AI265" s="12"/>
      <c r="AJ265" s="12"/>
    </row>
    <row r="266" spans="4:36">
      <c r="D266" s="12"/>
      <c r="E266" s="12"/>
      <c r="F266" s="12"/>
      <c r="G266" s="151"/>
      <c r="H266" s="151"/>
      <c r="I266" s="12"/>
      <c r="J266" s="12"/>
      <c r="K266" s="68"/>
      <c r="L266" s="68"/>
      <c r="M266" s="151"/>
      <c r="N266" s="32"/>
      <c r="O266" s="68"/>
      <c r="P266" s="151"/>
      <c r="Q266" s="12"/>
      <c r="R266" s="68"/>
      <c r="S266" s="32"/>
      <c r="T266" s="32"/>
      <c r="U266" s="32"/>
      <c r="V266" s="32"/>
      <c r="W266" s="32"/>
      <c r="AI266" s="12"/>
      <c r="AJ266" s="12"/>
    </row>
    <row r="267" spans="4:36">
      <c r="D267" s="12"/>
      <c r="E267" s="12"/>
      <c r="F267" s="12"/>
      <c r="G267" s="151"/>
      <c r="H267" s="151"/>
      <c r="I267" s="12"/>
      <c r="J267" s="12"/>
      <c r="K267" s="68"/>
      <c r="L267" s="68"/>
      <c r="M267" s="151"/>
      <c r="N267" s="32"/>
      <c r="O267" s="68"/>
      <c r="P267" s="151"/>
      <c r="Q267" s="12"/>
      <c r="R267" s="68"/>
      <c r="S267" s="32"/>
      <c r="T267" s="32"/>
      <c r="U267" s="32"/>
      <c r="V267" s="32"/>
      <c r="W267" s="32"/>
      <c r="AI267" s="12"/>
      <c r="AJ267" s="12"/>
    </row>
    <row r="268" spans="4:36">
      <c r="D268" s="12"/>
      <c r="E268" s="12"/>
      <c r="F268" s="12"/>
      <c r="G268" s="151"/>
      <c r="H268" s="151"/>
      <c r="I268" s="12"/>
      <c r="J268" s="12"/>
      <c r="K268" s="68"/>
      <c r="L268" s="68"/>
      <c r="M268" s="151"/>
      <c r="N268" s="32"/>
      <c r="O268" s="68"/>
      <c r="P268" s="151"/>
      <c r="Q268" s="12"/>
      <c r="R268" s="68"/>
      <c r="S268" s="32"/>
      <c r="T268" s="32"/>
      <c r="U268" s="32"/>
      <c r="V268" s="32"/>
      <c r="W268" s="32"/>
      <c r="AI268" s="12"/>
      <c r="AJ268" s="12"/>
    </row>
    <row r="269" spans="4:36">
      <c r="D269" s="12"/>
      <c r="E269" s="12"/>
      <c r="F269" s="12"/>
      <c r="G269" s="151"/>
      <c r="H269" s="151"/>
      <c r="I269" s="12"/>
      <c r="J269" s="12"/>
      <c r="K269" s="68"/>
      <c r="L269" s="68"/>
      <c r="M269" s="151"/>
      <c r="N269" s="32"/>
      <c r="O269" s="68"/>
      <c r="P269" s="151"/>
      <c r="Q269" s="12"/>
      <c r="R269" s="68"/>
      <c r="S269" s="32"/>
      <c r="T269" s="32"/>
      <c r="U269" s="32"/>
      <c r="V269" s="32"/>
      <c r="W269" s="32"/>
      <c r="AI269" s="12"/>
      <c r="AJ269" s="12"/>
    </row>
    <row r="270" spans="4:36">
      <c r="D270" s="12"/>
      <c r="E270" s="12"/>
      <c r="F270" s="12"/>
      <c r="G270" s="151"/>
      <c r="H270" s="151"/>
      <c r="I270" s="12"/>
      <c r="J270" s="12"/>
      <c r="K270" s="68"/>
      <c r="L270" s="68"/>
      <c r="M270" s="151"/>
      <c r="N270" s="32"/>
      <c r="O270" s="68"/>
      <c r="P270" s="151"/>
      <c r="Q270" s="12"/>
      <c r="R270" s="68"/>
      <c r="S270" s="32"/>
      <c r="T270" s="32"/>
      <c r="U270" s="32"/>
      <c r="V270" s="32"/>
      <c r="W270" s="32"/>
      <c r="AI270" s="12"/>
      <c r="AJ270" s="12"/>
    </row>
    <row r="271" spans="4:36">
      <c r="D271" s="12"/>
      <c r="E271" s="12"/>
      <c r="F271" s="12"/>
      <c r="G271" s="151"/>
      <c r="H271" s="151"/>
      <c r="I271" s="12"/>
      <c r="J271" s="12"/>
      <c r="K271" s="68"/>
      <c r="L271" s="68"/>
      <c r="M271" s="151"/>
      <c r="N271" s="32"/>
      <c r="O271" s="68"/>
      <c r="P271" s="151"/>
      <c r="Q271" s="12"/>
      <c r="R271" s="68"/>
      <c r="S271" s="32"/>
      <c r="T271" s="32"/>
      <c r="U271" s="32"/>
      <c r="V271" s="32"/>
      <c r="W271" s="32"/>
      <c r="AI271" s="12"/>
      <c r="AJ271" s="12"/>
    </row>
    <row r="272" spans="4:36">
      <c r="D272" s="12"/>
      <c r="E272" s="12"/>
      <c r="F272" s="12"/>
      <c r="G272" s="151"/>
      <c r="H272" s="151"/>
      <c r="I272" s="12"/>
      <c r="J272" s="12"/>
      <c r="K272" s="68"/>
      <c r="L272" s="68"/>
      <c r="M272" s="151"/>
      <c r="N272" s="32"/>
      <c r="O272" s="68"/>
      <c r="P272" s="151"/>
      <c r="Q272" s="12"/>
      <c r="R272" s="68"/>
      <c r="S272" s="32"/>
      <c r="T272" s="32"/>
      <c r="U272" s="32"/>
      <c r="V272" s="32"/>
      <c r="W272" s="32"/>
      <c r="AI272" s="12"/>
      <c r="AJ272" s="12"/>
    </row>
    <row r="273" spans="1:23">
      <c r="A273" s="30"/>
      <c r="B273" s="30"/>
      <c r="C273" s="30"/>
      <c r="D273" s="30"/>
      <c r="E273" s="30"/>
      <c r="F273" s="30"/>
      <c r="G273" s="151"/>
      <c r="H273" s="151"/>
      <c r="I273" s="30"/>
      <c r="J273" s="30"/>
      <c r="K273" s="68"/>
      <c r="L273" s="68"/>
      <c r="M273" s="151"/>
      <c r="N273" s="32"/>
      <c r="O273" s="68"/>
      <c r="P273" s="151"/>
      <c r="Q273" s="30"/>
      <c r="R273" s="68"/>
      <c r="S273" s="32"/>
      <c r="T273" s="32"/>
      <c r="U273" s="32"/>
      <c r="V273" s="32"/>
      <c r="W273" s="32"/>
    </row>
    <row r="274" spans="1:23">
      <c r="A274" s="32"/>
      <c r="B274" s="32"/>
      <c r="C274" s="32"/>
      <c r="D274" s="32"/>
      <c r="E274" s="32"/>
      <c r="F274" s="32"/>
      <c r="G274" s="151"/>
      <c r="H274" s="151"/>
      <c r="I274" s="32"/>
      <c r="J274" s="32"/>
      <c r="K274" s="68"/>
      <c r="L274" s="68"/>
      <c r="M274" s="151"/>
      <c r="N274" s="32"/>
      <c r="O274" s="68"/>
      <c r="P274" s="151"/>
      <c r="Q274" s="32"/>
      <c r="R274" s="68"/>
      <c r="S274" s="32"/>
      <c r="T274" s="32"/>
      <c r="U274" s="32"/>
      <c r="V274" s="32"/>
      <c r="W274" s="32"/>
    </row>
    <row r="275" spans="1:23">
      <c r="A275" s="32"/>
      <c r="B275" s="32"/>
      <c r="C275" s="32"/>
      <c r="D275" s="32"/>
      <c r="E275" s="32"/>
      <c r="F275" s="32"/>
      <c r="G275" s="151"/>
      <c r="H275" s="151"/>
      <c r="I275" s="32"/>
      <c r="J275" s="32"/>
      <c r="K275" s="68"/>
      <c r="L275" s="68"/>
      <c r="M275" s="151"/>
      <c r="N275" s="32"/>
      <c r="O275" s="68"/>
      <c r="P275" s="151"/>
      <c r="Q275" s="32"/>
      <c r="R275" s="68"/>
      <c r="S275" s="32"/>
      <c r="T275" s="32"/>
      <c r="U275" s="32"/>
      <c r="V275" s="32"/>
      <c r="W275" s="32"/>
    </row>
    <row r="276" spans="1:23">
      <c r="A276" s="32"/>
      <c r="B276" s="32"/>
      <c r="C276" s="32"/>
      <c r="D276" s="32"/>
      <c r="E276" s="32"/>
      <c r="F276" s="32"/>
      <c r="G276" s="151"/>
      <c r="H276" s="151"/>
      <c r="I276" s="32"/>
      <c r="J276" s="32"/>
      <c r="K276" s="68"/>
      <c r="L276" s="68"/>
      <c r="M276" s="151"/>
      <c r="N276" s="32"/>
      <c r="O276" s="68"/>
      <c r="P276" s="151"/>
      <c r="Q276" s="32"/>
      <c r="R276" s="68"/>
      <c r="S276" s="32"/>
      <c r="T276" s="32"/>
      <c r="U276" s="32"/>
      <c r="V276" s="32"/>
      <c r="W276" s="32"/>
    </row>
    <row r="277" spans="1:23">
      <c r="A277" s="32"/>
      <c r="B277" s="32"/>
      <c r="C277" s="32"/>
      <c r="D277" s="32"/>
      <c r="E277" s="32"/>
      <c r="F277" s="32"/>
      <c r="G277" s="151"/>
      <c r="H277" s="151"/>
      <c r="I277" s="32"/>
      <c r="J277" s="32"/>
      <c r="K277" s="68"/>
      <c r="L277" s="68"/>
      <c r="M277" s="151"/>
      <c r="N277" s="32"/>
      <c r="O277" s="68"/>
      <c r="P277" s="151"/>
      <c r="Q277" s="32"/>
      <c r="R277" s="68"/>
      <c r="S277" s="32"/>
      <c r="T277" s="32"/>
      <c r="U277" s="32"/>
      <c r="V277" s="32"/>
      <c r="W277" s="32"/>
    </row>
    <row r="278" spans="1:23">
      <c r="A278" s="32"/>
      <c r="B278" s="32"/>
      <c r="C278" s="32"/>
      <c r="D278" s="32"/>
      <c r="E278" s="32"/>
      <c r="F278" s="32"/>
      <c r="G278" s="151"/>
      <c r="H278" s="151"/>
      <c r="I278" s="32"/>
      <c r="J278" s="32"/>
      <c r="K278" s="68"/>
      <c r="L278" s="68"/>
      <c r="M278" s="151"/>
      <c r="N278" s="32"/>
      <c r="O278" s="68"/>
      <c r="P278" s="151"/>
      <c r="Q278" s="32"/>
      <c r="R278" s="68"/>
      <c r="S278" s="32"/>
      <c r="T278" s="32"/>
      <c r="U278" s="32"/>
      <c r="V278" s="32"/>
      <c r="W278" s="32"/>
    </row>
    <row r="279" spans="1:23">
      <c r="A279" s="32"/>
      <c r="B279" s="32"/>
      <c r="C279" s="32"/>
      <c r="D279" s="32"/>
      <c r="E279" s="32"/>
      <c r="F279" s="32"/>
      <c r="G279" s="151"/>
      <c r="H279" s="151"/>
      <c r="I279" s="32"/>
      <c r="J279" s="32"/>
      <c r="K279" s="68"/>
      <c r="L279" s="68"/>
      <c r="M279" s="151"/>
      <c r="N279" s="32"/>
      <c r="O279" s="68"/>
      <c r="P279" s="151"/>
      <c r="Q279" s="32"/>
      <c r="R279" s="68"/>
      <c r="S279" s="32"/>
      <c r="T279" s="32"/>
      <c r="U279" s="32"/>
      <c r="V279" s="32"/>
      <c r="W279" s="32"/>
    </row>
    <row r="280" spans="1:23">
      <c r="A280" s="32"/>
      <c r="B280" s="32"/>
      <c r="C280" s="32"/>
      <c r="D280" s="32"/>
      <c r="E280" s="32"/>
      <c r="F280" s="32"/>
      <c r="G280" s="151"/>
      <c r="H280" s="151"/>
      <c r="I280" s="32"/>
      <c r="J280" s="32"/>
      <c r="K280" s="68"/>
      <c r="L280" s="68"/>
      <c r="M280" s="151"/>
      <c r="N280" s="32"/>
      <c r="O280" s="68"/>
      <c r="P280" s="151"/>
      <c r="Q280" s="32"/>
      <c r="R280" s="68"/>
      <c r="S280" s="32"/>
      <c r="T280" s="32"/>
      <c r="U280" s="32"/>
      <c r="V280" s="32"/>
      <c r="W280" s="32"/>
    </row>
    <row r="281" spans="1:23">
      <c r="A281" s="32"/>
      <c r="B281" s="32"/>
      <c r="C281" s="32"/>
      <c r="D281" s="32"/>
      <c r="E281" s="32"/>
      <c r="F281" s="32"/>
      <c r="G281" s="151"/>
      <c r="H281" s="151"/>
      <c r="I281" s="32"/>
      <c r="J281" s="32"/>
      <c r="K281" s="68"/>
      <c r="L281" s="68"/>
      <c r="M281" s="151"/>
      <c r="N281" s="32"/>
      <c r="O281" s="68"/>
      <c r="P281" s="151"/>
      <c r="Q281" s="32"/>
      <c r="R281" s="68"/>
      <c r="S281" s="32"/>
      <c r="T281" s="32"/>
      <c r="U281" s="32"/>
      <c r="V281" s="32"/>
      <c r="W281" s="32"/>
    </row>
    <row r="282" spans="1:23">
      <c r="A282" s="32"/>
      <c r="B282" s="32"/>
      <c r="C282" s="32"/>
      <c r="D282" s="32"/>
      <c r="E282" s="32"/>
      <c r="F282" s="32"/>
      <c r="G282" s="151"/>
      <c r="H282" s="151"/>
      <c r="I282" s="32"/>
      <c r="J282" s="32"/>
      <c r="K282" s="68"/>
      <c r="L282" s="68"/>
      <c r="M282" s="151"/>
      <c r="N282" s="32"/>
      <c r="O282" s="68"/>
      <c r="P282" s="151"/>
      <c r="Q282" s="32"/>
      <c r="R282" s="68"/>
      <c r="S282" s="32"/>
      <c r="V282" s="32"/>
      <c r="W282" s="32"/>
    </row>
    <row r="283" spans="1:23">
      <c r="A283" s="32"/>
      <c r="B283" s="32"/>
      <c r="C283" s="32"/>
      <c r="D283" s="32"/>
      <c r="E283" s="32"/>
      <c r="F283" s="32"/>
      <c r="G283" s="151"/>
      <c r="H283" s="151"/>
      <c r="I283" s="32"/>
      <c r="J283" s="32"/>
      <c r="K283" s="68"/>
      <c r="L283" s="68"/>
      <c r="M283" s="151"/>
      <c r="N283" s="32"/>
      <c r="O283" s="68"/>
      <c r="P283" s="151"/>
      <c r="Q283" s="32"/>
      <c r="R283" s="68"/>
      <c r="S283" s="32"/>
      <c r="V283" s="32"/>
      <c r="W283" s="32"/>
    </row>
    <row r="284" spans="1:23">
      <c r="A284" s="32"/>
      <c r="B284" s="32"/>
      <c r="C284" s="32"/>
      <c r="D284" s="32"/>
      <c r="E284" s="32"/>
      <c r="F284" s="32"/>
      <c r="G284" s="151"/>
      <c r="H284" s="151"/>
      <c r="I284" s="32"/>
      <c r="J284" s="32"/>
      <c r="K284" s="68"/>
      <c r="L284" s="68"/>
      <c r="M284" s="151"/>
      <c r="N284" s="32"/>
      <c r="O284" s="68"/>
      <c r="P284" s="151"/>
      <c r="Q284" s="32"/>
      <c r="R284" s="68"/>
      <c r="S284" s="32"/>
      <c r="V284" s="32"/>
      <c r="W284" s="32"/>
    </row>
    <row r="285" spans="1:23">
      <c r="A285" s="32"/>
      <c r="B285" s="32"/>
      <c r="C285" s="32"/>
      <c r="D285" s="32"/>
      <c r="E285" s="32"/>
      <c r="F285" s="32"/>
      <c r="G285" s="151"/>
      <c r="H285" s="151"/>
      <c r="I285" s="32"/>
      <c r="J285" s="32"/>
      <c r="K285" s="68"/>
      <c r="L285" s="68"/>
      <c r="M285" s="151"/>
      <c r="N285" s="32"/>
      <c r="O285" s="68"/>
      <c r="P285" s="151"/>
      <c r="Q285" s="32"/>
      <c r="R285" s="68"/>
      <c r="S285" s="32"/>
    </row>
    <row r="286" spans="1:23">
      <c r="A286" s="32"/>
      <c r="B286" s="32"/>
      <c r="C286" s="32"/>
      <c r="D286" s="32"/>
      <c r="E286" s="32"/>
      <c r="F286" s="32"/>
      <c r="G286" s="151"/>
      <c r="H286" s="151"/>
      <c r="I286" s="32"/>
      <c r="J286" s="32"/>
      <c r="K286" s="68"/>
      <c r="L286" s="68"/>
      <c r="M286" s="151"/>
      <c r="N286" s="32"/>
      <c r="O286" s="68"/>
      <c r="P286" s="151"/>
      <c r="Q286" s="32"/>
      <c r="R286" s="68"/>
      <c r="S286" s="32"/>
    </row>
    <row r="287" spans="1:23">
      <c r="A287" s="32"/>
      <c r="B287" s="32"/>
      <c r="C287" s="32"/>
      <c r="D287" s="32"/>
      <c r="E287" s="32"/>
      <c r="F287" s="32"/>
      <c r="G287" s="151"/>
      <c r="H287" s="151"/>
      <c r="I287" s="32"/>
      <c r="J287" s="32"/>
      <c r="K287" s="68"/>
      <c r="L287" s="68"/>
      <c r="M287" s="151"/>
      <c r="N287" s="32"/>
      <c r="O287" s="68"/>
      <c r="P287" s="151"/>
      <c r="Q287" s="32"/>
      <c r="R287" s="68"/>
      <c r="S287" s="32"/>
    </row>
    <row r="288" spans="1:23">
      <c r="A288" s="32"/>
      <c r="B288" s="32"/>
      <c r="C288" s="32"/>
      <c r="D288" s="32"/>
      <c r="E288" s="32"/>
      <c r="F288" s="32"/>
      <c r="G288" s="151"/>
      <c r="H288" s="151"/>
      <c r="I288" s="32"/>
      <c r="J288" s="32"/>
      <c r="K288" s="68"/>
      <c r="L288" s="68"/>
      <c r="M288" s="151"/>
      <c r="N288" s="32"/>
      <c r="O288" s="68"/>
      <c r="P288" s="151"/>
      <c r="Q288" s="32"/>
      <c r="R288" s="68"/>
      <c r="S288" s="32"/>
    </row>
    <row r="289" spans="1:19">
      <c r="A289" s="32"/>
      <c r="B289" s="32"/>
      <c r="C289" s="32"/>
      <c r="D289" s="32"/>
      <c r="E289" s="32"/>
      <c r="F289" s="32"/>
      <c r="G289" s="151"/>
      <c r="H289" s="151"/>
      <c r="I289" s="32"/>
      <c r="J289" s="32"/>
      <c r="K289" s="68"/>
      <c r="L289" s="68"/>
      <c r="M289" s="151"/>
      <c r="N289" s="32"/>
      <c r="O289" s="68"/>
      <c r="P289" s="151"/>
      <c r="Q289" s="32"/>
      <c r="R289" s="68"/>
      <c r="S289" s="32"/>
    </row>
    <row r="290" spans="1:19">
      <c r="A290" s="32"/>
      <c r="B290" s="32"/>
      <c r="C290" s="32"/>
      <c r="D290" s="32"/>
      <c r="E290" s="32"/>
      <c r="F290" s="32"/>
      <c r="G290" s="151"/>
      <c r="H290" s="151"/>
      <c r="I290" s="32"/>
      <c r="J290" s="32"/>
      <c r="K290" s="68"/>
      <c r="L290" s="68"/>
      <c r="M290" s="151"/>
      <c r="N290" s="32"/>
      <c r="O290" s="68"/>
      <c r="P290" s="151"/>
      <c r="Q290" s="32"/>
      <c r="R290" s="68"/>
      <c r="S290" s="32"/>
    </row>
    <row r="291" spans="1:19">
      <c r="A291" s="32"/>
      <c r="B291" s="32"/>
      <c r="C291" s="32"/>
      <c r="D291" s="32"/>
      <c r="E291" s="32"/>
      <c r="F291" s="32"/>
      <c r="G291" s="151"/>
      <c r="H291" s="151"/>
      <c r="I291" s="32"/>
      <c r="J291" s="32"/>
      <c r="K291" s="68"/>
      <c r="L291" s="68"/>
      <c r="M291" s="151"/>
      <c r="N291" s="32"/>
      <c r="O291" s="68"/>
      <c r="P291" s="151"/>
      <c r="Q291" s="32"/>
      <c r="R291" s="68"/>
      <c r="S291" s="32"/>
    </row>
    <row r="292" spans="1:19">
      <c r="A292" s="32"/>
      <c r="B292" s="32"/>
      <c r="C292" s="32"/>
      <c r="D292" s="32"/>
      <c r="E292" s="32"/>
      <c r="F292" s="32"/>
      <c r="G292" s="151"/>
      <c r="H292" s="151"/>
      <c r="I292" s="32"/>
      <c r="J292" s="32"/>
      <c r="K292" s="68"/>
      <c r="L292" s="68"/>
      <c r="M292" s="151"/>
      <c r="N292" s="32"/>
      <c r="O292" s="68"/>
      <c r="P292" s="151"/>
      <c r="Q292" s="32"/>
      <c r="R292" s="68"/>
      <c r="S292" s="32"/>
    </row>
    <row r="293" spans="1:19">
      <c r="A293" s="32"/>
      <c r="B293" s="32"/>
      <c r="C293" s="32"/>
      <c r="D293" s="32"/>
      <c r="E293" s="32"/>
      <c r="F293" s="32"/>
      <c r="G293" s="151"/>
      <c r="H293" s="151"/>
      <c r="I293" s="32"/>
      <c r="J293" s="32"/>
      <c r="K293" s="68"/>
      <c r="L293" s="68"/>
      <c r="M293" s="151"/>
      <c r="N293" s="32"/>
      <c r="O293" s="68"/>
      <c r="P293" s="151"/>
      <c r="Q293" s="32"/>
      <c r="R293" s="68"/>
      <c r="S293" s="32"/>
    </row>
    <row r="294" spans="1:19">
      <c r="A294" s="32"/>
      <c r="B294" s="32"/>
      <c r="C294" s="32"/>
      <c r="D294" s="32"/>
      <c r="E294" s="32"/>
      <c r="F294" s="32"/>
      <c r="G294" s="151"/>
      <c r="H294" s="151"/>
      <c r="I294" s="32"/>
      <c r="J294" s="32"/>
      <c r="K294" s="68"/>
      <c r="L294" s="68"/>
      <c r="M294" s="151"/>
      <c r="N294" s="32"/>
      <c r="O294" s="68"/>
      <c r="P294" s="151"/>
      <c r="Q294" s="32"/>
      <c r="R294" s="68"/>
      <c r="S294" s="32"/>
    </row>
    <row r="295" spans="1:19">
      <c r="A295" s="32"/>
      <c r="B295" s="32"/>
      <c r="C295" s="32"/>
      <c r="D295" s="32"/>
      <c r="E295" s="32"/>
      <c r="F295" s="32"/>
      <c r="G295" s="151"/>
      <c r="H295" s="151"/>
      <c r="I295" s="32"/>
      <c r="J295" s="32"/>
      <c r="K295" s="68"/>
      <c r="L295" s="68"/>
      <c r="M295" s="151"/>
      <c r="N295" s="32"/>
      <c r="O295" s="68"/>
      <c r="P295" s="151"/>
      <c r="Q295" s="32"/>
      <c r="R295" s="68"/>
      <c r="S295" s="32"/>
    </row>
    <row r="296" spans="1:19">
      <c r="A296" s="32"/>
      <c r="B296" s="32"/>
      <c r="C296" s="32"/>
      <c r="D296" s="32"/>
      <c r="E296" s="32"/>
      <c r="F296" s="32"/>
      <c r="G296" s="151"/>
      <c r="H296" s="151"/>
      <c r="I296" s="32"/>
      <c r="J296" s="32"/>
      <c r="K296" s="68"/>
      <c r="L296" s="68"/>
      <c r="M296" s="151"/>
      <c r="N296" s="32"/>
      <c r="O296" s="68"/>
      <c r="P296" s="151"/>
      <c r="Q296" s="32"/>
      <c r="R296" s="68"/>
      <c r="S296" s="32"/>
    </row>
    <row r="297" spans="1:19">
      <c r="A297" s="32"/>
      <c r="B297" s="32"/>
      <c r="C297" s="32"/>
      <c r="D297" s="32"/>
      <c r="E297" s="32"/>
      <c r="F297" s="32"/>
      <c r="G297" s="151"/>
      <c r="H297" s="151"/>
      <c r="I297" s="32"/>
      <c r="J297" s="32"/>
      <c r="K297" s="68"/>
      <c r="L297" s="68"/>
      <c r="M297" s="151"/>
      <c r="N297" s="32"/>
      <c r="O297" s="68"/>
      <c r="P297" s="151"/>
      <c r="Q297" s="32"/>
      <c r="R297" s="68"/>
      <c r="S297" s="32"/>
    </row>
    <row r="298" spans="1:19">
      <c r="A298" s="32"/>
      <c r="B298" s="32"/>
      <c r="C298" s="32"/>
      <c r="D298" s="32"/>
      <c r="E298" s="32"/>
      <c r="F298" s="32"/>
      <c r="G298" s="151"/>
      <c r="H298" s="151"/>
      <c r="I298" s="32"/>
      <c r="J298" s="32"/>
      <c r="K298" s="68"/>
      <c r="L298" s="68"/>
      <c r="M298" s="151"/>
      <c r="N298" s="32"/>
      <c r="O298" s="68"/>
      <c r="P298" s="151"/>
      <c r="Q298" s="32"/>
      <c r="R298" s="68"/>
      <c r="S298" s="32"/>
    </row>
    <row r="299" spans="1:19">
      <c r="A299" s="32"/>
      <c r="B299" s="32"/>
      <c r="C299" s="32"/>
      <c r="D299" s="32"/>
      <c r="E299" s="32"/>
      <c r="F299" s="32"/>
      <c r="G299" s="151"/>
      <c r="H299" s="151"/>
      <c r="I299" s="32"/>
      <c r="J299" s="32"/>
      <c r="K299" s="68"/>
      <c r="L299" s="68"/>
      <c r="M299" s="151"/>
      <c r="N299" s="32"/>
      <c r="O299" s="68"/>
      <c r="P299" s="151"/>
      <c r="Q299" s="32"/>
      <c r="R299" s="68"/>
      <c r="S299" s="32"/>
    </row>
    <row r="300" spans="1:19">
      <c r="A300" s="32"/>
      <c r="B300" s="32"/>
      <c r="C300" s="32"/>
      <c r="D300" s="32"/>
      <c r="E300" s="32"/>
      <c r="F300" s="32"/>
      <c r="G300" s="151"/>
      <c r="H300" s="151"/>
      <c r="I300" s="32"/>
      <c r="J300" s="32"/>
      <c r="K300" s="68"/>
      <c r="L300" s="68"/>
      <c r="M300" s="151"/>
      <c r="N300" s="32"/>
      <c r="O300" s="68"/>
      <c r="P300" s="151"/>
      <c r="Q300" s="32"/>
      <c r="R300" s="68"/>
      <c r="S300" s="32"/>
    </row>
    <row r="301" spans="1:19">
      <c r="A301" s="32"/>
      <c r="B301" s="32"/>
      <c r="C301" s="32"/>
      <c r="D301" s="32"/>
      <c r="E301" s="32"/>
      <c r="F301" s="32"/>
      <c r="G301" s="151"/>
      <c r="H301" s="151"/>
      <c r="I301" s="32"/>
      <c r="J301" s="32"/>
      <c r="K301" s="68"/>
      <c r="L301" s="68"/>
      <c r="M301" s="151"/>
      <c r="N301" s="32"/>
      <c r="O301" s="68"/>
      <c r="P301" s="151"/>
      <c r="Q301" s="32"/>
      <c r="R301" s="68"/>
      <c r="S301" s="32"/>
    </row>
    <row r="302" spans="1:19">
      <c r="A302" s="32"/>
      <c r="B302" s="32"/>
      <c r="C302" s="32"/>
      <c r="D302" s="32"/>
      <c r="E302" s="32"/>
      <c r="F302" s="32"/>
      <c r="G302" s="151"/>
      <c r="H302" s="151"/>
      <c r="I302" s="32"/>
      <c r="J302" s="32"/>
      <c r="K302" s="68"/>
      <c r="L302" s="68"/>
      <c r="M302" s="151"/>
      <c r="N302" s="32"/>
      <c r="O302" s="68"/>
      <c r="P302" s="151"/>
      <c r="Q302" s="32"/>
      <c r="R302" s="68"/>
      <c r="S302" s="32"/>
    </row>
    <row r="303" spans="1:19">
      <c r="A303" s="32"/>
      <c r="B303" s="32"/>
      <c r="C303" s="32"/>
      <c r="D303" s="32"/>
      <c r="E303" s="32"/>
      <c r="F303" s="32"/>
      <c r="G303" s="151"/>
      <c r="H303" s="151"/>
      <c r="I303" s="32"/>
      <c r="J303" s="32"/>
      <c r="K303" s="68"/>
      <c r="L303" s="68"/>
      <c r="M303" s="151"/>
      <c r="N303" s="32"/>
      <c r="O303" s="68"/>
      <c r="P303" s="151"/>
      <c r="Q303" s="32"/>
      <c r="R303" s="68"/>
      <c r="S303" s="32"/>
    </row>
    <row r="304" spans="1:19">
      <c r="A304" s="32"/>
      <c r="B304" s="32"/>
      <c r="C304" s="32"/>
      <c r="D304" s="32"/>
      <c r="E304" s="32"/>
      <c r="F304" s="32"/>
      <c r="G304" s="151"/>
      <c r="H304" s="151"/>
      <c r="I304" s="32"/>
      <c r="J304" s="32"/>
      <c r="K304" s="68"/>
      <c r="L304" s="68"/>
      <c r="M304" s="151"/>
      <c r="N304" s="32"/>
      <c r="O304" s="68"/>
      <c r="P304" s="151"/>
      <c r="Q304" s="32"/>
      <c r="R304" s="68"/>
      <c r="S304" s="32"/>
    </row>
    <row r="305" spans="1:19">
      <c r="A305" s="32"/>
      <c r="B305" s="32"/>
      <c r="C305" s="32"/>
      <c r="D305" s="32"/>
      <c r="E305" s="32"/>
      <c r="F305" s="32"/>
      <c r="G305" s="151"/>
      <c r="H305" s="151"/>
      <c r="I305" s="32"/>
      <c r="J305" s="32"/>
      <c r="K305" s="68"/>
      <c r="L305" s="68"/>
      <c r="M305" s="151"/>
      <c r="N305" s="32"/>
      <c r="O305" s="68"/>
      <c r="P305" s="151"/>
      <c r="Q305" s="32"/>
      <c r="R305" s="68"/>
      <c r="S305" s="32"/>
    </row>
    <row r="306" spans="1:19">
      <c r="A306" s="32"/>
      <c r="B306" s="32"/>
      <c r="C306" s="32"/>
      <c r="D306" s="32"/>
      <c r="E306" s="32"/>
      <c r="F306" s="32"/>
      <c r="G306" s="151"/>
      <c r="H306" s="151"/>
      <c r="I306" s="32"/>
      <c r="J306" s="32"/>
      <c r="K306" s="68"/>
      <c r="L306" s="68"/>
      <c r="M306" s="151"/>
      <c r="N306" s="32"/>
      <c r="O306" s="68"/>
      <c r="P306" s="151"/>
      <c r="Q306" s="32"/>
      <c r="R306" s="68"/>
      <c r="S306" s="32"/>
    </row>
    <row r="307" spans="1:19">
      <c r="A307" s="32"/>
      <c r="B307" s="32"/>
      <c r="C307" s="32"/>
      <c r="D307" s="32"/>
      <c r="E307" s="32"/>
      <c r="F307" s="32"/>
      <c r="G307" s="151"/>
      <c r="H307" s="151"/>
      <c r="I307" s="32"/>
      <c r="J307" s="32"/>
      <c r="K307" s="68"/>
      <c r="L307" s="68"/>
      <c r="M307" s="151"/>
      <c r="N307" s="32"/>
      <c r="O307" s="68"/>
      <c r="P307" s="151"/>
      <c r="Q307" s="32"/>
      <c r="R307" s="68"/>
      <c r="S307" s="32"/>
    </row>
    <row r="308" spans="1:19">
      <c r="K308" s="68"/>
    </row>
    <row r="1793" spans="6:6">
      <c r="F1793" s="3" t="s">
        <v>531</v>
      </c>
    </row>
  </sheetData>
  <conditionalFormatting sqref="AL90:AM90">
    <cfRule type="cellIs" dxfId="57" priority="6" stopIfTrue="1" operator="lessThan">
      <formula>0</formula>
    </cfRule>
  </conditionalFormatting>
  <conditionalFormatting sqref="AL67:AM67">
    <cfRule type="cellIs" dxfId="56" priority="7" stopIfTrue="1" operator="greaterThan">
      <formula>0</formula>
    </cfRule>
  </conditionalFormatting>
  <conditionalFormatting sqref="AL67:AM67">
    <cfRule type="cellIs" dxfId="55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C1CF4-40D1-4E12-817F-83ECF2C43E25}">
  <dimension ref="A1:AS219"/>
  <sheetViews>
    <sheetView zoomScale="96" zoomScaleNormal="96" workbookViewId="0">
      <pane xSplit="9" ySplit="9" topLeftCell="J10" activePane="bottomRight" state="frozen"/>
      <selection pane="topRight" activeCell="J1" sqref="J1"/>
      <selection pane="bottomLeft" activeCell="A11" sqref="A11"/>
      <selection pane="bottomRight" activeCell="Y20" sqref="Y20"/>
    </sheetView>
  </sheetViews>
  <sheetFormatPr baseColWidth="10" defaultRowHeight="15"/>
  <cols>
    <col min="1" max="1" width="1.6328125" style="90" customWidth="1"/>
    <col min="2" max="2" width="7" style="90" customWidth="1"/>
    <col min="3" max="3" width="7.1796875" style="90" bestFit="1" customWidth="1"/>
    <col min="4" max="4" width="10.81640625" style="90" customWidth="1"/>
    <col min="5" max="5" width="3" style="90" customWidth="1"/>
    <col min="6" max="6" width="5.08984375" style="90" customWidth="1"/>
    <col min="7" max="7" width="7.36328125" style="90" customWidth="1"/>
    <col min="8" max="8" width="6.81640625" style="90" customWidth="1"/>
    <col min="9" max="9" width="7.08984375" style="90" customWidth="1"/>
    <col min="10" max="10" width="2.1796875" style="90" customWidth="1"/>
    <col min="11" max="11" width="6.81640625" style="90" customWidth="1"/>
    <col min="12" max="12" width="3.08984375" style="90" customWidth="1"/>
    <col min="13" max="13" width="6.54296875" style="90" customWidth="1"/>
    <col min="14" max="14" width="5.81640625" style="90" customWidth="1"/>
    <col min="15" max="15" width="6.81640625" style="90" customWidth="1"/>
    <col min="16" max="16" width="8.453125" style="90" customWidth="1"/>
    <col min="17" max="17" width="1.54296875" style="173" customWidth="1"/>
    <col min="18" max="18" width="6.90625" style="173" customWidth="1"/>
    <col min="19" max="19" width="6.90625" style="90" customWidth="1"/>
    <col min="20" max="20" width="7.6328125" style="91" customWidth="1"/>
    <col min="21" max="21" width="1.26953125" style="91" customWidth="1"/>
    <col min="22" max="22" width="6.54296875" style="90" customWidth="1"/>
    <col min="23" max="23" width="8.08984375" style="173" customWidth="1"/>
    <col min="24" max="24" width="8" style="91" customWidth="1"/>
    <col min="25" max="25" width="6.90625" style="91" customWidth="1"/>
    <col min="26" max="27" width="7" style="173" customWidth="1"/>
    <col min="28" max="28" width="7.08984375" style="89" customWidth="1"/>
    <col min="29" max="29" width="8.54296875" style="89" customWidth="1"/>
    <col min="30" max="31" width="9.90625" style="89" customWidth="1"/>
    <col min="32" max="32" width="9.81640625" style="89" customWidth="1"/>
    <col min="33" max="34" width="10.90625" style="89"/>
    <col min="35" max="35" width="10.90625" style="91"/>
    <col min="36" max="36" width="10.90625" style="90"/>
    <col min="37" max="37" width="14" style="90" customWidth="1"/>
    <col min="38" max="38" width="12.54296875" style="90" customWidth="1"/>
    <col min="39" max="39" width="10.90625" style="90" customWidth="1"/>
    <col min="40" max="16384" width="10.90625" style="90"/>
  </cols>
  <sheetData>
    <row r="1" spans="1:43" ht="15.6">
      <c r="A1" s="220"/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1"/>
      <c r="R1" s="221"/>
      <c r="S1" s="220"/>
      <c r="T1" s="222"/>
      <c r="U1" s="222"/>
      <c r="V1" s="220"/>
      <c r="W1" s="221"/>
      <c r="X1" s="220"/>
      <c r="Y1" s="202"/>
      <c r="Z1" s="223"/>
      <c r="AA1" s="223"/>
      <c r="AB1" s="90"/>
      <c r="AC1" s="224"/>
      <c r="AD1" s="90"/>
      <c r="AE1" s="90"/>
      <c r="AF1" s="90"/>
      <c r="AG1" s="90"/>
      <c r="AH1" s="90"/>
      <c r="AI1" s="90"/>
    </row>
    <row r="2" spans="1:43" s="229" customFormat="1" ht="31.8">
      <c r="A2" s="225"/>
      <c r="B2" s="225"/>
      <c r="C2" s="225"/>
      <c r="D2" s="226" t="s">
        <v>656</v>
      </c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6" t="s">
        <v>502</v>
      </c>
      <c r="P2" s="226"/>
      <c r="Q2" s="225"/>
      <c r="R2" s="225"/>
      <c r="S2" s="227" t="str">
        <f>+År!B2</f>
        <v>Skålda purke</v>
      </c>
      <c r="T2" s="228"/>
      <c r="U2" s="228"/>
      <c r="V2" s="228"/>
      <c r="W2" s="228"/>
      <c r="X2" s="225"/>
      <c r="Y2" s="202"/>
      <c r="Z2" s="202"/>
      <c r="AA2" s="202"/>
      <c r="AB2" s="202"/>
      <c r="AC2" s="223"/>
      <c r="AD2" s="223"/>
      <c r="AE2" s="90"/>
      <c r="AF2" s="224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</row>
    <row r="3" spans="1:43" ht="15.6">
      <c r="A3" s="220"/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1"/>
      <c r="R3" s="221"/>
      <c r="S3" s="220"/>
      <c r="T3" s="222"/>
      <c r="U3" s="222"/>
      <c r="V3" s="220"/>
      <c r="W3" s="221"/>
      <c r="X3" s="220"/>
      <c r="Y3" s="202"/>
      <c r="Z3" s="223"/>
      <c r="AA3" s="223"/>
      <c r="AB3" s="90"/>
      <c r="AC3" s="224"/>
      <c r="AD3" s="90"/>
      <c r="AE3" s="90"/>
      <c r="AF3" s="90"/>
      <c r="AG3" s="90"/>
      <c r="AH3" s="90"/>
      <c r="AI3" s="90"/>
    </row>
    <row r="4" spans="1:43" s="172" customFormat="1" ht="19.8">
      <c r="A4" s="230"/>
      <c r="B4" s="230"/>
      <c r="C4" s="230"/>
      <c r="D4" s="230"/>
      <c r="E4" s="231"/>
      <c r="F4" s="231" t="s">
        <v>8</v>
      </c>
      <c r="G4" s="231"/>
      <c r="H4" s="232">
        <f>+År!R2</f>
        <v>52</v>
      </c>
      <c r="I4" s="231"/>
      <c r="J4" s="231"/>
      <c r="K4" s="231"/>
      <c r="L4" s="231"/>
      <c r="M4" s="231"/>
      <c r="N4" s="231"/>
      <c r="O4" s="231" t="s">
        <v>453</v>
      </c>
      <c r="P4" s="230"/>
      <c r="Q4" s="233"/>
      <c r="R4" s="233"/>
      <c r="S4" s="233"/>
      <c r="T4" s="329">
        <f>SUM(H10:H216)</f>
        <v>29699</v>
      </c>
      <c r="U4" s="329"/>
      <c r="V4" s="330"/>
      <c r="W4" s="221"/>
      <c r="X4" s="230"/>
      <c r="Y4" s="202"/>
      <c r="Z4" s="202"/>
      <c r="AA4" s="202"/>
      <c r="AB4" s="223"/>
      <c r="AC4" s="223"/>
      <c r="AD4" s="202"/>
      <c r="AE4" s="234"/>
      <c r="AF4" s="90"/>
      <c r="AG4" s="90"/>
      <c r="AI4" s="234"/>
    </row>
    <row r="5" spans="1:43" ht="18.75" customHeight="1">
      <c r="A5" s="235"/>
      <c r="B5" s="235"/>
      <c r="C5" s="235"/>
      <c r="D5" s="220"/>
      <c r="E5" s="236"/>
      <c r="F5" s="220"/>
      <c r="G5" s="220"/>
      <c r="H5" s="236"/>
      <c r="I5" s="237"/>
      <c r="J5" s="237"/>
      <c r="K5" s="237"/>
      <c r="L5" s="237"/>
      <c r="M5" s="238"/>
      <c r="N5" s="220"/>
      <c r="O5" s="235"/>
      <c r="P5" s="220"/>
      <c r="Q5" s="221"/>
      <c r="R5" s="221"/>
      <c r="S5" s="220"/>
      <c r="T5" s="222"/>
      <c r="U5" s="222"/>
      <c r="V5" s="220"/>
      <c r="W5" s="221"/>
      <c r="X5" s="220"/>
      <c r="Y5" s="202"/>
      <c r="Z5" s="223"/>
      <c r="AA5" s="223"/>
      <c r="AB5" s="90"/>
      <c r="AC5" s="224"/>
      <c r="AD5" s="90"/>
      <c r="AE5" s="90"/>
      <c r="AF5" s="90"/>
      <c r="AG5" s="90"/>
      <c r="AH5" s="90"/>
      <c r="AI5" s="90"/>
    </row>
    <row r="6" spans="1:43" ht="18" customHeight="1">
      <c r="A6" s="235"/>
      <c r="B6" s="235"/>
      <c r="C6" s="235"/>
      <c r="D6" s="222"/>
      <c r="E6" s="236"/>
      <c r="F6" s="220"/>
      <c r="G6" s="220"/>
      <c r="H6" s="236"/>
      <c r="I6" s="237"/>
      <c r="J6" s="237"/>
      <c r="K6" s="237"/>
      <c r="L6" s="237"/>
      <c r="M6" s="239"/>
      <c r="N6" s="220"/>
      <c r="O6" s="235"/>
      <c r="P6" s="220"/>
      <c r="Q6" s="240"/>
      <c r="R6" s="221"/>
      <c r="S6" s="220"/>
      <c r="T6" s="241" t="s">
        <v>657</v>
      </c>
      <c r="U6" s="241"/>
      <c r="V6" s="235" t="s">
        <v>3</v>
      </c>
      <c r="W6" s="221"/>
      <c r="X6" s="220"/>
      <c r="Y6" s="202"/>
      <c r="Z6" s="223"/>
      <c r="AA6" s="223"/>
      <c r="AB6" s="90"/>
      <c r="AC6" s="224"/>
      <c r="AD6" s="90"/>
      <c r="AE6" s="90"/>
      <c r="AF6" s="90"/>
      <c r="AG6" s="90"/>
      <c r="AH6" s="90"/>
      <c r="AI6" s="90"/>
    </row>
    <row r="7" spans="1:43" ht="16.5" customHeight="1">
      <c r="A7" s="220"/>
      <c r="B7" s="220"/>
      <c r="C7" s="220"/>
      <c r="D7" s="220"/>
      <c r="E7" s="220"/>
      <c r="F7" s="220"/>
      <c r="G7" s="235" t="s">
        <v>3</v>
      </c>
      <c r="H7" s="222"/>
      <c r="I7" s="241" t="s">
        <v>3</v>
      </c>
      <c r="J7" s="241"/>
      <c r="K7" s="241" t="s">
        <v>3</v>
      </c>
      <c r="L7" s="241"/>
      <c r="M7" s="240"/>
      <c r="N7" s="221"/>
      <c r="O7" s="242"/>
      <c r="P7" s="242" t="s">
        <v>18</v>
      </c>
      <c r="Q7" s="243"/>
      <c r="R7" s="240" t="s">
        <v>476</v>
      </c>
      <c r="S7" s="242" t="s">
        <v>2</v>
      </c>
      <c r="T7" s="241" t="s">
        <v>658</v>
      </c>
      <c r="U7" s="241"/>
      <c r="V7" s="241" t="s">
        <v>11</v>
      </c>
      <c r="W7" s="240"/>
      <c r="X7" s="220"/>
      <c r="Y7" s="202"/>
      <c r="Z7" s="223"/>
      <c r="AA7" s="223"/>
      <c r="AB7" s="90"/>
      <c r="AC7" s="224"/>
      <c r="AD7" s="90"/>
      <c r="AE7" s="90"/>
      <c r="AF7" s="90"/>
      <c r="AG7" s="90"/>
      <c r="AH7" s="90"/>
      <c r="AI7" s="90"/>
    </row>
    <row r="8" spans="1:43" ht="15.6">
      <c r="A8" s="220"/>
      <c r="B8" s="220"/>
      <c r="C8" s="220"/>
      <c r="D8" s="220"/>
      <c r="E8" s="235"/>
      <c r="F8" s="235"/>
      <c r="G8" s="235" t="s">
        <v>526</v>
      </c>
      <c r="H8" s="241" t="s">
        <v>3</v>
      </c>
      <c r="I8" s="241" t="s">
        <v>482</v>
      </c>
      <c r="J8" s="241"/>
      <c r="K8" s="241" t="s">
        <v>444</v>
      </c>
      <c r="L8" s="241"/>
      <c r="M8" s="240" t="s">
        <v>3</v>
      </c>
      <c r="N8" s="240" t="s">
        <v>1</v>
      </c>
      <c r="O8" s="242" t="s">
        <v>18</v>
      </c>
      <c r="P8" s="242" t="s">
        <v>480</v>
      </c>
      <c r="Q8" s="244"/>
      <c r="R8" s="240" t="s">
        <v>480</v>
      </c>
      <c r="S8" s="242" t="s">
        <v>476</v>
      </c>
      <c r="T8" s="241" t="s">
        <v>548</v>
      </c>
      <c r="U8" s="241"/>
      <c r="V8" s="241" t="s">
        <v>659</v>
      </c>
      <c r="W8" s="240" t="s">
        <v>18</v>
      </c>
      <c r="X8" s="220"/>
      <c r="Y8" s="224"/>
      <c r="Z8" s="224"/>
      <c r="AA8" s="224"/>
      <c r="AB8" s="224"/>
      <c r="AC8" s="223"/>
      <c r="AD8" s="90"/>
      <c r="AE8" s="90"/>
      <c r="AF8" s="90"/>
      <c r="AG8" s="90"/>
      <c r="AH8" s="90"/>
      <c r="AI8" s="90"/>
    </row>
    <row r="9" spans="1:43" ht="15.6">
      <c r="A9" s="220"/>
      <c r="B9" s="235" t="s">
        <v>63</v>
      </c>
      <c r="C9" s="235" t="s">
        <v>660</v>
      </c>
      <c r="D9" s="235"/>
      <c r="E9" s="235" t="s">
        <v>61</v>
      </c>
      <c r="F9" s="235"/>
      <c r="G9" s="46" t="s">
        <v>505</v>
      </c>
      <c r="H9" s="83" t="s">
        <v>11</v>
      </c>
      <c r="I9" s="83" t="s">
        <v>475</v>
      </c>
      <c r="J9" s="83"/>
      <c r="K9" s="83" t="s">
        <v>61</v>
      </c>
      <c r="L9" s="83"/>
      <c r="M9" s="167" t="s">
        <v>444</v>
      </c>
      <c r="N9" s="167" t="s">
        <v>444</v>
      </c>
      <c r="O9" s="85" t="s">
        <v>475</v>
      </c>
      <c r="P9" s="85" t="s">
        <v>477</v>
      </c>
      <c r="Q9" s="244"/>
      <c r="R9" s="167" t="s">
        <v>477</v>
      </c>
      <c r="S9" s="85" t="s">
        <v>478</v>
      </c>
      <c r="T9" s="83" t="s">
        <v>475</v>
      </c>
      <c r="U9" s="83"/>
      <c r="V9" s="83" t="s">
        <v>540</v>
      </c>
      <c r="W9" s="167" t="s">
        <v>30</v>
      </c>
      <c r="X9" s="220"/>
      <c r="Y9" s="224"/>
      <c r="AB9" s="224"/>
      <c r="AC9" s="223"/>
      <c r="AD9" s="90"/>
      <c r="AE9" s="90"/>
      <c r="AF9" s="90"/>
      <c r="AG9" s="90"/>
      <c r="AH9" s="90"/>
      <c r="AI9" s="90"/>
    </row>
    <row r="10" spans="1:43" ht="15.6">
      <c r="A10" s="220"/>
      <c r="B10" s="202">
        <f>+'Ark1'!C1155</f>
        <v>2024</v>
      </c>
      <c r="C10" s="202">
        <f>+'Ark1'!J1155</f>
        <v>106</v>
      </c>
      <c r="D10" s="202" t="s">
        <v>39</v>
      </c>
      <c r="E10" s="202">
        <f>+'Ark1'!D1155</f>
        <v>1</v>
      </c>
      <c r="F10" s="202" t="s">
        <v>568</v>
      </c>
      <c r="G10" s="90">
        <f>+'Ark1'!Q1155</f>
        <v>1</v>
      </c>
      <c r="H10" s="91">
        <f>+'Ark1'!R1155</f>
        <v>1</v>
      </c>
      <c r="I10" s="90">
        <f>IF(H10=0,"",'Ark1'!S1155)</f>
        <v>1</v>
      </c>
      <c r="J10" s="83"/>
      <c r="K10" s="173">
        <f>IF(G10=0,"",100*H10/Måned!$G10)</f>
        <v>3.6913990402362498E-2</v>
      </c>
      <c r="L10" s="83"/>
      <c r="M10" s="173">
        <f>+IF(H10=0,"",'Ark1'!AA1155)</f>
        <v>0</v>
      </c>
      <c r="N10" s="173">
        <f>+IF(I10=0,"",'Ark1'!AB1155)</f>
        <v>0</v>
      </c>
      <c r="O10" s="245">
        <f>IF(H10=0,"",'Ark1'!W1155)</f>
        <v>59</v>
      </c>
      <c r="P10" s="173">
        <f>IF(H10=0,"",'Ark1'!X1155)</f>
        <v>169.77248104008669</v>
      </c>
      <c r="Q10" s="244"/>
      <c r="R10" s="173">
        <f>IF(H10=0,"",'Ark1'!AA1155)</f>
        <v>0</v>
      </c>
      <c r="S10" s="173">
        <f>IF(H10=0,"",'Ark1'!AB1155)</f>
        <v>0</v>
      </c>
      <c r="T10" s="173">
        <f>IF(H10=0,"",'Ark1'!AC1155)</f>
        <v>0</v>
      </c>
      <c r="U10" s="83"/>
      <c r="V10" s="91">
        <f t="shared" ref="V10:V21" si="0">+(IF(H10=0,"",I10/G10))</f>
        <v>1</v>
      </c>
      <c r="W10" s="173">
        <f>+'Ark1'!V1155</f>
        <v>14</v>
      </c>
      <c r="X10" s="220"/>
      <c r="Y10" s="224"/>
      <c r="AB10" s="224"/>
      <c r="AC10" s="223"/>
      <c r="AD10" s="90"/>
      <c r="AG10" s="91"/>
      <c r="AH10" s="91"/>
    </row>
    <row r="11" spans="1:43" ht="15.6">
      <c r="A11" s="220"/>
      <c r="B11" s="202">
        <f>+'Ark1'!C1156</f>
        <v>2024</v>
      </c>
      <c r="C11" s="202">
        <f>+'Ark1'!J1156</f>
        <v>106</v>
      </c>
      <c r="D11" s="202" t="str">
        <f>+D10</f>
        <v>Furuseth</v>
      </c>
      <c r="E11" s="202">
        <f>+'Ark1'!D1156</f>
        <v>2</v>
      </c>
      <c r="F11" s="202" t="s">
        <v>569</v>
      </c>
      <c r="G11" s="90">
        <f>+'Ark1'!Q1156</f>
        <v>1</v>
      </c>
      <c r="H11" s="91">
        <f>+'Ark1'!R1156</f>
        <v>1</v>
      </c>
      <c r="I11" s="90">
        <f>IF(H11=0,"",'Ark1'!S1156)</f>
        <v>1</v>
      </c>
      <c r="J11" s="83"/>
      <c r="K11" s="173">
        <f>IF(G11=0,"",100*H11/Måned!$G11)</f>
        <v>3.7369207772795218E-2</v>
      </c>
      <c r="L11" s="83"/>
      <c r="M11" s="173">
        <f>+IF(H11=0,"",'Ark1'!AA1156)</f>
        <v>0</v>
      </c>
      <c r="N11" s="173">
        <f>+IF(I11=0,"",'Ark1'!AB1156)</f>
        <v>0</v>
      </c>
      <c r="O11" s="245">
        <f>IF(H11=0,"",'Ark1'!W1156)</f>
        <v>57</v>
      </c>
      <c r="P11" s="173">
        <f>IF(H11=0,"",'Ark1'!X1156)</f>
        <v>151.13759479956661</v>
      </c>
      <c r="Q11" s="244"/>
      <c r="R11" s="173">
        <f>IF(H11=0,"",'Ark1'!AA1156)</f>
        <v>0</v>
      </c>
      <c r="S11" s="173">
        <f>IF(H11=0,"",'Ark1'!AB1156)</f>
        <v>0</v>
      </c>
      <c r="T11" s="173">
        <f>IF(H11=0,"",'Ark1'!AC1156)</f>
        <v>0</v>
      </c>
      <c r="U11" s="83"/>
      <c r="V11" s="91">
        <f t="shared" si="0"/>
        <v>1</v>
      </c>
      <c r="W11" s="173">
        <f>+'Ark1'!V1156</f>
        <v>14</v>
      </c>
      <c r="X11" s="220"/>
      <c r="Y11" s="224"/>
      <c r="AB11" s="224"/>
      <c r="AC11" s="223"/>
      <c r="AD11" s="90"/>
      <c r="AG11" s="91"/>
      <c r="AH11" s="91"/>
    </row>
    <row r="12" spans="1:43" ht="15.6">
      <c r="A12" s="220"/>
      <c r="B12" s="202">
        <f>+'Ark1'!C1157</f>
        <v>2024</v>
      </c>
      <c r="C12" s="202">
        <f>+'Ark1'!J1157</f>
        <v>106</v>
      </c>
      <c r="D12" s="202" t="str">
        <f t="shared" ref="D12:D20" si="1">+D11</f>
        <v>Furuseth</v>
      </c>
      <c r="E12" s="202">
        <f>+'Ark1'!D1157</f>
        <v>3</v>
      </c>
      <c r="F12" s="202" t="s">
        <v>570</v>
      </c>
      <c r="G12" s="90">
        <f>+'Ark1'!Q1157</f>
        <v>1</v>
      </c>
      <c r="H12" s="91">
        <f>+'Ark1'!R1157</f>
        <v>1</v>
      </c>
      <c r="I12" s="90">
        <f>IF(H12=0,"",'Ark1'!S1157)</f>
        <v>1</v>
      </c>
      <c r="J12" s="83"/>
      <c r="K12" s="173">
        <f>IF(G12=0,"",100*H12/Måned!$G12)</f>
        <v>4.7192071731949031E-2</v>
      </c>
      <c r="L12" s="83"/>
      <c r="M12" s="173">
        <f>+IF(H12=0,"",'Ark1'!AA1157)</f>
        <v>0</v>
      </c>
      <c r="N12" s="173">
        <f>+IF(I12=0,"",'Ark1'!AB1157)</f>
        <v>0</v>
      </c>
      <c r="O12" s="245">
        <f>IF(H12=0,"",'Ark1'!W1157)</f>
        <v>60</v>
      </c>
      <c r="P12" s="173">
        <f>IF(H12=0,"",'Ark1'!X1157)</f>
        <v>148.86240520043339</v>
      </c>
      <c r="Q12" s="244"/>
      <c r="R12" s="173">
        <f>IF(H12=0,"",'Ark1'!AA1157)</f>
        <v>0</v>
      </c>
      <c r="S12" s="173">
        <f>IF(H12=0,"",'Ark1'!AB1157)</f>
        <v>0</v>
      </c>
      <c r="T12" s="173">
        <f>IF(H12=0,"",'Ark1'!AC1157)</f>
        <v>0</v>
      </c>
      <c r="U12" s="83"/>
      <c r="V12" s="91">
        <f t="shared" si="0"/>
        <v>1</v>
      </c>
      <c r="W12" s="173">
        <f>+'Ark1'!V1157</f>
        <v>0</v>
      </c>
      <c r="X12" s="220"/>
      <c r="Y12" s="224"/>
      <c r="AB12" s="224"/>
      <c r="AC12" s="246"/>
      <c r="AD12" s="90"/>
      <c r="AF12" s="223"/>
      <c r="AG12" s="90"/>
      <c r="AH12" s="90"/>
      <c r="AI12" s="90"/>
    </row>
    <row r="13" spans="1:43" ht="15.6">
      <c r="A13" s="220"/>
      <c r="B13" s="202">
        <f>+'Ark1'!C1158</f>
        <v>2024</v>
      </c>
      <c r="C13" s="202">
        <f>+'Ark1'!J1158</f>
        <v>106</v>
      </c>
      <c r="D13" s="202" t="str">
        <f t="shared" si="1"/>
        <v>Furuseth</v>
      </c>
      <c r="E13" s="202">
        <f>+'Ark1'!D1158</f>
        <v>4</v>
      </c>
      <c r="F13" s="202" t="s">
        <v>571</v>
      </c>
      <c r="G13" s="90">
        <f>+'Ark1'!Q1158</f>
        <v>0</v>
      </c>
      <c r="H13" s="91">
        <f>+'Ark1'!R1158</f>
        <v>0</v>
      </c>
      <c r="I13" s="90" t="str">
        <f>IF(H13=0,"",'Ark1'!S1158)</f>
        <v/>
      </c>
      <c r="J13" s="83"/>
      <c r="K13" s="173" t="str">
        <f>IF(G13=0,"",100*H13/Måned!$G13)</f>
        <v/>
      </c>
      <c r="L13" s="83"/>
      <c r="M13" s="173" t="str">
        <f>+IF(H13=0,"",'Ark1'!AA1158)</f>
        <v/>
      </c>
      <c r="N13" s="173">
        <f>+IF(I13=0,"",'Ark1'!AB1158)</f>
        <v>0</v>
      </c>
      <c r="O13" s="245" t="str">
        <f>IF(H13=0,"",'Ark1'!W1158)</f>
        <v/>
      </c>
      <c r="P13" s="173" t="str">
        <f>IF(H13=0,"",'Ark1'!X1158)</f>
        <v/>
      </c>
      <c r="Q13" s="244"/>
      <c r="R13" s="173" t="str">
        <f>IF(H13=0,"",'Ark1'!AA1158)</f>
        <v/>
      </c>
      <c r="S13" s="173" t="str">
        <f>IF(H13=0,"",'Ark1'!AB1158)</f>
        <v/>
      </c>
      <c r="T13" s="173" t="str">
        <f>IF(H13=0,"",'Ark1'!AC1158)</f>
        <v/>
      </c>
      <c r="U13" s="83"/>
      <c r="V13" s="91" t="str">
        <f t="shared" si="0"/>
        <v/>
      </c>
      <c r="W13" s="173">
        <f>+'Ark1'!V1158</f>
        <v>0</v>
      </c>
      <c r="X13" s="220"/>
      <c r="Y13" s="224"/>
      <c r="Z13" s="91"/>
      <c r="AB13" s="224"/>
      <c r="AC13" s="246"/>
      <c r="AD13" s="90"/>
      <c r="AE13" s="90"/>
      <c r="AF13" s="90"/>
      <c r="AG13" s="90"/>
      <c r="AH13" s="90"/>
      <c r="AI13" s="90"/>
    </row>
    <row r="14" spans="1:43" ht="15.6">
      <c r="A14" s="220"/>
      <c r="B14" s="202">
        <f>+'Ark1'!C1159</f>
        <v>2024</v>
      </c>
      <c r="C14" s="202">
        <f>+'Ark1'!J1159</f>
        <v>106</v>
      </c>
      <c r="D14" s="202" t="str">
        <f t="shared" si="1"/>
        <v>Furuseth</v>
      </c>
      <c r="E14" s="202">
        <f>+'Ark1'!D1159</f>
        <v>5</v>
      </c>
      <c r="F14" s="202" t="s">
        <v>467</v>
      </c>
      <c r="G14" s="90">
        <f>+'Ark1'!Q1159</f>
        <v>1</v>
      </c>
      <c r="H14" s="91">
        <f>+'Ark1'!R1159</f>
        <v>1</v>
      </c>
      <c r="I14" s="90">
        <f>IF(H14=0,"",'Ark1'!S1159)</f>
        <v>1</v>
      </c>
      <c r="J14" s="83"/>
      <c r="K14" s="173">
        <f>IF(G14=0,"",100*H14/Måned!$G14)</f>
        <v>3.7257824143070044E-2</v>
      </c>
      <c r="L14" s="83"/>
      <c r="M14" s="173">
        <f>+IF(H14=0,"",'Ark1'!AA1159)</f>
        <v>0</v>
      </c>
      <c r="N14" s="173">
        <f>+IF(I14=0,"",'Ark1'!AB1159)</f>
        <v>0</v>
      </c>
      <c r="O14" s="245">
        <f>IF(H14=0,"",'Ark1'!W1159)</f>
        <v>58</v>
      </c>
      <c r="P14" s="173">
        <f>IF(H14=0,"",'Ark1'!X1159)</f>
        <v>147.02058504875401</v>
      </c>
      <c r="Q14" s="244"/>
      <c r="R14" s="173">
        <f>IF(H14=0,"",'Ark1'!AA1159)</f>
        <v>0</v>
      </c>
      <c r="S14" s="173">
        <f>IF(H14=0,"",'Ark1'!AB1159)</f>
        <v>0</v>
      </c>
      <c r="T14" s="173">
        <f>IF(H14=0,"",'Ark1'!AC1159)</f>
        <v>0</v>
      </c>
      <c r="U14" s="83"/>
      <c r="V14" s="91">
        <f t="shared" si="0"/>
        <v>1</v>
      </c>
      <c r="W14" s="173">
        <f>+'Ark1'!V1159</f>
        <v>14</v>
      </c>
      <c r="X14" s="220"/>
      <c r="Y14" s="224"/>
      <c r="Z14" s="91"/>
      <c r="AB14" s="224"/>
      <c r="AC14" s="246"/>
      <c r="AD14" s="90"/>
      <c r="AE14" s="90"/>
      <c r="AF14" s="90"/>
      <c r="AG14" s="90"/>
      <c r="AH14" s="90"/>
      <c r="AI14" s="90"/>
    </row>
    <row r="15" spans="1:43" ht="15.6">
      <c r="A15" s="220"/>
      <c r="B15" s="202">
        <f>+'Ark1'!C1160</f>
        <v>2024</v>
      </c>
      <c r="C15" s="202">
        <f>+'Ark1'!J1160</f>
        <v>106</v>
      </c>
      <c r="D15" s="202" t="str">
        <f t="shared" si="1"/>
        <v>Furuseth</v>
      </c>
      <c r="E15" s="202">
        <f>+'Ark1'!D1160</f>
        <v>6</v>
      </c>
      <c r="F15" s="202" t="s">
        <v>572</v>
      </c>
      <c r="G15" s="90">
        <f>+'Ark1'!Q1160</f>
        <v>1</v>
      </c>
      <c r="H15" s="91">
        <f>+'Ark1'!R1160</f>
        <v>1</v>
      </c>
      <c r="I15" s="90">
        <f>IF(H15=0,"",'Ark1'!S1160)</f>
        <v>1</v>
      </c>
      <c r="J15" s="83"/>
      <c r="K15" s="173">
        <f>IF(G15=0,"",100*H15/Måned!$G15)</f>
        <v>4.5787545787545784E-2</v>
      </c>
      <c r="L15" s="83"/>
      <c r="M15" s="173">
        <f>+IF(H15=0,"",'Ark1'!AA1160)</f>
        <v>0</v>
      </c>
      <c r="N15" s="173">
        <f>+IF(I15=0,"",'Ark1'!AB1160)</f>
        <v>0</v>
      </c>
      <c r="O15" s="245">
        <f>IF(H15=0,"",'Ark1'!W1160)</f>
        <v>61</v>
      </c>
      <c r="P15" s="173">
        <f>IF(H15=0,"",'Ark1'!X1160)</f>
        <v>148.75406283856989</v>
      </c>
      <c r="Q15" s="244"/>
      <c r="R15" s="173">
        <f>IF(H15=0,"",'Ark1'!AA1160)</f>
        <v>0</v>
      </c>
      <c r="S15" s="173">
        <f>IF(H15=0,"",'Ark1'!AB1160)</f>
        <v>0</v>
      </c>
      <c r="T15" s="173">
        <f>IF(H15=0,"",'Ark1'!AC1160)</f>
        <v>0</v>
      </c>
      <c r="U15" s="83"/>
      <c r="V15" s="91">
        <f t="shared" si="0"/>
        <v>1</v>
      </c>
      <c r="W15" s="173">
        <f>+'Ark1'!V1160</f>
        <v>0</v>
      </c>
      <c r="X15" s="220"/>
      <c r="Y15" s="224"/>
      <c r="Z15" s="91"/>
      <c r="AB15" s="224"/>
      <c r="AC15" s="246"/>
      <c r="AD15" s="90"/>
      <c r="AE15" s="90"/>
      <c r="AF15" s="90"/>
      <c r="AG15" s="90"/>
      <c r="AH15" s="90"/>
      <c r="AI15" s="90"/>
    </row>
    <row r="16" spans="1:43" ht="15.6">
      <c r="A16" s="220"/>
      <c r="B16" s="202">
        <f>+'Ark1'!C1161</f>
        <v>2024</v>
      </c>
      <c r="C16" s="202">
        <f>+'Ark1'!J1161</f>
        <v>106</v>
      </c>
      <c r="D16" s="202" t="str">
        <f t="shared" si="1"/>
        <v>Furuseth</v>
      </c>
      <c r="E16" s="202">
        <f>+'Ark1'!D1161</f>
        <v>7</v>
      </c>
      <c r="F16" s="202" t="s">
        <v>573</v>
      </c>
      <c r="G16" s="90">
        <f>+'Ark1'!Q1161</f>
        <v>3</v>
      </c>
      <c r="H16" s="91">
        <f>+'Ark1'!R1161</f>
        <v>3</v>
      </c>
      <c r="I16" s="90">
        <f>IF(H16=0,"",'Ark1'!S1161)</f>
        <v>3</v>
      </c>
      <c r="J16" s="83"/>
      <c r="K16" s="173">
        <f>IF(G16=0,"",100*H16/Måned!$G16)</f>
        <v>0.12224938875305623</v>
      </c>
      <c r="L16" s="83"/>
      <c r="M16" s="173">
        <f>+IF(H16=0,"",'Ark1'!AA1161)</f>
        <v>2.1118712081940814</v>
      </c>
      <c r="N16" s="173">
        <f>+IF(I16=0,"",'Ark1'!AB1161)</f>
        <v>3.3993463423952499</v>
      </c>
      <c r="O16" s="245">
        <f>IF(H16=0,"",'Ark1'!W1161)</f>
        <v>58.66666666666665</v>
      </c>
      <c r="P16" s="173">
        <f>IF(H16=0,"",'Ark1'!X1161)</f>
        <v>151.89599133261109</v>
      </c>
      <c r="Q16" s="244"/>
      <c r="R16" s="173">
        <f>IF(H16=0,"",'Ark1'!AA1161)</f>
        <v>2.1118712081940814</v>
      </c>
      <c r="S16" s="173">
        <f>IF(H16=0,"",'Ark1'!AB1161)</f>
        <v>3.3993463423952499</v>
      </c>
      <c r="T16" s="173">
        <f>IF(H16=0,"",'Ark1'!AC1161)</f>
        <v>82.648676489223377</v>
      </c>
      <c r="U16" s="83"/>
      <c r="V16" s="91">
        <f t="shared" si="0"/>
        <v>1</v>
      </c>
      <c r="W16" s="173">
        <f>+'Ark1'!V1161</f>
        <v>3.6666666666666656</v>
      </c>
      <c r="X16" s="220"/>
      <c r="Y16" s="224"/>
      <c r="Z16" s="91"/>
      <c r="AB16" s="224"/>
      <c r="AC16" s="246"/>
      <c r="AD16" s="90"/>
      <c r="AE16" s="90"/>
      <c r="AF16" s="90"/>
      <c r="AG16" s="90"/>
      <c r="AH16" s="90"/>
      <c r="AI16" s="90"/>
    </row>
    <row r="17" spans="1:35" ht="15.6">
      <c r="A17" s="220"/>
      <c r="B17" s="202">
        <f>+'Ark1'!C1162</f>
        <v>2024</v>
      </c>
      <c r="C17" s="202">
        <f>+'Ark1'!J1162</f>
        <v>106</v>
      </c>
      <c r="D17" s="202" t="str">
        <f t="shared" si="1"/>
        <v>Furuseth</v>
      </c>
      <c r="E17" s="202">
        <f>+'Ark1'!D1162</f>
        <v>8</v>
      </c>
      <c r="F17" s="202" t="s">
        <v>574</v>
      </c>
      <c r="G17" s="90">
        <f>+'Ark1'!Q1162</f>
        <v>0</v>
      </c>
      <c r="H17" s="91">
        <f>+'Ark1'!R1162</f>
        <v>0</v>
      </c>
      <c r="I17" s="90" t="str">
        <f>IF(H17=0,"",'Ark1'!S1162)</f>
        <v/>
      </c>
      <c r="J17" s="83"/>
      <c r="K17" s="173" t="str">
        <f>IF(G17=0,"",100*H17/Måned!$G17)</f>
        <v/>
      </c>
      <c r="L17" s="83"/>
      <c r="M17" s="173" t="str">
        <f>+IF(H17=0,"",'Ark1'!AA1162)</f>
        <v/>
      </c>
      <c r="N17" s="173">
        <f>+IF(I17=0,"",'Ark1'!AB1162)</f>
        <v>0</v>
      </c>
      <c r="O17" s="245" t="str">
        <f>IF(H17=0,"",'Ark1'!W1162)</f>
        <v/>
      </c>
      <c r="P17" s="173" t="str">
        <f>IF(H17=0,"",'Ark1'!X1162)</f>
        <v/>
      </c>
      <c r="Q17" s="244"/>
      <c r="R17" s="173" t="str">
        <f>IF(H17=0,"",'Ark1'!AA1162)</f>
        <v/>
      </c>
      <c r="S17" s="173" t="str">
        <f>IF(H17=0,"",'Ark1'!AB1162)</f>
        <v/>
      </c>
      <c r="T17" s="173" t="str">
        <f>IF(H17=0,"",'Ark1'!AC1162)</f>
        <v/>
      </c>
      <c r="U17" s="83"/>
      <c r="V17" s="91" t="str">
        <f t="shared" si="0"/>
        <v/>
      </c>
      <c r="W17" s="173">
        <f>+'Ark1'!V1162</f>
        <v>0</v>
      </c>
      <c r="X17" s="220"/>
      <c r="Y17" s="224"/>
      <c r="Z17" s="91"/>
      <c r="AB17" s="224"/>
      <c r="AC17" s="246"/>
      <c r="AD17" s="90"/>
      <c r="AE17" s="90"/>
      <c r="AF17" s="90"/>
      <c r="AG17" s="90"/>
      <c r="AH17" s="90"/>
      <c r="AI17" s="90"/>
    </row>
    <row r="18" spans="1:35" ht="15.6">
      <c r="A18" s="220"/>
      <c r="B18" s="202">
        <f>+'Ark1'!C1163</f>
        <v>2024</v>
      </c>
      <c r="C18" s="202">
        <f>+'Ark1'!J1163</f>
        <v>106</v>
      </c>
      <c r="D18" s="202" t="str">
        <f t="shared" si="1"/>
        <v>Furuseth</v>
      </c>
      <c r="E18" s="202">
        <f>+'Ark1'!D1163</f>
        <v>9</v>
      </c>
      <c r="F18" s="202" t="s">
        <v>575</v>
      </c>
      <c r="G18" s="90">
        <f>+'Ark1'!Q1163</f>
        <v>1</v>
      </c>
      <c r="H18" s="91">
        <f>+'Ark1'!R1163</f>
        <v>1</v>
      </c>
      <c r="I18" s="90">
        <f>IF(H18=0,"",'Ark1'!S1163)</f>
        <v>1</v>
      </c>
      <c r="J18" s="83"/>
      <c r="K18" s="173">
        <f>IF(G18=0,"",100*H18/Måned!$G18)</f>
        <v>4.2301184433164128E-2</v>
      </c>
      <c r="L18" s="83"/>
      <c r="M18" s="173">
        <f>+IF(H18=0,"",'Ark1'!AA1163)</f>
        <v>0</v>
      </c>
      <c r="N18" s="173">
        <f>+IF(I18=0,"",'Ark1'!AB1163)</f>
        <v>0</v>
      </c>
      <c r="O18" s="245">
        <f>IF(H18=0,"",'Ark1'!W1163)</f>
        <v>58</v>
      </c>
      <c r="P18" s="173">
        <f>IF(H18=0,"",'Ark1'!X1163)</f>
        <v>154.3878656554713</v>
      </c>
      <c r="Q18" s="244"/>
      <c r="R18" s="173">
        <f>IF(H18=0,"",'Ark1'!AA1163)</f>
        <v>0</v>
      </c>
      <c r="S18" s="173">
        <f>IF(H18=0,"",'Ark1'!AB1163)</f>
        <v>0</v>
      </c>
      <c r="T18" s="173">
        <f>IF(H18=0,"",'Ark1'!AC1163)</f>
        <v>0</v>
      </c>
      <c r="U18" s="83"/>
      <c r="V18" s="91">
        <f t="shared" si="0"/>
        <v>1</v>
      </c>
      <c r="W18" s="173">
        <f>+'Ark1'!V1163</f>
        <v>14</v>
      </c>
      <c r="X18" s="220"/>
      <c r="Y18" s="224"/>
      <c r="Z18" s="91"/>
      <c r="AB18" s="224"/>
      <c r="AC18" s="246"/>
      <c r="AD18" s="90"/>
      <c r="AE18" s="90"/>
      <c r="AF18" s="90"/>
      <c r="AG18" s="90"/>
      <c r="AH18" s="90"/>
      <c r="AI18" s="90"/>
    </row>
    <row r="19" spans="1:35" ht="15.6">
      <c r="A19" s="220"/>
      <c r="B19" s="202">
        <f>+'Ark1'!C1164</f>
        <v>2024</v>
      </c>
      <c r="C19" s="202">
        <f>+'Ark1'!J1164</f>
        <v>106</v>
      </c>
      <c r="D19" s="202" t="str">
        <f t="shared" si="1"/>
        <v>Furuseth</v>
      </c>
      <c r="E19" s="202">
        <f>+'Ark1'!D1164</f>
        <v>10</v>
      </c>
      <c r="F19" s="202" t="s">
        <v>576</v>
      </c>
      <c r="G19" s="90">
        <f>+'Ark1'!Q1164</f>
        <v>2</v>
      </c>
      <c r="H19" s="91">
        <f>+'Ark1'!R1164</f>
        <v>2</v>
      </c>
      <c r="I19" s="90">
        <f>IF(H19=0,"",'Ark1'!S1164)</f>
        <v>2</v>
      </c>
      <c r="J19" s="83"/>
      <c r="K19" s="173">
        <f>IF(G19=0,"",100*H19/Måned!$G19)</f>
        <v>7.9491255961844198E-2</v>
      </c>
      <c r="L19" s="83"/>
      <c r="M19" s="173">
        <f>+IF(H19=0,"",'Ark1'!AA1164)</f>
        <v>0.24999999999272404</v>
      </c>
      <c r="N19" s="173">
        <f>+IF(I19=0,"",'Ark1'!AB1164)</f>
        <v>4</v>
      </c>
      <c r="O19" s="245">
        <f>IF(H19=0,"",'Ark1'!W1164)</f>
        <v>55</v>
      </c>
      <c r="P19" s="173">
        <f>IF(H19=0,"",'Ark1'!X1164)</f>
        <v>147.39978331527621</v>
      </c>
      <c r="Q19" s="244"/>
      <c r="R19" s="173">
        <f>IF(H19=0,"",'Ark1'!AA1164)</f>
        <v>0.24999999999272404</v>
      </c>
      <c r="S19" s="173">
        <f>IF(H19=0,"",'Ark1'!AB1164)</f>
        <v>4</v>
      </c>
      <c r="T19" s="173">
        <f>IF(H19=0,"",'Ark1'!AC1164)</f>
        <v>100.00000000281943</v>
      </c>
      <c r="U19" s="83"/>
      <c r="V19" s="91">
        <f t="shared" si="0"/>
        <v>1</v>
      </c>
      <c r="W19" s="173">
        <f>+'Ark1'!V1164</f>
        <v>12.5</v>
      </c>
      <c r="X19" s="220"/>
      <c r="Y19" s="224"/>
      <c r="Z19" s="91"/>
      <c r="AB19" s="224"/>
      <c r="AC19" s="246"/>
      <c r="AD19" s="90"/>
      <c r="AE19" s="90"/>
      <c r="AF19" s="90"/>
      <c r="AG19" s="90"/>
      <c r="AH19" s="90"/>
      <c r="AI19" s="90"/>
    </row>
    <row r="20" spans="1:35" ht="15.6">
      <c r="A20" s="220"/>
      <c r="B20" s="202">
        <f>+'Ark1'!C1165</f>
        <v>2024</v>
      </c>
      <c r="C20" s="202">
        <f>+'Ark1'!J1165</f>
        <v>106</v>
      </c>
      <c r="D20" s="202" t="str">
        <f t="shared" si="1"/>
        <v>Furuseth</v>
      </c>
      <c r="E20" s="202">
        <f>+'Ark1'!D1165</f>
        <v>11</v>
      </c>
      <c r="F20" s="202" t="s">
        <v>577</v>
      </c>
      <c r="G20" s="90">
        <f>+'Ark1'!Q1165</f>
        <v>4</v>
      </c>
      <c r="H20" s="91">
        <f>+'Ark1'!R1165</f>
        <v>4</v>
      </c>
      <c r="I20" s="90">
        <f>IF(H20=0,"",'Ark1'!S1165)</f>
        <v>4</v>
      </c>
      <c r="J20" s="83"/>
      <c r="K20" s="173">
        <f>IF(G20=0,"",100*H20/Måned!$G20)</f>
        <v>0.17652250661959401</v>
      </c>
      <c r="L20" s="83"/>
      <c r="M20" s="173">
        <f>+IF(H20=0,"",'Ark1'!AA1165)</f>
        <v>4.789245765253586</v>
      </c>
      <c r="N20" s="173">
        <f>+IF(I20=0,"",'Ark1'!AB1165)</f>
        <v>2.598076211353316</v>
      </c>
      <c r="O20" s="245">
        <f>IF(H20=0,"",'Ark1'!W1165)</f>
        <v>56.5</v>
      </c>
      <c r="P20" s="173">
        <f>IF(H20=0,"",'Ark1'!X1165)</f>
        <v>151.32719393282778</v>
      </c>
      <c r="Q20" s="244"/>
      <c r="R20" s="173">
        <f>IF(H20=0,"",'Ark1'!AA1165)</f>
        <v>4.789245765253586</v>
      </c>
      <c r="S20" s="173">
        <f>IF(H20=0,"",'Ark1'!AB1165)</f>
        <v>2.598076211353316</v>
      </c>
      <c r="T20" s="173">
        <f>IF(H20=0,"",'Ark1'!AC1165)</f>
        <v>78.057029775440924</v>
      </c>
      <c r="U20" s="83"/>
      <c r="V20" s="91">
        <f t="shared" si="0"/>
        <v>1</v>
      </c>
      <c r="W20" s="173">
        <f>+'Ark1'!V1165</f>
        <v>9</v>
      </c>
      <c r="X20" s="220"/>
      <c r="Y20" s="224"/>
      <c r="Z20" s="91"/>
      <c r="AB20" s="224"/>
      <c r="AC20" s="246"/>
      <c r="AD20" s="90"/>
      <c r="AE20" s="90"/>
      <c r="AF20" s="90"/>
      <c r="AG20" s="90"/>
      <c r="AH20" s="90"/>
      <c r="AI20" s="90"/>
    </row>
    <row r="21" spans="1:35" ht="15.6">
      <c r="A21" s="220"/>
      <c r="B21" s="202">
        <f>+'Ark1'!C1166</f>
        <v>2024</v>
      </c>
      <c r="C21" s="202">
        <f>+'Ark1'!J1166</f>
        <v>106</v>
      </c>
      <c r="D21" s="202" t="s">
        <v>39</v>
      </c>
      <c r="E21" s="202">
        <f>+'Ark1'!D1166</f>
        <v>12</v>
      </c>
      <c r="F21" s="202" t="s">
        <v>578</v>
      </c>
      <c r="G21" s="90">
        <f>+'Ark1'!Q1166</f>
        <v>5</v>
      </c>
      <c r="H21" s="91">
        <f>+'Ark1'!R1166</f>
        <v>9</v>
      </c>
      <c r="I21" s="90">
        <f>IF(H21=0,"",'Ark1'!S1166)</f>
        <v>9</v>
      </c>
      <c r="J21" s="83"/>
      <c r="K21" s="173">
        <f>IF(G21=0,"",100*H21/Måned!$G21)</f>
        <v>0.37531276063386154</v>
      </c>
      <c r="L21" s="83"/>
      <c r="M21" s="173">
        <f>+IF(H21=0,"",'Ark1'!AA1166)</f>
        <v>5.0839617097957568</v>
      </c>
      <c r="N21" s="173">
        <f>+IF(I21=0,"",'Ark1'!AB1166)</f>
        <v>2.4494897427832609</v>
      </c>
      <c r="O21" s="245">
        <f>IF(H21=0,"",'Ark1'!W1166)</f>
        <v>58.66666666666665</v>
      </c>
      <c r="P21" s="173">
        <f>IF(H21=0,"",'Ark1'!X1166)</f>
        <v>153.23221379559411</v>
      </c>
      <c r="Q21" s="244"/>
      <c r="R21" s="173">
        <f>IF(H21=0,"",'Ark1'!AA1166)</f>
        <v>5.0839617097957568</v>
      </c>
      <c r="S21" s="173">
        <f>IF(H21=0,"",'Ark1'!AB1166)</f>
        <v>2.4494897427832609</v>
      </c>
      <c r="T21" s="173">
        <f>IF(H21=0,"",'Ark1'!AC1166)</f>
        <v>62.902616591434089</v>
      </c>
      <c r="U21" s="83"/>
      <c r="V21" s="91">
        <f t="shared" si="0"/>
        <v>1.8</v>
      </c>
      <c r="W21" s="173">
        <f>+'Ark1'!V1166</f>
        <v>10.888888888888888</v>
      </c>
      <c r="X21" s="220"/>
      <c r="Y21" s="224"/>
      <c r="Z21" s="91"/>
      <c r="AB21" s="224"/>
      <c r="AC21" s="246"/>
      <c r="AD21" s="90"/>
      <c r="AE21" s="90"/>
      <c r="AF21" s="90"/>
      <c r="AG21" s="90"/>
      <c r="AH21" s="90"/>
      <c r="AI21" s="90"/>
    </row>
    <row r="22" spans="1:35" ht="15.6">
      <c r="A22" s="220"/>
      <c r="B22" s="220"/>
      <c r="C22" s="220"/>
      <c r="D22" s="220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1"/>
      <c r="X22" s="220"/>
      <c r="Y22" s="224"/>
      <c r="Z22" s="91"/>
      <c r="AB22" s="224"/>
      <c r="AC22" s="246"/>
      <c r="AD22" s="90"/>
      <c r="AE22" s="90"/>
      <c r="AF22" s="90"/>
      <c r="AG22" s="90"/>
      <c r="AH22" s="90"/>
      <c r="AI22" s="90"/>
    </row>
    <row r="23" spans="1:35" ht="15.6">
      <c r="A23" s="220"/>
      <c r="B23" s="202">
        <f>+'Ark1'!C1167</f>
        <v>2024</v>
      </c>
      <c r="C23" s="202">
        <f>+'Ark1'!J1167</f>
        <v>109</v>
      </c>
      <c r="D23" s="202" t="s">
        <v>62</v>
      </c>
      <c r="E23" s="202">
        <f>+'Ark1'!D1167</f>
        <v>1</v>
      </c>
      <c r="F23" s="202" t="s">
        <v>568</v>
      </c>
      <c r="G23" s="90">
        <f>+'Ark1'!Q1167</f>
        <v>100</v>
      </c>
      <c r="H23" s="91">
        <f>+'Ark1'!R1167</f>
        <v>841</v>
      </c>
      <c r="I23" s="90">
        <f>IF(H23=0,"",'Ark1'!S1167)</f>
        <v>841</v>
      </c>
      <c r="J23" s="83"/>
      <c r="K23" s="173">
        <f>IF(G23=0,"",100*H23/Måned!$G10)</f>
        <v>31.044665928386859</v>
      </c>
      <c r="L23" s="83"/>
      <c r="M23" s="173">
        <f>+IF(H23=0,"",'Ark1'!AA1167)</f>
        <v>31.547528495880361</v>
      </c>
      <c r="N23" s="173">
        <f>+IF(I23=0,"",'Ark1'!AB1167)</f>
        <v>5.1171721726174013</v>
      </c>
      <c r="O23" s="245">
        <f>IF(H23=0,"",'Ark1'!W1167)</f>
        <v>58.518430439952411</v>
      </c>
      <c r="P23" s="173">
        <f>IF(H23=0,"",'Ark1'!X1167)</f>
        <v>176.24158929613549</v>
      </c>
      <c r="Q23" s="244"/>
      <c r="R23" s="173">
        <f>IF(H23=0,"",'Ark1'!AA1167)</f>
        <v>31.547528495880361</v>
      </c>
      <c r="S23" s="173">
        <f>IF(H23=0,"",'Ark1'!AB1167)</f>
        <v>5.1171721726174013</v>
      </c>
      <c r="T23" s="173">
        <f>IF(H23=0,"",'Ark1'!AC1167)</f>
        <v>-28.780563148402024</v>
      </c>
      <c r="U23" s="83"/>
      <c r="V23" s="91">
        <f t="shared" ref="V23:V34" si="2">+(IF(H23=0,"",I23/G23))</f>
        <v>8.41</v>
      </c>
      <c r="W23" s="173">
        <f>+'Ark1'!V1167</f>
        <v>6.4649227110582643</v>
      </c>
      <c r="X23" s="220"/>
      <c r="Y23" s="223"/>
      <c r="Z23" s="246"/>
      <c r="AB23" s="224"/>
      <c r="AC23" s="90"/>
      <c r="AD23" s="90"/>
      <c r="AE23" s="90"/>
      <c r="AF23" s="90"/>
      <c r="AG23" s="90"/>
      <c r="AH23" s="90"/>
      <c r="AI23" s="90"/>
    </row>
    <row r="24" spans="1:35" ht="15.6">
      <c r="A24" s="220"/>
      <c r="B24" s="202">
        <f>+'Ark1'!C1168</f>
        <v>2024</v>
      </c>
      <c r="C24" s="202">
        <f>+'Ark1'!J1168</f>
        <v>109</v>
      </c>
      <c r="D24" s="202" t="str">
        <f t="shared" ref="D24:D34" si="3">+D23</f>
        <v>Tønsberg</v>
      </c>
      <c r="E24" s="202">
        <f>+'Ark1'!D1168</f>
        <v>2</v>
      </c>
      <c r="F24" s="202" t="s">
        <v>569</v>
      </c>
      <c r="G24" s="90">
        <f>+'Ark1'!Q1168</f>
        <v>106</v>
      </c>
      <c r="H24" s="91">
        <f>+'Ark1'!R1168</f>
        <v>1171</v>
      </c>
      <c r="I24" s="90">
        <f>IF(H24=0,"",'Ark1'!S1168)</f>
        <v>1170</v>
      </c>
      <c r="J24" s="83"/>
      <c r="K24" s="173">
        <f>IF(G24=0,"",100*H24/Måned!$G11)</f>
        <v>43.7593423019432</v>
      </c>
      <c r="L24" s="83"/>
      <c r="M24" s="173">
        <f>+IF(H24=0,"",'Ark1'!AA1168)</f>
        <v>31.814863431530721</v>
      </c>
      <c r="N24" s="173">
        <f>+IF(I24=0,"",'Ark1'!AB1168)</f>
        <v>4.5864127881308967</v>
      </c>
      <c r="O24" s="245">
        <f>IF(H24=0,"",'Ark1'!W1168)</f>
        <v>58.635042735042738</v>
      </c>
      <c r="P24" s="173">
        <f>IF(H24=0,"",'Ark1'!X1168)</f>
        <v>170.35184899054724</v>
      </c>
      <c r="Q24" s="244"/>
      <c r="R24" s="173">
        <f>IF(H24=0,"",'Ark1'!AA1168)</f>
        <v>31.814863431530721</v>
      </c>
      <c r="S24" s="173">
        <f>IF(H24=0,"",'Ark1'!AB1168)</f>
        <v>4.5864127881308967</v>
      </c>
      <c r="T24" s="173">
        <f>IF(H24=0,"",'Ark1'!AC1168)</f>
        <v>-44.708209642016847</v>
      </c>
      <c r="U24" s="83"/>
      <c r="V24" s="91">
        <f t="shared" si="2"/>
        <v>11.037735849056604</v>
      </c>
      <c r="W24" s="173">
        <f>+'Ark1'!V1168</f>
        <v>6.1110162254483349</v>
      </c>
      <c r="X24" s="220"/>
      <c r="Y24" s="89"/>
      <c r="Z24" s="89"/>
      <c r="AB24" s="224"/>
      <c r="AC24" s="223"/>
      <c r="AD24" s="90"/>
      <c r="AE24" s="90"/>
      <c r="AF24" s="90"/>
      <c r="AG24" s="90"/>
      <c r="AH24" s="90"/>
      <c r="AI24" s="90"/>
    </row>
    <row r="25" spans="1:35" ht="15.6">
      <c r="A25" s="220"/>
      <c r="B25" s="202">
        <f>+'Ark1'!C1169</f>
        <v>2024</v>
      </c>
      <c r="C25" s="202">
        <f>+'Ark1'!J1169</f>
        <v>109</v>
      </c>
      <c r="D25" s="202" t="str">
        <f t="shared" si="3"/>
        <v>Tønsberg</v>
      </c>
      <c r="E25" s="202">
        <f>+'Ark1'!D1169</f>
        <v>3</v>
      </c>
      <c r="F25" s="202" t="s">
        <v>570</v>
      </c>
      <c r="G25" s="90">
        <f>+'Ark1'!Q1169</f>
        <v>90</v>
      </c>
      <c r="H25" s="91">
        <f>+'Ark1'!R1169</f>
        <v>714</v>
      </c>
      <c r="I25" s="90">
        <f>IF(H25=0,"",'Ark1'!S1169)</f>
        <v>714</v>
      </c>
      <c r="J25" s="83"/>
      <c r="K25" s="173">
        <f>IF(G25=0,"",100*H25/Måned!$G12)</f>
        <v>33.695139216611608</v>
      </c>
      <c r="L25" s="83"/>
      <c r="M25" s="173">
        <f>+IF(H25=0,"",'Ark1'!AA1169)</f>
        <v>32.045753661891077</v>
      </c>
      <c r="N25" s="173">
        <f>+IF(I25=0,"",'Ark1'!AB1169)</f>
        <v>5.5474144934591552</v>
      </c>
      <c r="O25" s="245">
        <f>IF(H25=0,"",'Ark1'!W1169)</f>
        <v>58.501400560224106</v>
      </c>
      <c r="P25" s="173">
        <f>IF(H25=0,"",'Ark1'!X1169)</f>
        <v>172.06147897945743</v>
      </c>
      <c r="Q25" s="244"/>
      <c r="R25" s="173">
        <f>IF(H25=0,"",'Ark1'!AA1169)</f>
        <v>32.045753661891077</v>
      </c>
      <c r="S25" s="173">
        <f>IF(H25=0,"",'Ark1'!AB1169)</f>
        <v>5.5474144934591552</v>
      </c>
      <c r="T25" s="173">
        <f>IF(H25=0,"",'Ark1'!AC1169)</f>
        <v>-49.515938522296011</v>
      </c>
      <c r="U25" s="83"/>
      <c r="V25" s="91">
        <f t="shared" si="2"/>
        <v>7.9333333333333336</v>
      </c>
      <c r="W25" s="173">
        <f>+'Ark1'!V1169</f>
        <v>6.3067226890756301</v>
      </c>
      <c r="X25" s="220"/>
      <c r="Y25" s="224"/>
      <c r="Z25" s="89"/>
      <c r="AB25" s="224"/>
      <c r="AC25" s="223"/>
      <c r="AD25" s="90"/>
      <c r="AE25" s="90"/>
      <c r="AF25" s="90"/>
      <c r="AG25" s="90"/>
      <c r="AH25" s="90"/>
      <c r="AI25" s="90"/>
    </row>
    <row r="26" spans="1:35" ht="15.6">
      <c r="A26" s="220"/>
      <c r="B26" s="202">
        <f>+'Ark1'!C1170</f>
        <v>2024</v>
      </c>
      <c r="C26" s="202">
        <f>+'Ark1'!J1170</f>
        <v>109</v>
      </c>
      <c r="D26" s="202" t="str">
        <f t="shared" si="3"/>
        <v>Tønsberg</v>
      </c>
      <c r="E26" s="202">
        <f>+'Ark1'!D1170</f>
        <v>4</v>
      </c>
      <c r="F26" s="202" t="s">
        <v>571</v>
      </c>
      <c r="G26" s="90">
        <f>+'Ark1'!Q1170</f>
        <v>122</v>
      </c>
      <c r="H26" s="91">
        <f>+'Ark1'!R1170</f>
        <v>1276</v>
      </c>
      <c r="I26" s="90">
        <f>IF(H26=0,"",'Ark1'!S1170)</f>
        <v>1274</v>
      </c>
      <c r="J26" s="83"/>
      <c r="K26" s="173">
        <f>IF(G26=0,"",100*H26/Måned!$G13)</f>
        <v>43.006403774856757</v>
      </c>
      <c r="L26" s="83"/>
      <c r="M26" s="173">
        <f>+IF(H26=0,"",'Ark1'!AA1170)</f>
        <v>30.686937526438005</v>
      </c>
      <c r="N26" s="173">
        <f>+IF(I26=0,"",'Ark1'!AB1170)</f>
        <v>5.0984852361326549</v>
      </c>
      <c r="O26" s="245">
        <f>IF(H26=0,"",'Ark1'!W1170)</f>
        <v>58.700941915227645</v>
      </c>
      <c r="P26" s="173">
        <f>IF(H26=0,"",'Ark1'!X1170)</f>
        <v>170.98954954710183</v>
      </c>
      <c r="Q26" s="244"/>
      <c r="R26" s="173">
        <f>IF(H26=0,"",'Ark1'!AA1170)</f>
        <v>30.686937526438005</v>
      </c>
      <c r="S26" s="173">
        <f>IF(H26=0,"",'Ark1'!AB1170)</f>
        <v>5.0984852361326549</v>
      </c>
      <c r="T26" s="173">
        <f>IF(H26=0,"",'Ark1'!AC1170)</f>
        <v>-41.514254168216127</v>
      </c>
      <c r="U26" s="83"/>
      <c r="V26" s="91">
        <f t="shared" si="2"/>
        <v>10.442622950819672</v>
      </c>
      <c r="W26" s="173">
        <f>+'Ark1'!V1170</f>
        <v>6.3189655172413772</v>
      </c>
      <c r="X26" s="220"/>
      <c r="Y26" s="224"/>
      <c r="Z26" s="89"/>
      <c r="AB26" s="224"/>
      <c r="AC26" s="223"/>
      <c r="AD26" s="90"/>
      <c r="AE26" s="90"/>
      <c r="AF26" s="90"/>
      <c r="AG26" s="90"/>
      <c r="AH26" s="90"/>
      <c r="AI26" s="90"/>
    </row>
    <row r="27" spans="1:35" ht="15.6">
      <c r="A27" s="220"/>
      <c r="B27" s="202">
        <f>+'Ark1'!C1171</f>
        <v>2024</v>
      </c>
      <c r="C27" s="202">
        <f>+'Ark1'!J1171</f>
        <v>109</v>
      </c>
      <c r="D27" s="202" t="str">
        <f t="shared" si="3"/>
        <v>Tønsberg</v>
      </c>
      <c r="E27" s="202">
        <f>+'Ark1'!D1171</f>
        <v>5</v>
      </c>
      <c r="F27" s="202" t="s">
        <v>467</v>
      </c>
      <c r="G27" s="90">
        <f>+'Ark1'!Q1171</f>
        <v>94</v>
      </c>
      <c r="H27" s="91">
        <f>+'Ark1'!R1171</f>
        <v>1028</v>
      </c>
      <c r="I27" s="90">
        <f>IF(H27=0,"",'Ark1'!S1171)</f>
        <v>1028</v>
      </c>
      <c r="J27" s="83"/>
      <c r="K27" s="173">
        <f>IF(G27=0,"",100*H27/Måned!$G14)</f>
        <v>38.301043219076007</v>
      </c>
      <c r="L27" s="83"/>
      <c r="M27" s="173">
        <f>+IF(H27=0,"",'Ark1'!AA1171)</f>
        <v>32.635249835344958</v>
      </c>
      <c r="N27" s="173">
        <f>+IF(I27=0,"",'Ark1'!AB1171)</f>
        <v>5.1383661806959164</v>
      </c>
      <c r="O27" s="245">
        <f>IF(H27=0,"",'Ark1'!W1171)</f>
        <v>58.762645914396877</v>
      </c>
      <c r="P27" s="173">
        <f>IF(H27=0,"",'Ark1'!X1171)</f>
        <v>169.37568240933152</v>
      </c>
      <c r="Q27" s="244"/>
      <c r="R27" s="173">
        <f>IF(H27=0,"",'Ark1'!AA1171)</f>
        <v>32.635249835344958</v>
      </c>
      <c r="S27" s="173">
        <f>IF(H27=0,"",'Ark1'!AB1171)</f>
        <v>5.1383661806959164</v>
      </c>
      <c r="T27" s="173">
        <f>IF(H27=0,"",'Ark1'!AC1171)</f>
        <v>-46.17132076974319</v>
      </c>
      <c r="U27" s="83"/>
      <c r="V27" s="91">
        <f t="shared" si="2"/>
        <v>10.936170212765957</v>
      </c>
      <c r="W27" s="173">
        <f>+'Ark1'!V1171</f>
        <v>5.9435797665369652</v>
      </c>
      <c r="X27" s="220"/>
      <c r="Y27" s="224"/>
      <c r="Z27" s="89"/>
      <c r="AB27" s="224"/>
      <c r="AC27" s="223"/>
      <c r="AD27" s="90"/>
      <c r="AE27" s="90"/>
      <c r="AF27" s="90"/>
      <c r="AG27" s="90"/>
      <c r="AH27" s="90"/>
      <c r="AI27" s="90"/>
    </row>
    <row r="28" spans="1:35" ht="15.6">
      <c r="A28" s="220"/>
      <c r="B28" s="202">
        <f>+'Ark1'!C1172</f>
        <v>2024</v>
      </c>
      <c r="C28" s="202">
        <f>+'Ark1'!J1172</f>
        <v>109</v>
      </c>
      <c r="D28" s="202" t="str">
        <f t="shared" si="3"/>
        <v>Tønsberg</v>
      </c>
      <c r="E28" s="202">
        <f>+'Ark1'!D1172</f>
        <v>6</v>
      </c>
      <c r="F28" s="202" t="s">
        <v>572</v>
      </c>
      <c r="G28" s="90">
        <f>+'Ark1'!Q1172</f>
        <v>101</v>
      </c>
      <c r="H28" s="91">
        <f>+'Ark1'!R1172</f>
        <v>722</v>
      </c>
      <c r="I28" s="90">
        <f>IF(H28=0,"",'Ark1'!S1172)</f>
        <v>722</v>
      </c>
      <c r="J28" s="83"/>
      <c r="K28" s="173">
        <f>IF(G28=0,"",100*H28/Måned!$G15)</f>
        <v>33.058608058608058</v>
      </c>
      <c r="L28" s="83"/>
      <c r="M28" s="173">
        <f>+IF(H28=0,"",'Ark1'!AA1172)</f>
        <v>30.099779853098553</v>
      </c>
      <c r="N28" s="173">
        <f>+IF(I28=0,"",'Ark1'!AB1172)</f>
        <v>5.2600099931565492</v>
      </c>
      <c r="O28" s="245">
        <f>IF(H28=0,"",'Ark1'!W1172)</f>
        <v>58.257617728531855</v>
      </c>
      <c r="P28" s="173">
        <f>IF(H28=0,"",'Ark1'!X1172)</f>
        <v>173.57421751904985</v>
      </c>
      <c r="Q28" s="244"/>
      <c r="R28" s="173">
        <f>IF(H28=0,"",'Ark1'!AA1172)</f>
        <v>30.099779853098553</v>
      </c>
      <c r="S28" s="173">
        <f>IF(H28=0,"",'Ark1'!AB1172)</f>
        <v>5.2600099931565492</v>
      </c>
      <c r="T28" s="173">
        <f>IF(H28=0,"",'Ark1'!AC1172)</f>
        <v>-34.697238391207577</v>
      </c>
      <c r="U28" s="83"/>
      <c r="V28" s="91">
        <f t="shared" si="2"/>
        <v>7.1485148514851486</v>
      </c>
      <c r="W28" s="173">
        <f>+'Ark1'!V1172</f>
        <v>6.6675900277008306</v>
      </c>
      <c r="X28" s="220"/>
      <c r="Y28" s="224"/>
      <c r="Z28" s="89"/>
      <c r="AB28" s="224"/>
      <c r="AC28" s="223"/>
      <c r="AD28" s="90"/>
      <c r="AE28" s="90"/>
      <c r="AF28" s="90"/>
      <c r="AG28" s="90"/>
      <c r="AH28" s="90"/>
      <c r="AI28" s="90"/>
    </row>
    <row r="29" spans="1:35" ht="15.6">
      <c r="A29" s="220"/>
      <c r="B29" s="202">
        <f>+'Ark1'!C1173</f>
        <v>2024</v>
      </c>
      <c r="C29" s="202">
        <f>+'Ark1'!J1173</f>
        <v>109</v>
      </c>
      <c r="D29" s="202" t="str">
        <f t="shared" si="3"/>
        <v>Tønsberg</v>
      </c>
      <c r="E29" s="202">
        <f>+'Ark1'!D1173</f>
        <v>7</v>
      </c>
      <c r="F29" s="202" t="s">
        <v>573</v>
      </c>
      <c r="G29" s="90">
        <f>+'Ark1'!Q1173</f>
        <v>96</v>
      </c>
      <c r="H29" s="91">
        <f>+'Ark1'!R1173</f>
        <v>821</v>
      </c>
      <c r="I29" s="90">
        <f>IF(H29=0,"",'Ark1'!S1173)</f>
        <v>821</v>
      </c>
      <c r="J29" s="83"/>
      <c r="K29" s="173">
        <f>IF(G29=0,"",100*H29/Måned!$G16)</f>
        <v>33.45558272208639</v>
      </c>
      <c r="L29" s="83"/>
      <c r="M29" s="173">
        <f>+IF(H29=0,"",'Ark1'!AA1173)</f>
        <v>30.47211127458845</v>
      </c>
      <c r="N29" s="173">
        <f>+IF(I29=0,"",'Ark1'!AB1173)</f>
        <v>5.0704104575844564</v>
      </c>
      <c r="O29" s="245">
        <f>IF(H29=0,"",'Ark1'!W1173)</f>
        <v>58.488428745432401</v>
      </c>
      <c r="P29" s="173">
        <f>IF(H29=0,"",'Ark1'!X1173)</f>
        <v>167.39871440768661</v>
      </c>
      <c r="Q29" s="244"/>
      <c r="R29" s="173">
        <f>IF(H29=0,"",'Ark1'!AA1173)</f>
        <v>30.47211127458845</v>
      </c>
      <c r="S29" s="173">
        <f>IF(H29=0,"",'Ark1'!AB1173)</f>
        <v>5.0704104575844564</v>
      </c>
      <c r="T29" s="173">
        <f>IF(H29=0,"",'Ark1'!AC1173)</f>
        <v>-36.026478624231942</v>
      </c>
      <c r="U29" s="83"/>
      <c r="V29" s="91">
        <f t="shared" si="2"/>
        <v>8.5520833333333339</v>
      </c>
      <c r="W29" s="173">
        <f>+'Ark1'!V1173</f>
        <v>6.7734470158343507</v>
      </c>
      <c r="X29" s="220"/>
      <c r="Y29" s="224"/>
      <c r="Z29" s="89"/>
      <c r="AB29" s="224"/>
      <c r="AC29" s="223"/>
      <c r="AD29" s="90"/>
      <c r="AE29" s="90"/>
      <c r="AF29" s="90"/>
      <c r="AG29" s="90"/>
      <c r="AH29" s="90"/>
      <c r="AI29" s="90"/>
    </row>
    <row r="30" spans="1:35" ht="15.6">
      <c r="A30" s="220"/>
      <c r="B30" s="202">
        <f>+'Ark1'!C1174</f>
        <v>2024</v>
      </c>
      <c r="C30" s="202">
        <f>+'Ark1'!J1174</f>
        <v>109</v>
      </c>
      <c r="D30" s="202" t="str">
        <f t="shared" si="3"/>
        <v>Tønsberg</v>
      </c>
      <c r="E30" s="202">
        <f>+'Ark1'!D1174</f>
        <v>8</v>
      </c>
      <c r="F30" s="202" t="s">
        <v>574</v>
      </c>
      <c r="G30" s="90">
        <f>+'Ark1'!Q1174</f>
        <v>95</v>
      </c>
      <c r="H30" s="91">
        <f>+'Ark1'!R1174</f>
        <v>704</v>
      </c>
      <c r="I30" s="90">
        <f>IF(H30=0,"",'Ark1'!S1174)</f>
        <v>704</v>
      </c>
      <c r="J30" s="83"/>
      <c r="K30" s="173">
        <f>IF(G30=0,"",100*H30/Måned!$G17)</f>
        <v>29.805249788314988</v>
      </c>
      <c r="L30" s="83"/>
      <c r="M30" s="173">
        <f>+IF(H30=0,"",'Ark1'!AA1174)</f>
        <v>33.293962760549782</v>
      </c>
      <c r="N30" s="173">
        <f>+IF(I30=0,"",'Ark1'!AB1174)</f>
        <v>5.6317560150927539</v>
      </c>
      <c r="O30" s="245">
        <f>IF(H30=0,"",'Ark1'!W1174)</f>
        <v>58.088068181818173</v>
      </c>
      <c r="P30" s="173">
        <f>IF(H30=0,"",'Ark1'!X1174)</f>
        <v>171.19770634295276</v>
      </c>
      <c r="Q30" s="244"/>
      <c r="R30" s="173">
        <f>IF(H30=0,"",'Ark1'!AA1174)</f>
        <v>33.293962760549782</v>
      </c>
      <c r="S30" s="173">
        <f>IF(H30=0,"",'Ark1'!AB1174)</f>
        <v>5.6317560150927539</v>
      </c>
      <c r="T30" s="173">
        <f>IF(H30=0,"",'Ark1'!AC1174)</f>
        <v>-44.330890468826055</v>
      </c>
      <c r="U30" s="83"/>
      <c r="V30" s="91">
        <f t="shared" si="2"/>
        <v>7.4105263157894736</v>
      </c>
      <c r="W30" s="173">
        <f>+'Ark1'!V1174</f>
        <v>6.53125</v>
      </c>
      <c r="X30" s="220"/>
      <c r="Y30" s="224"/>
      <c r="Z30" s="89"/>
      <c r="AB30" s="224"/>
      <c r="AC30" s="223"/>
      <c r="AD30" s="90"/>
      <c r="AE30" s="90"/>
      <c r="AF30" s="90"/>
      <c r="AG30" s="90"/>
      <c r="AH30" s="90"/>
      <c r="AI30" s="90"/>
    </row>
    <row r="31" spans="1:35" ht="15.6">
      <c r="A31" s="220"/>
      <c r="B31" s="202">
        <f>+'Ark1'!C1175</f>
        <v>2024</v>
      </c>
      <c r="C31" s="202">
        <f>+'Ark1'!J1175</f>
        <v>109</v>
      </c>
      <c r="D31" s="202" t="str">
        <f t="shared" si="3"/>
        <v>Tønsberg</v>
      </c>
      <c r="E31" s="202">
        <f>+'Ark1'!D1175</f>
        <v>9</v>
      </c>
      <c r="F31" s="202" t="s">
        <v>575</v>
      </c>
      <c r="G31" s="90">
        <f>+'Ark1'!Q1175</f>
        <v>99</v>
      </c>
      <c r="H31" s="91">
        <f>+'Ark1'!R1175</f>
        <v>866</v>
      </c>
      <c r="I31" s="90">
        <f>IF(H31=0,"",'Ark1'!S1175)</f>
        <v>866</v>
      </c>
      <c r="J31" s="83"/>
      <c r="K31" s="173">
        <f>IF(G31=0,"",100*H31/Måned!$G18)</f>
        <v>36.632825719120135</v>
      </c>
      <c r="L31" s="83"/>
      <c r="M31" s="173">
        <f>+IF(H31=0,"",'Ark1'!AA1175)</f>
        <v>31.950697520422743</v>
      </c>
      <c r="N31" s="173">
        <f>+IF(I31=0,"",'Ark1'!AB1175)</f>
        <v>5.040522579017205</v>
      </c>
      <c r="O31" s="245">
        <f>IF(H31=0,"",'Ark1'!W1175)</f>
        <v>57.767898383371801</v>
      </c>
      <c r="P31" s="173">
        <f>IF(H31=0,"",'Ark1'!X1175)</f>
        <v>168.49238976227227</v>
      </c>
      <c r="Q31" s="244"/>
      <c r="R31" s="173">
        <f>IF(H31=0,"",'Ark1'!AA1175)</f>
        <v>31.950697520422743</v>
      </c>
      <c r="S31" s="173">
        <f>IF(H31=0,"",'Ark1'!AB1175)</f>
        <v>5.040522579017205</v>
      </c>
      <c r="T31" s="173">
        <f>IF(H31=0,"",'Ark1'!AC1175)</f>
        <v>-43.955312660257526</v>
      </c>
      <c r="U31" s="83"/>
      <c r="V31" s="91">
        <f t="shared" si="2"/>
        <v>8.7474747474747474</v>
      </c>
      <c r="W31" s="173">
        <f>+'Ark1'!V1175</f>
        <v>7.0727482678983824</v>
      </c>
      <c r="X31" s="220"/>
      <c r="Y31" s="224"/>
      <c r="Z31" s="89"/>
      <c r="AB31" s="224"/>
      <c r="AC31" s="223"/>
      <c r="AD31" s="90"/>
      <c r="AE31" s="90"/>
      <c r="AF31" s="90"/>
      <c r="AG31" s="90"/>
      <c r="AH31" s="90"/>
      <c r="AI31" s="90"/>
    </row>
    <row r="32" spans="1:35" ht="15.6">
      <c r="A32" s="220"/>
      <c r="B32" s="202">
        <f>+'Ark1'!C1176</f>
        <v>2024</v>
      </c>
      <c r="C32" s="202">
        <f>+'Ark1'!J1176</f>
        <v>109</v>
      </c>
      <c r="D32" s="202" t="str">
        <f t="shared" si="3"/>
        <v>Tønsberg</v>
      </c>
      <c r="E32" s="202">
        <f>+'Ark1'!D1176</f>
        <v>10</v>
      </c>
      <c r="F32" s="202" t="s">
        <v>576</v>
      </c>
      <c r="G32" s="90">
        <f>+'Ark1'!Q1176</f>
        <v>112</v>
      </c>
      <c r="H32" s="91">
        <f>+'Ark1'!R1176</f>
        <v>937</v>
      </c>
      <c r="I32" s="90">
        <f>IF(H32=0,"",'Ark1'!S1176)</f>
        <v>937</v>
      </c>
      <c r="J32" s="83"/>
      <c r="K32" s="173">
        <f>IF(G32=0,"",100*H32/Måned!$G19)</f>
        <v>37.24165341812401</v>
      </c>
      <c r="L32" s="83"/>
      <c r="M32" s="173">
        <f>+IF(H32=0,"",'Ark1'!AA1176)</f>
        <v>30.784581506399881</v>
      </c>
      <c r="N32" s="173">
        <f>+IF(I32=0,"",'Ark1'!AB1176)</f>
        <v>5.1579965068257376</v>
      </c>
      <c r="O32" s="245">
        <f>IF(H32=0,"",'Ark1'!W1176)</f>
        <v>58.389541088580557</v>
      </c>
      <c r="P32" s="173">
        <f>IF(H32=0,"",'Ark1'!X1176)</f>
        <v>165.34547569465732</v>
      </c>
      <c r="Q32" s="244"/>
      <c r="R32" s="173">
        <f>IF(H32=0,"",'Ark1'!AA1176)</f>
        <v>30.784581506399881</v>
      </c>
      <c r="S32" s="173">
        <f>IF(H32=0,"",'Ark1'!AB1176)</f>
        <v>5.1579965068257376</v>
      </c>
      <c r="T32" s="173">
        <f>IF(H32=0,"",'Ark1'!AC1176)</f>
        <v>-33.786721077605073</v>
      </c>
      <c r="U32" s="83"/>
      <c r="V32" s="91">
        <f t="shared" si="2"/>
        <v>8.3660714285714288</v>
      </c>
      <c r="W32" s="173">
        <f>+'Ark1'!V1176</f>
        <v>6.7940234791889003</v>
      </c>
      <c r="X32" s="220"/>
      <c r="Y32" s="224"/>
      <c r="Z32" s="89"/>
      <c r="AB32" s="224"/>
      <c r="AC32" s="223"/>
      <c r="AD32" s="90"/>
      <c r="AE32" s="90"/>
      <c r="AF32" s="90"/>
      <c r="AG32" s="90"/>
      <c r="AH32" s="90"/>
      <c r="AI32" s="90"/>
    </row>
    <row r="33" spans="1:35" ht="15.6">
      <c r="A33" s="220"/>
      <c r="B33" s="202">
        <f>+'Ark1'!C1177</f>
        <v>2024</v>
      </c>
      <c r="C33" s="202">
        <f>+'Ark1'!J1177</f>
        <v>109</v>
      </c>
      <c r="D33" s="202" t="str">
        <f t="shared" si="3"/>
        <v>Tønsberg</v>
      </c>
      <c r="E33" s="202">
        <f>+'Ark1'!D1177</f>
        <v>11</v>
      </c>
      <c r="F33" s="202" t="s">
        <v>577</v>
      </c>
      <c r="G33" s="90">
        <f>+'Ark1'!Q1177</f>
        <v>100</v>
      </c>
      <c r="H33" s="91">
        <f>+'Ark1'!R1177</f>
        <v>753</v>
      </c>
      <c r="I33" s="90">
        <f>IF(H33=0,"",'Ark1'!S1177)</f>
        <v>753</v>
      </c>
      <c r="J33" s="83"/>
      <c r="K33" s="173">
        <f>IF(G33=0,"",100*H33/Måned!$G20)</f>
        <v>33.23036187113857</v>
      </c>
      <c r="L33" s="83"/>
      <c r="M33" s="173">
        <f>+IF(H33=0,"",'Ark1'!AA1177)</f>
        <v>31.284433189634761</v>
      </c>
      <c r="N33" s="173">
        <f>+IF(I33=0,"",'Ark1'!AB1177)</f>
        <v>5.120206891235191</v>
      </c>
      <c r="O33" s="245">
        <f>IF(H33=0,"",'Ark1'!W1177)</f>
        <v>57.911022576361241</v>
      </c>
      <c r="P33" s="173">
        <f>IF(H33=0,"",'Ark1'!X1177)</f>
        <v>171.56753988020495</v>
      </c>
      <c r="Q33" s="244"/>
      <c r="R33" s="173">
        <f>IF(H33=0,"",'Ark1'!AA1177)</f>
        <v>31.284433189634761</v>
      </c>
      <c r="S33" s="173">
        <f>IF(H33=0,"",'Ark1'!AB1177)</f>
        <v>5.120206891235191</v>
      </c>
      <c r="T33" s="173">
        <f>IF(H33=0,"",'Ark1'!AC1177)</f>
        <v>-37.83409874316304</v>
      </c>
      <c r="U33" s="83"/>
      <c r="V33" s="91">
        <f t="shared" si="2"/>
        <v>7.53</v>
      </c>
      <c r="W33" s="173">
        <f>+'Ark1'!V1177</f>
        <v>7.0092961487383807</v>
      </c>
      <c r="X33" s="220"/>
      <c r="Y33" s="224"/>
      <c r="Z33" s="89"/>
      <c r="AB33" s="224"/>
      <c r="AC33" s="223"/>
      <c r="AD33" s="90"/>
      <c r="AE33" s="90"/>
      <c r="AF33" s="90"/>
      <c r="AG33" s="90"/>
      <c r="AH33" s="90"/>
      <c r="AI33" s="90"/>
    </row>
    <row r="34" spans="1:35" ht="15.6">
      <c r="A34" s="220"/>
      <c r="B34" s="202">
        <f>+'Ark1'!C1178</f>
        <v>2024</v>
      </c>
      <c r="C34" s="202">
        <f>+'Ark1'!J1178</f>
        <v>109</v>
      </c>
      <c r="D34" s="202" t="str">
        <f t="shared" si="3"/>
        <v>Tønsberg</v>
      </c>
      <c r="E34" s="202">
        <f>+'Ark1'!D1178</f>
        <v>12</v>
      </c>
      <c r="F34" s="202" t="s">
        <v>578</v>
      </c>
      <c r="G34" s="90">
        <f>+'Ark1'!Q1178</f>
        <v>94</v>
      </c>
      <c r="H34" s="91">
        <f>+'Ark1'!R1178</f>
        <v>809</v>
      </c>
      <c r="I34" s="90">
        <f>IF(H34=0,"",'Ark1'!S1178)</f>
        <v>809</v>
      </c>
      <c r="J34" s="83"/>
      <c r="K34" s="173">
        <f>IF(G34=0,"",100*H34/Måned!$G21)</f>
        <v>33.736447039199334</v>
      </c>
      <c r="L34" s="83"/>
      <c r="M34" s="173">
        <f>+IF(H34=0,"",'Ark1'!AA1178)</f>
        <v>32.234852216668799</v>
      </c>
      <c r="N34" s="173">
        <f>+IF(I34=0,"",'Ark1'!AB1178)</f>
        <v>5.1448674125750999</v>
      </c>
      <c r="O34" s="245">
        <f>IF(H34=0,"",'Ark1'!W1178)</f>
        <v>58.007416563658815</v>
      </c>
      <c r="P34" s="173">
        <f>IF(H34=0,"",'Ark1'!X1178)</f>
        <v>168.79190900848678</v>
      </c>
      <c r="Q34" s="244"/>
      <c r="R34" s="173">
        <f>IF(H34=0,"",'Ark1'!AA1178)</f>
        <v>32.234852216668799</v>
      </c>
      <c r="S34" s="173">
        <f>IF(H34=0,"",'Ark1'!AB1178)</f>
        <v>5.1448674125750999</v>
      </c>
      <c r="T34" s="173">
        <f>IF(H34=0,"",'Ark1'!AC1178)</f>
        <v>-40.176001965124485</v>
      </c>
      <c r="U34" s="83"/>
      <c r="V34" s="91">
        <f t="shared" si="2"/>
        <v>8.6063829787234045</v>
      </c>
      <c r="W34" s="173">
        <f>+'Ark1'!V1178</f>
        <v>7.1644004944375759</v>
      </c>
      <c r="X34" s="220"/>
      <c r="Y34" s="224"/>
      <c r="Z34" s="89"/>
      <c r="AB34" s="224"/>
      <c r="AC34" s="223"/>
      <c r="AD34" s="90"/>
      <c r="AE34" s="90"/>
      <c r="AF34" s="90"/>
      <c r="AG34" s="90"/>
      <c r="AH34" s="90"/>
      <c r="AI34" s="90"/>
    </row>
    <row r="35" spans="1:35" ht="15.6">
      <c r="A35" s="220"/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0"/>
      <c r="X35" s="220"/>
      <c r="Y35" s="224"/>
      <c r="Z35" s="89"/>
      <c r="AB35" s="224"/>
      <c r="AC35" s="223"/>
      <c r="AD35" s="90"/>
      <c r="AE35" s="90"/>
      <c r="AF35" s="90"/>
      <c r="AG35" s="90"/>
      <c r="AH35" s="90"/>
      <c r="AI35" s="90"/>
    </row>
    <row r="36" spans="1:35" ht="15.6">
      <c r="A36" s="220"/>
      <c r="B36" s="202">
        <f>+'Ark1'!C1179</f>
        <v>2024</v>
      </c>
      <c r="C36" s="202">
        <f>+'Ark1'!J1179</f>
        <v>111</v>
      </c>
      <c r="D36" s="202" t="s">
        <v>40</v>
      </c>
      <c r="E36" s="202">
        <f>+'Ark1'!D1179</f>
        <v>1</v>
      </c>
      <c r="F36" s="202" t="s">
        <v>568</v>
      </c>
      <c r="G36" s="90">
        <f>+'Ark1'!Q1179</f>
        <v>56</v>
      </c>
      <c r="H36" s="91">
        <f>+'Ark1'!R1179</f>
        <v>523</v>
      </c>
      <c r="I36" s="90">
        <f>IF(H36=0,"",'Ark1'!S1179)</f>
        <v>523</v>
      </c>
      <c r="J36" s="83"/>
      <c r="K36" s="173">
        <f>IF(G36=0,"",100*H36/Måned!$G10)</f>
        <v>19.306016980435587</v>
      </c>
      <c r="L36" s="83"/>
      <c r="M36" s="173">
        <f>+IF(H36=0,"",'Ark1'!AA1179)</f>
        <v>30.774929490530305</v>
      </c>
      <c r="N36" s="173">
        <f>+IF(I36=0,"",'Ark1'!AB1179)</f>
        <v>3.9801144655602929</v>
      </c>
      <c r="O36" s="245">
        <f>IF(H36=0,"",'Ark1'!W1179)</f>
        <v>60.231357552581265</v>
      </c>
      <c r="P36" s="173">
        <f>IF(H36=0,"",'Ark1'!X1179)</f>
        <v>167.30442960750224</v>
      </c>
      <c r="Q36" s="244"/>
      <c r="R36" s="173">
        <f>IF(H36=0,"",'Ark1'!AA1179)</f>
        <v>30.774929490530305</v>
      </c>
      <c r="S36" s="173">
        <f>IF(H36=0,"",'Ark1'!AB1179)</f>
        <v>3.9801144655602929</v>
      </c>
      <c r="T36" s="173">
        <f>IF(H36=0,"",'Ark1'!AC1179)</f>
        <v>-42.216829274863471</v>
      </c>
      <c r="U36" s="83"/>
      <c r="V36" s="91">
        <f t="shared" ref="V36:V47" si="4">+(IF(H36=0,"",I36/G36))</f>
        <v>9.3392857142857135</v>
      </c>
      <c r="W36" s="173">
        <f>+'Ark1'!V1179</f>
        <v>4.3690248565965595</v>
      </c>
      <c r="X36" s="220"/>
      <c r="Y36" s="224"/>
      <c r="Z36" s="89"/>
      <c r="AB36" s="224"/>
      <c r="AC36" s="223"/>
      <c r="AD36" s="90"/>
      <c r="AE36" s="90"/>
      <c r="AF36" s="90"/>
      <c r="AG36" s="90"/>
      <c r="AH36" s="90"/>
      <c r="AI36" s="90"/>
    </row>
    <row r="37" spans="1:35" ht="15.6">
      <c r="A37" s="220"/>
      <c r="B37" s="202">
        <f>+'Ark1'!C1180</f>
        <v>2024</v>
      </c>
      <c r="C37" s="202">
        <f>+'Ark1'!J1180</f>
        <v>111</v>
      </c>
      <c r="D37" s="202" t="str">
        <f t="shared" ref="D37:D47" si="5">+D36</f>
        <v>Forus</v>
      </c>
      <c r="E37" s="202">
        <f>+'Ark1'!D1180</f>
        <v>2</v>
      </c>
      <c r="F37" s="202" t="s">
        <v>569</v>
      </c>
      <c r="G37" s="90">
        <f>+'Ark1'!Q1180</f>
        <v>59</v>
      </c>
      <c r="H37" s="91">
        <f>+'Ark1'!R1180</f>
        <v>438</v>
      </c>
      <c r="I37" s="90">
        <f>IF(H37=0,"",'Ark1'!S1180)</f>
        <v>438</v>
      </c>
      <c r="J37" s="83"/>
      <c r="K37" s="173">
        <f>IF(G37=0,"",100*H37/Måned!$G11)</f>
        <v>16.367713004484305</v>
      </c>
      <c r="L37" s="83"/>
      <c r="M37" s="173">
        <f>+IF(H37=0,"",'Ark1'!AA1180)</f>
        <v>29.712562421319682</v>
      </c>
      <c r="N37" s="173">
        <f>+IF(I37=0,"",'Ark1'!AB1180)</f>
        <v>3.4293248256813498</v>
      </c>
      <c r="O37" s="245">
        <f>IF(H37=0,"",'Ark1'!W1180)</f>
        <v>60.331050228310509</v>
      </c>
      <c r="P37" s="173">
        <f>IF(H37=0,"",'Ark1'!X1180)</f>
        <v>163.27416554119247</v>
      </c>
      <c r="Q37" s="244"/>
      <c r="R37" s="173">
        <f>IF(H37=0,"",'Ark1'!AA1180)</f>
        <v>29.712562421319682</v>
      </c>
      <c r="S37" s="173">
        <f>IF(H37=0,"",'Ark1'!AB1180)</f>
        <v>3.4293248256813498</v>
      </c>
      <c r="T37" s="173">
        <f>IF(H37=0,"",'Ark1'!AC1180)</f>
        <v>-36.87239804112339</v>
      </c>
      <c r="U37" s="83"/>
      <c r="V37" s="91">
        <f t="shared" si="4"/>
        <v>7.4237288135593218</v>
      </c>
      <c r="W37" s="173">
        <f>+'Ark1'!V1180</f>
        <v>4.3835616438356162</v>
      </c>
      <c r="X37" s="220"/>
      <c r="Y37" s="224"/>
      <c r="Z37" s="89"/>
      <c r="AB37" s="224"/>
      <c r="AC37" s="223"/>
      <c r="AD37" s="90"/>
      <c r="AE37" s="90"/>
      <c r="AF37" s="90"/>
      <c r="AG37" s="90"/>
      <c r="AH37" s="90"/>
      <c r="AI37" s="90"/>
    </row>
    <row r="38" spans="1:35" ht="15.6">
      <c r="A38" s="220"/>
      <c r="B38" s="202">
        <f>+'Ark1'!C1181</f>
        <v>2024</v>
      </c>
      <c r="C38" s="202">
        <f>+'Ark1'!J1181</f>
        <v>111</v>
      </c>
      <c r="D38" s="202" t="str">
        <f t="shared" si="5"/>
        <v>Forus</v>
      </c>
      <c r="E38" s="202">
        <f>+'Ark1'!D1181</f>
        <v>3</v>
      </c>
      <c r="F38" s="202" t="s">
        <v>570</v>
      </c>
      <c r="G38" s="90">
        <f>+'Ark1'!Q1181</f>
        <v>47</v>
      </c>
      <c r="H38" s="91">
        <f>+'Ark1'!R1181</f>
        <v>343</v>
      </c>
      <c r="I38" s="90">
        <f>IF(H38=0,"",'Ark1'!S1181)</f>
        <v>343</v>
      </c>
      <c r="J38" s="83"/>
      <c r="K38" s="173">
        <f>IF(G38=0,"",100*H38/Måned!$G12)</f>
        <v>16.186880604058519</v>
      </c>
      <c r="L38" s="83"/>
      <c r="M38" s="173">
        <f>+IF(H38=0,"",'Ark1'!AA1181)</f>
        <v>28.707856400874181</v>
      </c>
      <c r="N38" s="173">
        <f>+IF(I38=0,"",'Ark1'!AB1181)</f>
        <v>3.877088466240151</v>
      </c>
      <c r="O38" s="245">
        <f>IF(H38=0,"",'Ark1'!W1181)</f>
        <v>60.195335276967953</v>
      </c>
      <c r="P38" s="173">
        <f>IF(H38=0,"",'Ark1'!X1181)</f>
        <v>165.60651191292169</v>
      </c>
      <c r="Q38" s="244"/>
      <c r="R38" s="173">
        <f>IF(H38=0,"",'Ark1'!AA1181)</f>
        <v>28.707856400874181</v>
      </c>
      <c r="S38" s="173">
        <f>IF(H38=0,"",'Ark1'!AB1181)</f>
        <v>3.877088466240151</v>
      </c>
      <c r="T38" s="173">
        <f>IF(H38=0,"",'Ark1'!AC1181)</f>
        <v>-41.086035350753264</v>
      </c>
      <c r="U38" s="83"/>
      <c r="V38" s="91">
        <f t="shared" si="4"/>
        <v>7.2978723404255321</v>
      </c>
      <c r="W38" s="173">
        <f>+'Ark1'!V1181</f>
        <v>4.4169096209912544</v>
      </c>
      <c r="X38" s="220"/>
      <c r="Y38" s="224"/>
      <c r="Z38" s="89"/>
      <c r="AB38" s="224"/>
      <c r="AC38" s="223"/>
      <c r="AD38" s="90"/>
      <c r="AE38" s="90"/>
      <c r="AF38" s="90"/>
      <c r="AG38" s="90"/>
      <c r="AH38" s="90"/>
      <c r="AI38" s="90"/>
    </row>
    <row r="39" spans="1:35" ht="15.6">
      <c r="A39" s="220"/>
      <c r="B39" s="202">
        <f>+'Ark1'!C1182</f>
        <v>2024</v>
      </c>
      <c r="C39" s="202">
        <f>+'Ark1'!J1182</f>
        <v>111</v>
      </c>
      <c r="D39" s="202" t="str">
        <f t="shared" si="5"/>
        <v>Forus</v>
      </c>
      <c r="E39" s="202">
        <f>+'Ark1'!D1182</f>
        <v>4</v>
      </c>
      <c r="F39" s="202" t="s">
        <v>571</v>
      </c>
      <c r="G39" s="90">
        <f>+'Ark1'!Q1182</f>
        <v>52</v>
      </c>
      <c r="H39" s="91">
        <f>+'Ark1'!R1182</f>
        <v>432</v>
      </c>
      <c r="I39" s="90">
        <f>IF(H39=0,"",'Ark1'!S1182)</f>
        <v>432</v>
      </c>
      <c r="J39" s="83"/>
      <c r="K39" s="173">
        <f>IF(G39=0,"",100*H39/Måned!$G13)</f>
        <v>14.560161779575328</v>
      </c>
      <c r="L39" s="83"/>
      <c r="M39" s="173">
        <f>+IF(H39=0,"",'Ark1'!AA1182)</f>
        <v>27.608312045095264</v>
      </c>
      <c r="N39" s="173">
        <f>+IF(I39=0,"",'Ark1'!AB1182)</f>
        <v>3.978530344700697</v>
      </c>
      <c r="O39" s="245">
        <f>IF(H39=0,"",'Ark1'!W1182)</f>
        <v>60.16666666666665</v>
      </c>
      <c r="P39" s="173">
        <f>IF(H39=0,"",'Ark1'!X1182)</f>
        <v>160.16788050238748</v>
      </c>
      <c r="Q39" s="244"/>
      <c r="R39" s="173">
        <f>IF(H39=0,"",'Ark1'!AA1182)</f>
        <v>27.608312045095264</v>
      </c>
      <c r="S39" s="173">
        <f>IF(H39=0,"",'Ark1'!AB1182)</f>
        <v>3.978530344700697</v>
      </c>
      <c r="T39" s="173">
        <f>IF(H39=0,"",'Ark1'!AC1182)</f>
        <v>-39.256238547791177</v>
      </c>
      <c r="U39" s="83"/>
      <c r="V39" s="91">
        <f t="shared" si="4"/>
        <v>8.3076923076923084</v>
      </c>
      <c r="W39" s="173">
        <f>+'Ark1'!V1182</f>
        <v>4.3009259259259247</v>
      </c>
      <c r="X39" s="220"/>
      <c r="Y39" s="224"/>
      <c r="Z39" s="89"/>
      <c r="AB39" s="224"/>
      <c r="AC39" s="223"/>
      <c r="AD39" s="90"/>
      <c r="AE39" s="90"/>
      <c r="AF39" s="90"/>
      <c r="AG39" s="90"/>
      <c r="AH39" s="90"/>
      <c r="AI39" s="90"/>
    </row>
    <row r="40" spans="1:35" ht="15.6">
      <c r="A40" s="220"/>
      <c r="B40" s="202">
        <f>+'Ark1'!C1183</f>
        <v>2024</v>
      </c>
      <c r="C40" s="202">
        <f>+'Ark1'!J1183</f>
        <v>111</v>
      </c>
      <c r="D40" s="202" t="str">
        <f t="shared" si="5"/>
        <v>Forus</v>
      </c>
      <c r="E40" s="202">
        <f>+'Ark1'!D1183</f>
        <v>5</v>
      </c>
      <c r="F40" s="202" t="s">
        <v>467</v>
      </c>
      <c r="G40" s="90">
        <f>+'Ark1'!Q1183</f>
        <v>58</v>
      </c>
      <c r="H40" s="91">
        <f>+'Ark1'!R1183</f>
        <v>505</v>
      </c>
      <c r="I40" s="90">
        <f>IF(H40=0,"",'Ark1'!S1183)</f>
        <v>505</v>
      </c>
      <c r="J40" s="83"/>
      <c r="K40" s="173">
        <f>IF(G40=0,"",100*H40/Måned!$G14)</f>
        <v>18.815201192250374</v>
      </c>
      <c r="L40" s="83"/>
      <c r="M40" s="173">
        <f>+IF(H40=0,"",'Ark1'!AA1183)</f>
        <v>27.743476250522193</v>
      </c>
      <c r="N40" s="173">
        <f>+IF(I40=0,"",'Ark1'!AB1183)</f>
        <v>3.883297062911355</v>
      </c>
      <c r="O40" s="245">
        <f>IF(H40=0,"",'Ark1'!W1183)</f>
        <v>59.798019801980203</v>
      </c>
      <c r="P40" s="173">
        <f>IF(H40=0,"",'Ark1'!X1183)</f>
        <v>165.56643746714849</v>
      </c>
      <c r="Q40" s="244"/>
      <c r="R40" s="173">
        <f>IF(H40=0,"",'Ark1'!AA1183)</f>
        <v>27.743476250522193</v>
      </c>
      <c r="S40" s="173">
        <f>IF(H40=0,"",'Ark1'!AB1183)</f>
        <v>3.883297062911355</v>
      </c>
      <c r="T40" s="173">
        <f>IF(H40=0,"",'Ark1'!AC1183)</f>
        <v>-40.496772620254703</v>
      </c>
      <c r="U40" s="83"/>
      <c r="V40" s="91">
        <f t="shared" si="4"/>
        <v>8.7068965517241388</v>
      </c>
      <c r="W40" s="173">
        <f>+'Ark1'!V1183</f>
        <v>4.8217821782178225</v>
      </c>
      <c r="X40" s="220"/>
      <c r="Y40" s="224"/>
      <c r="Z40" s="89"/>
      <c r="AB40" s="224"/>
      <c r="AC40" s="223"/>
      <c r="AD40" s="90"/>
      <c r="AE40" s="90"/>
      <c r="AF40" s="90"/>
      <c r="AG40" s="90"/>
      <c r="AH40" s="90"/>
      <c r="AI40" s="90"/>
    </row>
    <row r="41" spans="1:35" ht="15.6">
      <c r="A41" s="220"/>
      <c r="B41" s="202">
        <f>+'Ark1'!C1184</f>
        <v>2024</v>
      </c>
      <c r="C41" s="202">
        <f>+'Ark1'!J1184</f>
        <v>111</v>
      </c>
      <c r="D41" s="202" t="str">
        <f t="shared" si="5"/>
        <v>Forus</v>
      </c>
      <c r="E41" s="202">
        <f>+'Ark1'!D1184</f>
        <v>6</v>
      </c>
      <c r="F41" s="202" t="s">
        <v>572</v>
      </c>
      <c r="G41" s="90">
        <f>+'Ark1'!Q1184</f>
        <v>58</v>
      </c>
      <c r="H41" s="91">
        <f>+'Ark1'!R1184</f>
        <v>441</v>
      </c>
      <c r="I41" s="90">
        <f>IF(H41=0,"",'Ark1'!S1184)</f>
        <v>441</v>
      </c>
      <c r="J41" s="83"/>
      <c r="K41" s="173">
        <f>IF(G41=0,"",100*H41/Måned!$G15)</f>
        <v>20.192307692307693</v>
      </c>
      <c r="L41" s="83"/>
      <c r="M41" s="173">
        <f>+IF(H41=0,"",'Ark1'!AA1184)</f>
        <v>33.099419839763698</v>
      </c>
      <c r="N41" s="173">
        <f>+IF(I41=0,"",'Ark1'!AB1184)</f>
        <v>4.0284721523949072</v>
      </c>
      <c r="O41" s="245">
        <f>IF(H41=0,"",'Ark1'!W1184)</f>
        <v>59.791383219954675</v>
      </c>
      <c r="P41" s="173">
        <f>IF(H41=0,"",'Ark1'!X1184)</f>
        <v>165.34567600965997</v>
      </c>
      <c r="Q41" s="244"/>
      <c r="R41" s="173">
        <f>IF(H41=0,"",'Ark1'!AA1184)</f>
        <v>33.099419839763698</v>
      </c>
      <c r="S41" s="173">
        <f>IF(H41=0,"",'Ark1'!AB1184)</f>
        <v>4.0284721523949072</v>
      </c>
      <c r="T41" s="173">
        <f>IF(H41=0,"",'Ark1'!AC1184)</f>
        <v>-47.002730978583521</v>
      </c>
      <c r="U41" s="83"/>
      <c r="V41" s="91">
        <f t="shared" si="4"/>
        <v>7.6034482758620694</v>
      </c>
      <c r="W41" s="173">
        <f>+'Ark1'!V1184</f>
        <v>4.8185941043083913</v>
      </c>
      <c r="X41" s="220"/>
      <c r="Y41" s="224"/>
      <c r="Z41" s="89"/>
      <c r="AB41" s="224"/>
      <c r="AC41" s="223"/>
      <c r="AD41" s="90"/>
      <c r="AE41" s="90"/>
      <c r="AF41" s="90"/>
      <c r="AG41" s="90"/>
      <c r="AH41" s="90"/>
      <c r="AI41" s="90"/>
    </row>
    <row r="42" spans="1:35" ht="15.6">
      <c r="A42" s="220"/>
      <c r="B42" s="202">
        <f>+'Ark1'!C1185</f>
        <v>2024</v>
      </c>
      <c r="C42" s="202">
        <f>+'Ark1'!J1185</f>
        <v>111</v>
      </c>
      <c r="D42" s="202" t="str">
        <f t="shared" si="5"/>
        <v>Forus</v>
      </c>
      <c r="E42" s="202">
        <f>+'Ark1'!D1185</f>
        <v>7</v>
      </c>
      <c r="F42" s="202" t="s">
        <v>573</v>
      </c>
      <c r="G42" s="90">
        <f>+'Ark1'!Q1185</f>
        <v>67</v>
      </c>
      <c r="H42" s="91">
        <f>+'Ark1'!R1185</f>
        <v>576</v>
      </c>
      <c r="I42" s="90">
        <f>IF(H42=0,"",'Ark1'!S1185)</f>
        <v>576</v>
      </c>
      <c r="J42" s="83"/>
      <c r="K42" s="173">
        <f>IF(G42=0,"",100*H42/Måned!$G16)</f>
        <v>23.471882640586799</v>
      </c>
      <c r="L42" s="83"/>
      <c r="M42" s="173">
        <f>+IF(H42=0,"",'Ark1'!AA1185)</f>
        <v>29.205870819986057</v>
      </c>
      <c r="N42" s="173">
        <f>+IF(I42=0,"",'Ark1'!AB1185)</f>
        <v>3.8548970153855344</v>
      </c>
      <c r="O42" s="245">
        <f>IF(H42=0,"",'Ark1'!W1185)</f>
        <v>60.121527777777779</v>
      </c>
      <c r="P42" s="173">
        <f>IF(H42=0,"",'Ark1'!X1185)</f>
        <v>159.5064779703865</v>
      </c>
      <c r="Q42" s="244"/>
      <c r="R42" s="173">
        <f>IF(H42=0,"",'Ark1'!AA1185)</f>
        <v>29.205870819986057</v>
      </c>
      <c r="S42" s="173">
        <f>IF(H42=0,"",'Ark1'!AB1185)</f>
        <v>3.8548970153855344</v>
      </c>
      <c r="T42" s="173">
        <f>IF(H42=0,"",'Ark1'!AC1185)</f>
        <v>-35.827536349289126</v>
      </c>
      <c r="U42" s="83"/>
      <c r="V42" s="91">
        <f t="shared" si="4"/>
        <v>8.5970149253731343</v>
      </c>
      <c r="W42" s="173">
        <f>+'Ark1'!V1185</f>
        <v>4.2534722222222223</v>
      </c>
      <c r="X42" s="220"/>
      <c r="Y42" s="224"/>
      <c r="Z42" s="89"/>
      <c r="AB42" s="224"/>
      <c r="AC42" s="223"/>
      <c r="AD42" s="90"/>
      <c r="AE42" s="90"/>
      <c r="AF42" s="90"/>
      <c r="AG42" s="90"/>
      <c r="AH42" s="90"/>
      <c r="AI42" s="90"/>
    </row>
    <row r="43" spans="1:35" ht="15.6">
      <c r="A43" s="220"/>
      <c r="B43" s="202">
        <f>+'Ark1'!C1186</f>
        <v>2024</v>
      </c>
      <c r="C43" s="202">
        <f>+'Ark1'!J1186</f>
        <v>111</v>
      </c>
      <c r="D43" s="202" t="str">
        <f t="shared" si="5"/>
        <v>Forus</v>
      </c>
      <c r="E43" s="202">
        <f>+'Ark1'!D1186</f>
        <v>8</v>
      </c>
      <c r="F43" s="202" t="s">
        <v>574</v>
      </c>
      <c r="G43" s="90">
        <f>+'Ark1'!Q1186</f>
        <v>56</v>
      </c>
      <c r="H43" s="91">
        <f>+'Ark1'!R1186</f>
        <v>504</v>
      </c>
      <c r="I43" s="90">
        <f>IF(H43=0,"",'Ark1'!S1186)</f>
        <v>504</v>
      </c>
      <c r="J43" s="83"/>
      <c r="K43" s="173">
        <f>IF(G43=0,"",100*H43/Måned!$G17)</f>
        <v>21.337849280270955</v>
      </c>
      <c r="L43" s="83"/>
      <c r="M43" s="173">
        <f>+IF(H43=0,"",'Ark1'!AA1186)</f>
        <v>31.057607164713204</v>
      </c>
      <c r="N43" s="173">
        <f>+IF(I43=0,"",'Ark1'!AB1186)</f>
        <v>3.99357743311504</v>
      </c>
      <c r="O43" s="245">
        <f>IF(H43=0,"",'Ark1'!W1186)</f>
        <v>59.375</v>
      </c>
      <c r="P43" s="173">
        <f>IF(H43=0,"",'Ark1'!X1186)</f>
        <v>166.23781148429029</v>
      </c>
      <c r="Q43" s="244"/>
      <c r="R43" s="173">
        <f>IF(H43=0,"",'Ark1'!AA1186)</f>
        <v>31.057607164713204</v>
      </c>
      <c r="S43" s="173">
        <f>IF(H43=0,"",'Ark1'!AB1186)</f>
        <v>3.99357743311504</v>
      </c>
      <c r="T43" s="173">
        <f>IF(H43=0,"",'Ark1'!AC1186)</f>
        <v>-36.37306718807595</v>
      </c>
      <c r="U43" s="83"/>
      <c r="V43" s="91">
        <f t="shared" si="4"/>
        <v>9</v>
      </c>
      <c r="W43" s="173">
        <f>+'Ark1'!V1186</f>
        <v>5.2936507936507935</v>
      </c>
      <c r="X43" s="220"/>
      <c r="Y43" s="224"/>
      <c r="Z43" s="89"/>
      <c r="AB43" s="224"/>
      <c r="AC43" s="223"/>
      <c r="AD43" s="90"/>
      <c r="AE43" s="90"/>
      <c r="AF43" s="90"/>
      <c r="AG43" s="90"/>
      <c r="AH43" s="90"/>
      <c r="AI43" s="90"/>
    </row>
    <row r="44" spans="1:35" ht="15.6">
      <c r="A44" s="220"/>
      <c r="B44" s="202">
        <f>+'Ark1'!C1187</f>
        <v>2024</v>
      </c>
      <c r="C44" s="202">
        <f>+'Ark1'!J1187</f>
        <v>111</v>
      </c>
      <c r="D44" s="202" t="str">
        <f t="shared" si="5"/>
        <v>Forus</v>
      </c>
      <c r="E44" s="202">
        <f>+'Ark1'!D1187</f>
        <v>9</v>
      </c>
      <c r="F44" s="202" t="s">
        <v>575</v>
      </c>
      <c r="G44" s="90">
        <f>+'Ark1'!Q1187</f>
        <v>61</v>
      </c>
      <c r="H44" s="91">
        <f>+'Ark1'!R1187</f>
        <v>578</v>
      </c>
      <c r="I44" s="90">
        <f>IF(H44=0,"",'Ark1'!S1187)</f>
        <v>578</v>
      </c>
      <c r="J44" s="83"/>
      <c r="K44" s="173">
        <f>IF(G44=0,"",100*H44/Måned!$G18)</f>
        <v>24.450084602368868</v>
      </c>
      <c r="L44" s="83"/>
      <c r="M44" s="173">
        <f>+IF(H44=0,"",'Ark1'!AA1187)</f>
        <v>30.834337469307304</v>
      </c>
      <c r="N44" s="173">
        <f>+IF(I44=0,"",'Ark1'!AB1187)</f>
        <v>3.8880617871779486</v>
      </c>
      <c r="O44" s="245">
        <f>IF(H44=0,"",'Ark1'!W1187)</f>
        <v>59.408304498269885</v>
      </c>
      <c r="P44" s="173">
        <f>IF(H44=0,"",'Ark1'!X1187)</f>
        <v>163.12254683276677</v>
      </c>
      <c r="Q44" s="244"/>
      <c r="R44" s="173">
        <f>IF(H44=0,"",'Ark1'!AA1187)</f>
        <v>30.834337469307304</v>
      </c>
      <c r="S44" s="173">
        <f>IF(H44=0,"",'Ark1'!AB1187)</f>
        <v>3.8880617871779486</v>
      </c>
      <c r="T44" s="173">
        <f>IF(H44=0,"",'Ark1'!AC1187)</f>
        <v>-41.264985513934654</v>
      </c>
      <c r="U44" s="83"/>
      <c r="V44" s="91">
        <f t="shared" si="4"/>
        <v>9.4754098360655732</v>
      </c>
      <c r="W44" s="173">
        <f>+'Ark1'!V1187</f>
        <v>5.2231833910034604</v>
      </c>
      <c r="X44" s="220"/>
      <c r="Y44" s="224"/>
      <c r="Z44" s="89"/>
      <c r="AB44" s="224"/>
      <c r="AC44" s="223"/>
      <c r="AD44" s="90"/>
      <c r="AE44" s="90"/>
      <c r="AF44" s="90"/>
      <c r="AG44" s="90"/>
      <c r="AH44" s="90"/>
      <c r="AI44" s="90"/>
    </row>
    <row r="45" spans="1:35" ht="15.6">
      <c r="A45" s="220"/>
      <c r="B45" s="202">
        <f>+'Ark1'!C1188</f>
        <v>2024</v>
      </c>
      <c r="C45" s="202">
        <f>+'Ark1'!J1188</f>
        <v>111</v>
      </c>
      <c r="D45" s="202" t="str">
        <f t="shared" si="5"/>
        <v>Forus</v>
      </c>
      <c r="E45" s="202">
        <f>+'Ark1'!D1188</f>
        <v>10</v>
      </c>
      <c r="F45" s="202" t="s">
        <v>576</v>
      </c>
      <c r="G45" s="90">
        <f>+'Ark1'!Q1188</f>
        <v>64</v>
      </c>
      <c r="H45" s="91">
        <f>+'Ark1'!R1188</f>
        <v>470</v>
      </c>
      <c r="I45" s="90">
        <f>IF(H45=0,"",'Ark1'!S1188)</f>
        <v>470</v>
      </c>
      <c r="J45" s="83"/>
      <c r="K45" s="173">
        <f>IF(G45=0,"",100*H45/Måned!$G19)</f>
        <v>18.680445151033386</v>
      </c>
      <c r="L45" s="83"/>
      <c r="M45" s="173">
        <f>+IF(H45=0,"",'Ark1'!AA1188)</f>
        <v>27.844459110724536</v>
      </c>
      <c r="N45" s="173">
        <f>+IF(I45=0,"",'Ark1'!AB1188)</f>
        <v>3.7744470962979215</v>
      </c>
      <c r="O45" s="245">
        <f>IF(H45=0,"",'Ark1'!W1188)</f>
        <v>59.559574468085103</v>
      </c>
      <c r="P45" s="173">
        <f>IF(H45=0,"",'Ark1'!X1188)</f>
        <v>167.91521633894999</v>
      </c>
      <c r="Q45" s="244"/>
      <c r="R45" s="173">
        <f>IF(H45=0,"",'Ark1'!AA1188)</f>
        <v>27.844459110724536</v>
      </c>
      <c r="S45" s="173">
        <f>IF(H45=0,"",'Ark1'!AB1188)</f>
        <v>3.7744470962979215</v>
      </c>
      <c r="T45" s="173">
        <f>IF(H45=0,"",'Ark1'!AC1188)</f>
        <v>-29.106426210666303</v>
      </c>
      <c r="U45" s="83"/>
      <c r="V45" s="91">
        <f t="shared" si="4"/>
        <v>7.34375</v>
      </c>
      <c r="W45" s="173">
        <f>+'Ark1'!V1188</f>
        <v>5.3787234042553189</v>
      </c>
      <c r="X45" s="220"/>
      <c r="Y45" s="224"/>
      <c r="Z45" s="89"/>
      <c r="AB45" s="224"/>
      <c r="AC45" s="223"/>
      <c r="AD45" s="90"/>
      <c r="AE45" s="90"/>
      <c r="AF45" s="90"/>
      <c r="AG45" s="90"/>
      <c r="AH45" s="90"/>
      <c r="AI45" s="90"/>
    </row>
    <row r="46" spans="1:35" ht="15.6">
      <c r="A46" s="220"/>
      <c r="B46" s="202">
        <f>+'Ark1'!C1189</f>
        <v>2024</v>
      </c>
      <c r="C46" s="202">
        <f>+'Ark1'!J1189</f>
        <v>111</v>
      </c>
      <c r="D46" s="202" t="str">
        <f t="shared" si="5"/>
        <v>Forus</v>
      </c>
      <c r="E46" s="202">
        <f>+'Ark1'!D1189</f>
        <v>11</v>
      </c>
      <c r="F46" s="202" t="s">
        <v>577</v>
      </c>
      <c r="G46" s="90">
        <f>+'Ark1'!Q1189</f>
        <v>62</v>
      </c>
      <c r="H46" s="91">
        <f>+'Ark1'!R1189</f>
        <v>498</v>
      </c>
      <c r="I46" s="90">
        <f>IF(H46=0,"",'Ark1'!S1189)</f>
        <v>498</v>
      </c>
      <c r="J46" s="83"/>
      <c r="K46" s="173">
        <f>IF(G46=0,"",100*H46/Måned!$G20)</f>
        <v>21.977052074139454</v>
      </c>
      <c r="L46" s="83"/>
      <c r="M46" s="173">
        <f>+IF(H46=0,"",'Ark1'!AA1189)</f>
        <v>31.66016156861934</v>
      </c>
      <c r="N46" s="173">
        <f>+IF(I46=0,"",'Ark1'!AB1189)</f>
        <v>3.8819021377449632</v>
      </c>
      <c r="O46" s="245">
        <f>IF(H46=0,"",'Ark1'!W1189)</f>
        <v>59.564257028112486</v>
      </c>
      <c r="P46" s="173">
        <f>IF(H46=0,"",'Ark1'!X1189)</f>
        <v>164.10735031132089</v>
      </c>
      <c r="Q46" s="244"/>
      <c r="R46" s="173">
        <f>IF(H46=0,"",'Ark1'!AA1189)</f>
        <v>31.66016156861934</v>
      </c>
      <c r="S46" s="173">
        <f>IF(H46=0,"",'Ark1'!AB1189)</f>
        <v>3.8819021377449632</v>
      </c>
      <c r="T46" s="173">
        <f>IF(H46=0,"",'Ark1'!AC1189)</f>
        <v>-39.055741267208688</v>
      </c>
      <c r="U46" s="83"/>
      <c r="V46" s="91">
        <f t="shared" si="4"/>
        <v>8.0322580645161299</v>
      </c>
      <c r="W46" s="173">
        <f>+'Ark1'!V1189</f>
        <v>5.5</v>
      </c>
      <c r="X46" s="220"/>
      <c r="Y46" s="224"/>
      <c r="Z46" s="223"/>
      <c r="AB46" s="224"/>
      <c r="AC46" s="223"/>
      <c r="AD46" s="90"/>
      <c r="AE46" s="90"/>
      <c r="AF46" s="90"/>
      <c r="AG46" s="90"/>
      <c r="AH46" s="90"/>
      <c r="AI46" s="90"/>
    </row>
    <row r="47" spans="1:35" ht="15.6">
      <c r="A47" s="220"/>
      <c r="B47" s="202">
        <f>+'Ark1'!C1190</f>
        <v>2024</v>
      </c>
      <c r="C47" s="202">
        <f>+'Ark1'!J1190</f>
        <v>111</v>
      </c>
      <c r="D47" s="202" t="str">
        <f t="shared" si="5"/>
        <v>Forus</v>
      </c>
      <c r="E47" s="202">
        <f>+'Ark1'!D1190</f>
        <v>12</v>
      </c>
      <c r="F47" s="202" t="s">
        <v>578</v>
      </c>
      <c r="G47" s="90">
        <f>+'Ark1'!Q1190</f>
        <v>52</v>
      </c>
      <c r="H47" s="91">
        <f>+'Ark1'!R1190</f>
        <v>475</v>
      </c>
      <c r="I47" s="90">
        <f>IF(H47=0,"",'Ark1'!S1190)</f>
        <v>475</v>
      </c>
      <c r="J47" s="83"/>
      <c r="K47" s="173">
        <f>IF(G47=0,"",100*H47/Måned!$G21)</f>
        <v>19.808173477898247</v>
      </c>
      <c r="L47" s="83"/>
      <c r="M47" s="173">
        <f>+IF(H47=0,"",'Ark1'!AA1190)</f>
        <v>27.856989342830111</v>
      </c>
      <c r="N47" s="173">
        <f>+IF(I47=0,"",'Ark1'!AB1190)</f>
        <v>3.4447277954125441</v>
      </c>
      <c r="O47" s="245">
        <f>IF(H47=0,"",'Ark1'!W1190)</f>
        <v>59.726315789473645</v>
      </c>
      <c r="P47" s="173">
        <f>IF(H47=0,"",'Ark1'!X1190)</f>
        <v>163.45532303130528</v>
      </c>
      <c r="Q47" s="244"/>
      <c r="R47" s="173">
        <f>IF(H47=0,"",'Ark1'!AA1190)</f>
        <v>27.856989342830111</v>
      </c>
      <c r="S47" s="173">
        <f>IF(H47=0,"",'Ark1'!AB1190)</f>
        <v>3.4447277954125441</v>
      </c>
      <c r="T47" s="173">
        <f>IF(H47=0,"",'Ark1'!AC1190)</f>
        <v>-26.182460767790602</v>
      </c>
      <c r="U47" s="83"/>
      <c r="V47" s="91">
        <f t="shared" si="4"/>
        <v>9.134615384615385</v>
      </c>
      <c r="W47" s="173">
        <f>+'Ark1'!V1190</f>
        <v>4.9915789473684198</v>
      </c>
      <c r="X47" s="220"/>
      <c r="Y47" s="224"/>
      <c r="Z47" s="223"/>
      <c r="AB47" s="224"/>
      <c r="AC47" s="90"/>
      <c r="AD47" s="90"/>
      <c r="AE47" s="90"/>
      <c r="AF47" s="90"/>
      <c r="AG47" s="90"/>
      <c r="AH47" s="90"/>
      <c r="AI47" s="90"/>
    </row>
    <row r="48" spans="1:35" ht="15.6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20"/>
      <c r="Y48" s="224"/>
      <c r="Z48" s="223"/>
      <c r="AB48" s="224"/>
      <c r="AC48" s="90"/>
      <c r="AD48" s="90"/>
      <c r="AE48" s="90"/>
      <c r="AF48" s="90"/>
      <c r="AG48" s="90"/>
      <c r="AH48" s="90"/>
      <c r="AI48" s="90"/>
    </row>
    <row r="49" spans="1:38" ht="15.6">
      <c r="A49" s="220"/>
      <c r="B49" s="202">
        <f>+'Ark1'!C1203</f>
        <v>2024</v>
      </c>
      <c r="C49" s="202">
        <f>+'Ark1'!J1203</f>
        <v>116</v>
      </c>
      <c r="D49" s="202" t="s">
        <v>41</v>
      </c>
      <c r="E49" s="202">
        <f>+'Ark1'!D1203</f>
        <v>1</v>
      </c>
      <c r="F49" s="202" t="s">
        <v>568</v>
      </c>
      <c r="G49" s="90">
        <f>+'Ark1'!Q1203</f>
        <v>17</v>
      </c>
      <c r="H49" s="91">
        <f>+'Ark1'!R1203</f>
        <v>168</v>
      </c>
      <c r="I49" s="90">
        <f>IF(H49=0,"",'Ark1'!S1203)</f>
        <v>168</v>
      </c>
      <c r="J49" s="83"/>
      <c r="K49" s="173">
        <f>IF(G49=0,"",100*H49/Måned!$G10)</f>
        <v>6.2015503875968996</v>
      </c>
      <c r="L49" s="83"/>
      <c r="M49" s="173">
        <f>+IF(H49=0,"",'Ark1'!AA1203)</f>
        <v>28.371890725137753</v>
      </c>
      <c r="N49" s="173">
        <f>+IF(I49=0,"",'Ark1'!AB1203)</f>
        <v>3.9915896204911809</v>
      </c>
      <c r="O49" s="245">
        <f>IF(H49=0,"",'Ark1'!W1203)</f>
        <v>60.29166666666665</v>
      </c>
      <c r="P49" s="173">
        <f>IF(H49=0,"",'Ark1'!X1203)</f>
        <v>165.18405303616561</v>
      </c>
      <c r="Q49" s="244"/>
      <c r="R49" s="173">
        <f>IF(H49=0,"",'Ark1'!AA1203)</f>
        <v>28.371890725137753</v>
      </c>
      <c r="S49" s="173">
        <f>IF(H49=0,"",'Ark1'!AB1203)</f>
        <v>3.9915896204911809</v>
      </c>
      <c r="T49" s="173">
        <f>IF(H49=0,"",'Ark1'!AC1203)</f>
        <v>-51.131450815922179</v>
      </c>
      <c r="U49" s="83"/>
      <c r="V49" s="91">
        <f t="shared" ref="V49:V60" si="6">+(IF(H49=0,"",I49/G49))</f>
        <v>9.882352941176471</v>
      </c>
      <c r="W49" s="173">
        <f>+'Ark1'!V1203</f>
        <v>4.3273809523809508</v>
      </c>
      <c r="X49" s="220"/>
      <c r="Y49" s="89"/>
      <c r="Z49" s="89"/>
      <c r="AB49" s="224"/>
      <c r="AC49" s="90"/>
      <c r="AD49" s="90"/>
      <c r="AE49" s="90"/>
      <c r="AF49" s="90"/>
      <c r="AG49" s="90"/>
      <c r="AH49" s="90"/>
      <c r="AI49" s="90"/>
    </row>
    <row r="50" spans="1:38" ht="15.6">
      <c r="A50" s="220"/>
      <c r="B50" s="202">
        <f>+'Ark1'!C1204</f>
        <v>2024</v>
      </c>
      <c r="C50" s="202">
        <f>+'Ark1'!J1204</f>
        <v>116</v>
      </c>
      <c r="D50" s="202" t="str">
        <f t="shared" ref="D50:D60" si="7">+D49</f>
        <v>Sandeid</v>
      </c>
      <c r="E50" s="202">
        <f>+'Ark1'!D1204</f>
        <v>2</v>
      </c>
      <c r="F50" s="202" t="s">
        <v>569</v>
      </c>
      <c r="G50" s="90">
        <f>+'Ark1'!Q1204</f>
        <v>13</v>
      </c>
      <c r="H50" s="91">
        <f>+'Ark1'!R1204</f>
        <v>132</v>
      </c>
      <c r="I50" s="90">
        <f>IF(H50=0,"",'Ark1'!S1204)</f>
        <v>131</v>
      </c>
      <c r="J50" s="83"/>
      <c r="K50" s="173">
        <f>IF(G50=0,"",100*H50/Måned!$G11)</f>
        <v>4.9327354260089686</v>
      </c>
      <c r="L50" s="83"/>
      <c r="M50" s="173">
        <f>+IF(H50=0,"",'Ark1'!AA1204)</f>
        <v>27.770114343056726</v>
      </c>
      <c r="N50" s="173">
        <f>+IF(I50=0,"",'Ark1'!AB1204)</f>
        <v>3.5209794368698377</v>
      </c>
      <c r="O50" s="245">
        <f>IF(H50=0,"",'Ark1'!W1204)</f>
        <v>60.877862595419856</v>
      </c>
      <c r="P50" s="173">
        <f>IF(H50=0,"",'Ark1'!X1204)</f>
        <v>148.00551561114938</v>
      </c>
      <c r="Q50" s="244"/>
      <c r="R50" s="173">
        <f>IF(H50=0,"",'Ark1'!AA1204)</f>
        <v>27.770114343056726</v>
      </c>
      <c r="S50" s="173">
        <f>IF(H50=0,"",'Ark1'!AB1204)</f>
        <v>3.5209794368698377</v>
      </c>
      <c r="T50" s="173">
        <f>IF(H50=0,"",'Ark1'!AC1204)</f>
        <v>-42.957498454013269</v>
      </c>
      <c r="U50" s="83"/>
      <c r="V50" s="91">
        <f t="shared" si="6"/>
        <v>10.076923076923077</v>
      </c>
      <c r="W50" s="173">
        <f>+'Ark1'!V1204</f>
        <v>4.3787878787878789</v>
      </c>
      <c r="X50" s="220"/>
      <c r="Y50" s="89"/>
      <c r="Z50" s="89"/>
      <c r="AB50" s="224"/>
      <c r="AC50" s="90"/>
      <c r="AD50" s="90"/>
      <c r="AE50" s="90"/>
      <c r="AF50" s="90"/>
      <c r="AG50" s="90"/>
      <c r="AH50" s="90"/>
      <c r="AI50" s="90"/>
    </row>
    <row r="51" spans="1:38" ht="15.6">
      <c r="A51" s="220"/>
      <c r="B51" s="202">
        <f>+'Ark1'!C1205</f>
        <v>2024</v>
      </c>
      <c r="C51" s="202">
        <f>+'Ark1'!J1205</f>
        <v>116</v>
      </c>
      <c r="D51" s="202" t="str">
        <f t="shared" si="7"/>
        <v>Sandeid</v>
      </c>
      <c r="E51" s="202">
        <f>+'Ark1'!D1205</f>
        <v>3</v>
      </c>
      <c r="F51" s="202" t="s">
        <v>570</v>
      </c>
      <c r="G51" s="90">
        <f>+'Ark1'!Q1205</f>
        <v>14</v>
      </c>
      <c r="H51" s="91">
        <f>+'Ark1'!R1205</f>
        <v>118</v>
      </c>
      <c r="I51" s="90">
        <f>IF(H51=0,"",'Ark1'!S1205)</f>
        <v>118</v>
      </c>
      <c r="J51" s="83"/>
      <c r="K51" s="173">
        <f>IF(G51=0,"",100*H51/Måned!$G12)</f>
        <v>5.5686644643699861</v>
      </c>
      <c r="L51" s="83"/>
      <c r="M51" s="173">
        <f>+IF(H51=0,"",'Ark1'!AA1205)</f>
        <v>29.850993399751641</v>
      </c>
      <c r="N51" s="173">
        <f>+IF(I51=0,"",'Ark1'!AB1205)</f>
        <v>3.5192763384774199</v>
      </c>
      <c r="O51" s="245">
        <f>IF(H51=0,"",'Ark1'!W1205)</f>
        <v>60.51694915254236</v>
      </c>
      <c r="P51" s="173">
        <f>IF(H51=0,"",'Ark1'!X1205)</f>
        <v>152.68376884514396</v>
      </c>
      <c r="Q51" s="244"/>
      <c r="R51" s="173">
        <f>IF(H51=0,"",'Ark1'!AA1205)</f>
        <v>29.850993399751641</v>
      </c>
      <c r="S51" s="173">
        <f>IF(H51=0,"",'Ark1'!AB1205)</f>
        <v>3.5192763384774199</v>
      </c>
      <c r="T51" s="173">
        <f>IF(H51=0,"",'Ark1'!AC1205)</f>
        <v>-43.722144408599206</v>
      </c>
      <c r="U51" s="83"/>
      <c r="V51" s="91">
        <f t="shared" si="6"/>
        <v>8.4285714285714288</v>
      </c>
      <c r="W51" s="173">
        <f>+'Ark1'!V1205</f>
        <v>4.1864406779661021</v>
      </c>
      <c r="X51" s="220"/>
      <c r="Y51" s="247"/>
      <c r="AB51" s="224"/>
      <c r="AJ51" s="248"/>
      <c r="AK51" s="89"/>
      <c r="AL51" s="89"/>
    </row>
    <row r="52" spans="1:38" ht="15.6">
      <c r="A52" s="220"/>
      <c r="B52" s="202">
        <f>+'Ark1'!C1206</f>
        <v>2024</v>
      </c>
      <c r="C52" s="202">
        <f>+'Ark1'!J1206</f>
        <v>116</v>
      </c>
      <c r="D52" s="202" t="str">
        <f t="shared" si="7"/>
        <v>Sandeid</v>
      </c>
      <c r="E52" s="202">
        <f>+'Ark1'!D1206</f>
        <v>4</v>
      </c>
      <c r="F52" s="202" t="s">
        <v>571</v>
      </c>
      <c r="G52" s="90">
        <f>+'Ark1'!Q1206</f>
        <v>17</v>
      </c>
      <c r="H52" s="91">
        <f>+'Ark1'!R1206</f>
        <v>124</v>
      </c>
      <c r="I52" s="90">
        <f>IF(H52=0,"",'Ark1'!S1206)</f>
        <v>124</v>
      </c>
      <c r="J52" s="83"/>
      <c r="K52" s="173">
        <f>IF(G52=0,"",100*H52/Måned!$G13)</f>
        <v>4.179305695989215</v>
      </c>
      <c r="L52" s="83"/>
      <c r="M52" s="173">
        <f>+IF(H52=0,"",'Ark1'!AA1206)</f>
        <v>27.054510566881874</v>
      </c>
      <c r="N52" s="173">
        <f>+IF(I52=0,"",'Ark1'!AB1206)</f>
        <v>3.1742964020839306</v>
      </c>
      <c r="O52" s="245">
        <f>IF(H52=0,"",'Ark1'!W1206)</f>
        <v>60.66935483870968</v>
      </c>
      <c r="P52" s="173">
        <f>IF(H52=0,"",'Ark1'!X1206)</f>
        <v>153.38919372313285</v>
      </c>
      <c r="Q52" s="244"/>
      <c r="R52" s="173">
        <f>IF(H52=0,"",'Ark1'!AA1206)</f>
        <v>27.054510566881874</v>
      </c>
      <c r="S52" s="173">
        <f>IF(H52=0,"",'Ark1'!AB1206)</f>
        <v>3.1742964020839306</v>
      </c>
      <c r="T52" s="173">
        <f>IF(H52=0,"",'Ark1'!AC1206)</f>
        <v>-35.50091648893715</v>
      </c>
      <c r="U52" s="83"/>
      <c r="V52" s="91">
        <f t="shared" si="6"/>
        <v>7.2941176470588234</v>
      </c>
      <c r="W52" s="173">
        <f>+'Ark1'!V1206</f>
        <v>4.2580645161290311</v>
      </c>
      <c r="X52" s="220"/>
      <c r="Y52" s="247"/>
      <c r="AB52" s="224"/>
      <c r="AJ52" s="248"/>
      <c r="AK52" s="89"/>
      <c r="AL52" s="89"/>
    </row>
    <row r="53" spans="1:38" ht="15.6">
      <c r="A53" s="220"/>
      <c r="B53" s="202">
        <f>+'Ark1'!C1207</f>
        <v>2024</v>
      </c>
      <c r="C53" s="202">
        <f>+'Ark1'!J1207</f>
        <v>116</v>
      </c>
      <c r="D53" s="202" t="str">
        <f t="shared" si="7"/>
        <v>Sandeid</v>
      </c>
      <c r="E53" s="202">
        <f>+'Ark1'!D1207</f>
        <v>5</v>
      </c>
      <c r="F53" s="202" t="s">
        <v>467</v>
      </c>
      <c r="G53" s="90">
        <f>+'Ark1'!Q1207</f>
        <v>14</v>
      </c>
      <c r="H53" s="91">
        <f>+'Ark1'!R1207</f>
        <v>155</v>
      </c>
      <c r="I53" s="90">
        <f>IF(H53=0,"",'Ark1'!S1207)</f>
        <v>154</v>
      </c>
      <c r="J53" s="83"/>
      <c r="K53" s="173">
        <f>IF(G53=0,"",100*H53/Måned!$G14)</f>
        <v>5.7749627421758571</v>
      </c>
      <c r="L53" s="83"/>
      <c r="M53" s="173">
        <f>+IF(H53=0,"",'Ark1'!AA1207)</f>
        <v>31.327128903122997</v>
      </c>
      <c r="N53" s="173">
        <f>+IF(I53=0,"",'Ark1'!AB1207)</f>
        <v>3.656882046854264</v>
      </c>
      <c r="O53" s="245">
        <f>IF(H53=0,"",'Ark1'!W1207)</f>
        <v>60.681818181818173</v>
      </c>
      <c r="P53" s="173">
        <f>IF(H53=0,"",'Ark1'!X1207)</f>
        <v>153.11935134379482</v>
      </c>
      <c r="Q53" s="244"/>
      <c r="R53" s="173">
        <f>IF(H53=0,"",'Ark1'!AA1207)</f>
        <v>31.327128903122997</v>
      </c>
      <c r="S53" s="173">
        <f>IF(H53=0,"",'Ark1'!AB1207)</f>
        <v>3.656882046854264</v>
      </c>
      <c r="T53" s="173">
        <f>IF(H53=0,"",'Ark1'!AC1207)</f>
        <v>-42.768393427552056</v>
      </c>
      <c r="U53" s="83"/>
      <c r="V53" s="91">
        <f t="shared" si="6"/>
        <v>11</v>
      </c>
      <c r="W53" s="173">
        <f>+'Ark1'!V1207</f>
        <v>3.303225806451612</v>
      </c>
      <c r="X53" s="220"/>
      <c r="Y53" s="247"/>
      <c r="AB53" s="224"/>
      <c r="AJ53" s="248"/>
      <c r="AK53" s="89"/>
      <c r="AL53" s="89"/>
    </row>
    <row r="54" spans="1:38" ht="15.6">
      <c r="A54" s="220"/>
      <c r="B54" s="202">
        <f>+'Ark1'!C1208</f>
        <v>2024</v>
      </c>
      <c r="C54" s="202">
        <f>+'Ark1'!J1208</f>
        <v>116</v>
      </c>
      <c r="D54" s="202" t="str">
        <f t="shared" si="7"/>
        <v>Sandeid</v>
      </c>
      <c r="E54" s="202">
        <f>+'Ark1'!D1208</f>
        <v>6</v>
      </c>
      <c r="F54" s="202" t="s">
        <v>572</v>
      </c>
      <c r="G54" s="90">
        <f>+'Ark1'!Q1208</f>
        <v>0</v>
      </c>
      <c r="H54" s="91">
        <f>+'Ark1'!R1208</f>
        <v>0</v>
      </c>
      <c r="I54" s="90" t="str">
        <f>IF(H54=0,"",'Ark1'!S1208)</f>
        <v/>
      </c>
      <c r="J54" s="83"/>
      <c r="K54" s="173" t="str">
        <f>IF(G54=0,"",100*H54/Måned!$G15)</f>
        <v/>
      </c>
      <c r="L54" s="83"/>
      <c r="M54" s="173" t="str">
        <f>+IF(H54=0,"",'Ark1'!AA1208)</f>
        <v/>
      </c>
      <c r="N54" s="173">
        <f>+IF(I54=0,"",'Ark1'!AB1208)</f>
        <v>0</v>
      </c>
      <c r="O54" s="245" t="str">
        <f>IF(H54=0,"",'Ark1'!W1208)</f>
        <v/>
      </c>
      <c r="P54" s="173" t="str">
        <f>IF(H54=0,"",'Ark1'!X1208)</f>
        <v/>
      </c>
      <c r="Q54" s="244"/>
      <c r="R54" s="173" t="str">
        <f>IF(H54=0,"",'Ark1'!AA1208)</f>
        <v/>
      </c>
      <c r="S54" s="173" t="str">
        <f>IF(H54=0,"",'Ark1'!AB1208)</f>
        <v/>
      </c>
      <c r="T54" s="173" t="str">
        <f>IF(H54=0,"",'Ark1'!AC1208)</f>
        <v/>
      </c>
      <c r="U54" s="83"/>
      <c r="V54" s="91" t="str">
        <f t="shared" si="6"/>
        <v/>
      </c>
      <c r="W54" s="173">
        <f>+'Ark1'!V1208</f>
        <v>0</v>
      </c>
      <c r="X54" s="220"/>
      <c r="Y54" s="247"/>
      <c r="AB54" s="224"/>
      <c r="AJ54" s="248"/>
      <c r="AK54" s="89"/>
      <c r="AL54" s="89"/>
    </row>
    <row r="55" spans="1:38" ht="15.6">
      <c r="A55" s="220"/>
      <c r="B55" s="202">
        <f>+'Ark1'!C1209</f>
        <v>2024</v>
      </c>
      <c r="C55" s="202">
        <f>+'Ark1'!J1209</f>
        <v>116</v>
      </c>
      <c r="D55" s="202" t="str">
        <f t="shared" si="7"/>
        <v>Sandeid</v>
      </c>
      <c r="E55" s="202">
        <f>+'Ark1'!D1209</f>
        <v>7</v>
      </c>
      <c r="F55" s="202" t="s">
        <v>573</v>
      </c>
      <c r="G55" s="90">
        <f>+'Ark1'!Q1209</f>
        <v>0</v>
      </c>
      <c r="H55" s="91">
        <f>+'Ark1'!R1209</f>
        <v>0</v>
      </c>
      <c r="I55" s="90" t="str">
        <f>IF(H55=0,"",'Ark1'!S1209)</f>
        <v/>
      </c>
      <c r="J55" s="83"/>
      <c r="K55" s="173" t="str">
        <f>IF(G55=0,"",100*H55/Måned!$G16)</f>
        <v/>
      </c>
      <c r="L55" s="83"/>
      <c r="M55" s="173" t="str">
        <f>+IF(H55=0,"",'Ark1'!AA1209)</f>
        <v/>
      </c>
      <c r="N55" s="173">
        <f>+IF(I55=0,"",'Ark1'!AB1209)</f>
        <v>0</v>
      </c>
      <c r="O55" s="245" t="str">
        <f>IF(H55=0,"",'Ark1'!W1209)</f>
        <v/>
      </c>
      <c r="P55" s="173" t="str">
        <f>IF(H55=0,"",'Ark1'!X1209)</f>
        <v/>
      </c>
      <c r="Q55" s="244"/>
      <c r="R55" s="173" t="str">
        <f>IF(H55=0,"",'Ark1'!AA1209)</f>
        <v/>
      </c>
      <c r="S55" s="173" t="str">
        <f>IF(H55=0,"",'Ark1'!AB1209)</f>
        <v/>
      </c>
      <c r="T55" s="173" t="str">
        <f>IF(H55=0,"",'Ark1'!AC1209)</f>
        <v/>
      </c>
      <c r="U55" s="83"/>
      <c r="V55" s="91" t="str">
        <f t="shared" si="6"/>
        <v/>
      </c>
      <c r="W55" s="173">
        <f>+'Ark1'!V1209</f>
        <v>0</v>
      </c>
      <c r="X55" s="220"/>
      <c r="Y55" s="247"/>
      <c r="AB55" s="224"/>
      <c r="AJ55" s="248"/>
      <c r="AK55" s="89"/>
      <c r="AL55" s="89"/>
    </row>
    <row r="56" spans="1:38" ht="15.6">
      <c r="A56" s="220"/>
      <c r="B56" s="202">
        <f>+'Ark1'!C1210</f>
        <v>2024</v>
      </c>
      <c r="C56" s="202">
        <f>+'Ark1'!J1210</f>
        <v>116</v>
      </c>
      <c r="D56" s="202" t="str">
        <f t="shared" si="7"/>
        <v>Sandeid</v>
      </c>
      <c r="E56" s="202">
        <f>+'Ark1'!D1210</f>
        <v>8</v>
      </c>
      <c r="F56" s="202" t="s">
        <v>574</v>
      </c>
      <c r="G56" s="90">
        <f>+'Ark1'!Q1210</f>
        <v>9</v>
      </c>
      <c r="H56" s="91">
        <f>+'Ark1'!R1210</f>
        <v>38</v>
      </c>
      <c r="I56" s="90">
        <f>IF(H56=0,"",'Ark1'!S1210)</f>
        <v>38</v>
      </c>
      <c r="J56" s="83"/>
      <c r="K56" s="173">
        <f>IF(G56=0,"",100*H56/Måned!$G17)</f>
        <v>1.6088060965283657</v>
      </c>
      <c r="L56" s="83"/>
      <c r="M56" s="173">
        <f>+IF(H56=0,"",'Ark1'!AA1210)</f>
        <v>33.0335669330656</v>
      </c>
      <c r="N56" s="173">
        <f>+IF(I56=0,"",'Ark1'!AB1210)</f>
        <v>5</v>
      </c>
      <c r="O56" s="245">
        <f>IF(H56=0,"",'Ark1'!W1210)</f>
        <v>60</v>
      </c>
      <c r="P56" s="173">
        <f>IF(H56=0,"",'Ark1'!X1210)</f>
        <v>170.72190226378515</v>
      </c>
      <c r="Q56" s="244"/>
      <c r="R56" s="173">
        <f>IF(H56=0,"",'Ark1'!AA1210)</f>
        <v>33.0335669330656</v>
      </c>
      <c r="S56" s="173">
        <f>IF(H56=0,"",'Ark1'!AB1210)</f>
        <v>5</v>
      </c>
      <c r="T56" s="173">
        <f>IF(H56=0,"",'Ark1'!AC1210)</f>
        <v>-13.761122081959265</v>
      </c>
      <c r="U56" s="83"/>
      <c r="V56" s="91">
        <f t="shared" si="6"/>
        <v>4.2222222222222223</v>
      </c>
      <c r="W56" s="173">
        <f>+'Ark1'!V1210</f>
        <v>3.7894736842105248</v>
      </c>
      <c r="X56" s="220"/>
      <c r="Y56" s="247"/>
      <c r="AB56" s="224"/>
      <c r="AJ56" s="248"/>
      <c r="AK56" s="89"/>
      <c r="AL56" s="89"/>
    </row>
    <row r="57" spans="1:38" ht="15.6">
      <c r="A57" s="220"/>
      <c r="B57" s="202">
        <f>+'Ark1'!C1211</f>
        <v>2024</v>
      </c>
      <c r="C57" s="202">
        <f>+'Ark1'!J1211</f>
        <v>116</v>
      </c>
      <c r="D57" s="202" t="str">
        <f t="shared" si="7"/>
        <v>Sandeid</v>
      </c>
      <c r="E57" s="202">
        <f>+'Ark1'!D1211</f>
        <v>9</v>
      </c>
      <c r="F57" s="202" t="s">
        <v>575</v>
      </c>
      <c r="G57" s="90">
        <f>+'Ark1'!Q1211</f>
        <v>6</v>
      </c>
      <c r="H57" s="91">
        <f>+'Ark1'!R1211</f>
        <v>70</v>
      </c>
      <c r="I57" s="90">
        <f>IF(H57=0,"",'Ark1'!S1211)</f>
        <v>70</v>
      </c>
      <c r="J57" s="83"/>
      <c r="K57" s="173">
        <f>IF(G57=0,"",100*H57/Måned!$G18)</f>
        <v>2.9610829103214891</v>
      </c>
      <c r="L57" s="83"/>
      <c r="M57" s="173">
        <f>+IF(H57=0,"",'Ark1'!AA1211)</f>
        <v>31.416421710010393</v>
      </c>
      <c r="N57" s="173">
        <f>+IF(I57=0,"",'Ark1'!AB1211)</f>
        <v>5.1500148602915932</v>
      </c>
      <c r="O57" s="245">
        <f>IF(H57=0,"",'Ark1'!W1211)</f>
        <v>58.814285714285695</v>
      </c>
      <c r="P57" s="173">
        <f>IF(H57=0,"",'Ark1'!X1211)</f>
        <v>152.84476087292998</v>
      </c>
      <c r="Q57" s="244"/>
      <c r="R57" s="173">
        <f>IF(H57=0,"",'Ark1'!AA1211)</f>
        <v>31.416421710010393</v>
      </c>
      <c r="S57" s="173">
        <f>IF(H57=0,"",'Ark1'!AB1211)</f>
        <v>5.1500148602915932</v>
      </c>
      <c r="T57" s="173">
        <f>IF(H57=0,"",'Ark1'!AC1211)</f>
        <v>-47.48261185174313</v>
      </c>
      <c r="U57" s="83"/>
      <c r="V57" s="91">
        <f t="shared" si="6"/>
        <v>11.666666666666666</v>
      </c>
      <c r="W57" s="173">
        <f>+'Ark1'!V1211</f>
        <v>6</v>
      </c>
      <c r="X57" s="220"/>
      <c r="Y57" s="247"/>
      <c r="AB57" s="224"/>
      <c r="AJ57" s="248"/>
      <c r="AK57" s="89"/>
      <c r="AL57" s="89"/>
    </row>
    <row r="58" spans="1:38" ht="15.6">
      <c r="A58" s="220"/>
      <c r="B58" s="202">
        <f>+'Ark1'!C1212</f>
        <v>2024</v>
      </c>
      <c r="C58" s="202">
        <f>+'Ark1'!J1212</f>
        <v>116</v>
      </c>
      <c r="D58" s="202" t="str">
        <f t="shared" si="7"/>
        <v>Sandeid</v>
      </c>
      <c r="E58" s="202">
        <f>+'Ark1'!D1212</f>
        <v>10</v>
      </c>
      <c r="F58" s="202" t="s">
        <v>576</v>
      </c>
      <c r="G58" s="90">
        <f>+'Ark1'!Q1212</f>
        <v>12</v>
      </c>
      <c r="H58" s="91">
        <f>+'Ark1'!R1212</f>
        <v>79</v>
      </c>
      <c r="I58" s="90">
        <f>IF(H58=0,"",'Ark1'!S1212)</f>
        <v>79</v>
      </c>
      <c r="J58" s="83"/>
      <c r="K58" s="173">
        <f>IF(G58=0,"",100*H58/Måned!$G19)</f>
        <v>3.1399046104928456</v>
      </c>
      <c r="L58" s="83"/>
      <c r="M58" s="173">
        <f>+IF(H58=0,"",'Ark1'!AA1212)</f>
        <v>30.122435306539575</v>
      </c>
      <c r="N58" s="173">
        <f>+IF(I58=0,"",'Ark1'!AB1212)</f>
        <v>3.753244603923624</v>
      </c>
      <c r="O58" s="245">
        <f>IF(H58=0,"",'Ark1'!W1212)</f>
        <v>60.164556962025294</v>
      </c>
      <c r="P58" s="173">
        <f>IF(H58=0,"",'Ark1'!X1212)</f>
        <v>157.2267098207551</v>
      </c>
      <c r="Q58" s="244"/>
      <c r="R58" s="173">
        <f>IF(H58=0,"",'Ark1'!AA1212)</f>
        <v>30.122435306539575</v>
      </c>
      <c r="S58" s="173">
        <f>IF(H58=0,"",'Ark1'!AB1212)</f>
        <v>3.753244603923624</v>
      </c>
      <c r="T58" s="173">
        <f>IF(H58=0,"",'Ark1'!AC1212)</f>
        <v>-36.876963970472275</v>
      </c>
      <c r="U58" s="83"/>
      <c r="V58" s="91">
        <f t="shared" si="6"/>
        <v>6.583333333333333</v>
      </c>
      <c r="W58" s="173">
        <f>+'Ark1'!V1212</f>
        <v>4.9113924050632924</v>
      </c>
      <c r="X58" s="220"/>
      <c r="Y58" s="247"/>
      <c r="AB58" s="224"/>
      <c r="AJ58" s="248"/>
      <c r="AK58" s="89"/>
      <c r="AL58" s="89"/>
    </row>
    <row r="59" spans="1:38" ht="15.6">
      <c r="A59" s="220"/>
      <c r="B59" s="202">
        <f>+'Ark1'!C1213</f>
        <v>2024</v>
      </c>
      <c r="C59" s="202">
        <f>+'Ark1'!J1213</f>
        <v>116</v>
      </c>
      <c r="D59" s="202" t="str">
        <f t="shared" si="7"/>
        <v>Sandeid</v>
      </c>
      <c r="E59" s="202">
        <f>+'Ark1'!D1213</f>
        <v>11</v>
      </c>
      <c r="F59" s="202" t="s">
        <v>577</v>
      </c>
      <c r="G59" s="90">
        <f>+'Ark1'!Q1213</f>
        <v>9</v>
      </c>
      <c r="H59" s="91">
        <f>+'Ark1'!R1213</f>
        <v>79</v>
      </c>
      <c r="I59" s="90">
        <f>IF(H59=0,"",'Ark1'!S1213)</f>
        <v>79</v>
      </c>
      <c r="J59" s="83"/>
      <c r="K59" s="173">
        <f>IF(G59=0,"",100*H59/Måned!$G20)</f>
        <v>3.4863195057369816</v>
      </c>
      <c r="L59" s="83"/>
      <c r="M59" s="173">
        <f>+IF(H59=0,"",'Ark1'!AA1213)</f>
        <v>25.381971429383356</v>
      </c>
      <c r="N59" s="173">
        <f>+IF(I59=0,"",'Ark1'!AB1213)</f>
        <v>5.1863217238765351</v>
      </c>
      <c r="O59" s="245">
        <f>IF(H59=0,"",'Ark1'!W1213)</f>
        <v>59.253164556962027</v>
      </c>
      <c r="P59" s="173">
        <f>IF(H59=0,"",'Ark1'!X1213)</f>
        <v>171.59098701263076</v>
      </c>
      <c r="Q59" s="244"/>
      <c r="R59" s="173">
        <f>IF(H59=0,"",'Ark1'!AA1213)</f>
        <v>25.381971429383356</v>
      </c>
      <c r="S59" s="173">
        <f>IF(H59=0,"",'Ark1'!AB1213)</f>
        <v>5.1863217238765351</v>
      </c>
      <c r="T59" s="173">
        <f>IF(H59=0,"",'Ark1'!AC1213)</f>
        <v>-34.933163428481961</v>
      </c>
      <c r="U59" s="83"/>
      <c r="V59" s="91">
        <f t="shared" si="6"/>
        <v>8.7777777777777786</v>
      </c>
      <c r="W59" s="173">
        <f>+'Ark1'!V1213</f>
        <v>4.9493670886075956</v>
      </c>
      <c r="X59" s="220"/>
      <c r="Y59" s="247"/>
      <c r="AB59" s="224"/>
      <c r="AJ59" s="248"/>
      <c r="AK59" s="89"/>
      <c r="AL59" s="89"/>
    </row>
    <row r="60" spans="1:38" ht="15.6">
      <c r="A60" s="220"/>
      <c r="B60" s="202">
        <f>+'Ark1'!C1214</f>
        <v>2024</v>
      </c>
      <c r="C60" s="202">
        <f>+'Ark1'!J1214</f>
        <v>116</v>
      </c>
      <c r="D60" s="202" t="str">
        <f t="shared" si="7"/>
        <v>Sandeid</v>
      </c>
      <c r="E60" s="202">
        <f>+'Ark1'!D1214</f>
        <v>12</v>
      </c>
      <c r="F60" s="202" t="s">
        <v>578</v>
      </c>
      <c r="G60" s="90">
        <f>+'Ark1'!Q1214</f>
        <v>14</v>
      </c>
      <c r="H60" s="91">
        <f>+'Ark1'!R1214</f>
        <v>176</v>
      </c>
      <c r="I60" s="90">
        <f>IF(H60=0,"",'Ark1'!S1214)</f>
        <v>176</v>
      </c>
      <c r="J60" s="83"/>
      <c r="K60" s="173">
        <f>IF(G60=0,"",100*H60/Måned!$G21)</f>
        <v>7.3394495412844041</v>
      </c>
      <c r="L60" s="83"/>
      <c r="M60" s="173">
        <f>+IF(H60=0,"",'Ark1'!AA1214)</f>
        <v>29.7133696931221</v>
      </c>
      <c r="N60" s="173">
        <f>+IF(I60=0,"",'Ark1'!AB1214)</f>
        <v>4.1730662802970198</v>
      </c>
      <c r="O60" s="245">
        <f>IF(H60=0,"",'Ark1'!W1214)</f>
        <v>60.017045454545446</v>
      </c>
      <c r="P60" s="173">
        <f>IF(H60=0,"",'Ark1'!X1214)</f>
        <v>159.11122328375839</v>
      </c>
      <c r="Q60" s="244"/>
      <c r="R60" s="173">
        <f>IF(H60=0,"",'Ark1'!AA1214)</f>
        <v>29.7133696931221</v>
      </c>
      <c r="S60" s="173">
        <f>IF(H60=0,"",'Ark1'!AB1214)</f>
        <v>4.1730662802970198</v>
      </c>
      <c r="T60" s="173">
        <f>IF(H60=0,"",'Ark1'!AC1214)</f>
        <v>-41.404328183047696</v>
      </c>
      <c r="U60" s="83"/>
      <c r="V60" s="91">
        <f t="shared" si="6"/>
        <v>12.571428571428571</v>
      </c>
      <c r="W60" s="173">
        <f>+'Ark1'!V1214</f>
        <v>4.1363636363636367</v>
      </c>
      <c r="X60" s="220"/>
      <c r="Y60" s="247"/>
      <c r="AB60" s="224"/>
      <c r="AJ60" s="248"/>
      <c r="AK60" s="89"/>
      <c r="AL60" s="89"/>
    </row>
    <row r="61" spans="1:38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47"/>
      <c r="AB61" s="224"/>
      <c r="AJ61" s="248"/>
      <c r="AK61" s="89"/>
      <c r="AL61" s="89"/>
    </row>
    <row r="62" spans="1:38" ht="15.6">
      <c r="A62" s="220"/>
      <c r="B62" s="202">
        <f>+'Ark1'!C1215</f>
        <v>2024</v>
      </c>
      <c r="C62" s="202">
        <f>+'Ark1'!J1215</f>
        <v>117</v>
      </c>
      <c r="D62" s="202" t="s">
        <v>42</v>
      </c>
      <c r="E62" s="202">
        <f>+'Ark1'!D1215</f>
        <v>1</v>
      </c>
      <c r="F62" s="202" t="s">
        <v>568</v>
      </c>
      <c r="G62" s="90">
        <f>+'Ark1'!Q1215</f>
        <v>36</v>
      </c>
      <c r="H62" s="91">
        <f>+'Ark1'!R1215</f>
        <v>598</v>
      </c>
      <c r="I62" s="90">
        <f>IF(H62=0,"",'Ark1'!S1215)</f>
        <v>590</v>
      </c>
      <c r="J62" s="83"/>
      <c r="K62" s="173">
        <f>IF(G62=0,"",100*H62/Måned!$G10)</f>
        <v>22.074566260612773</v>
      </c>
      <c r="L62" s="83"/>
      <c r="M62" s="173">
        <f>+IF(H62=0,"",'Ark1'!AA1215)</f>
        <v>29.683238924580191</v>
      </c>
      <c r="N62" s="173">
        <f>+IF(I62=0,"",'Ark1'!AB1215)</f>
        <v>4.3015282921077125</v>
      </c>
      <c r="O62" s="245">
        <f>IF(H62=0,"",'Ark1'!W1215)</f>
        <v>57.720338983050816</v>
      </c>
      <c r="P62" s="173">
        <f>IF(H62=0,"",'Ark1'!X1215)</f>
        <v>165.92252252905126</v>
      </c>
      <c r="Q62" s="244"/>
      <c r="R62" s="173">
        <f>IF(H62=0,"",'Ark1'!AA1215)</f>
        <v>29.683238924580191</v>
      </c>
      <c r="S62" s="173">
        <f>IF(H62=0,"",'Ark1'!AB1215)</f>
        <v>4.3015282921077125</v>
      </c>
      <c r="T62" s="173">
        <f>IF(H62=0,"",'Ark1'!AC1215)</f>
        <v>-37.502053625843992</v>
      </c>
      <c r="U62" s="83"/>
      <c r="V62" s="91">
        <f t="shared" ref="V62:V73" si="8">+(IF(H62=0,"",I62/G62))</f>
        <v>16.388888888888889</v>
      </c>
      <c r="W62" s="173">
        <f>+'Ark1'!V1215</f>
        <v>8.2926421404682298</v>
      </c>
      <c r="X62" s="220"/>
      <c r="Y62" s="89"/>
      <c r="Z62" s="89"/>
      <c r="AB62" s="224"/>
      <c r="AC62" s="90"/>
      <c r="AD62" s="90"/>
      <c r="AE62" s="90"/>
      <c r="AF62" s="90"/>
      <c r="AG62" s="90"/>
      <c r="AH62" s="90"/>
      <c r="AI62" s="90"/>
    </row>
    <row r="63" spans="1:38" ht="15.6">
      <c r="A63" s="220"/>
      <c r="B63" s="202">
        <f>+'Ark1'!C1216</f>
        <v>2024</v>
      </c>
      <c r="C63" s="202">
        <f>+'Ark1'!J1216</f>
        <v>117</v>
      </c>
      <c r="D63" s="202" t="str">
        <f t="shared" ref="D63:D73" si="9">+D62</f>
        <v>Jæren</v>
      </c>
      <c r="E63" s="202">
        <f>+'Ark1'!D1216</f>
        <v>2</v>
      </c>
      <c r="F63" s="202" t="s">
        <v>569</v>
      </c>
      <c r="G63" s="90">
        <f>+'Ark1'!Q1216</f>
        <v>34</v>
      </c>
      <c r="H63" s="91">
        <f>+'Ark1'!R1216</f>
        <v>315</v>
      </c>
      <c r="I63" s="90">
        <f>IF(H63=0,"",'Ark1'!S1216)</f>
        <v>313</v>
      </c>
      <c r="J63" s="83"/>
      <c r="K63" s="173">
        <f>IF(G63=0,"",100*H63/Måned!$G11)</f>
        <v>11.771300448430493</v>
      </c>
      <c r="L63" s="83"/>
      <c r="M63" s="173">
        <f>+IF(H63=0,"",'Ark1'!AA1216)</f>
        <v>30.148640226509222</v>
      </c>
      <c r="N63" s="173">
        <f>+IF(I63=0,"",'Ark1'!AB1216)</f>
        <v>4.4980054464568999</v>
      </c>
      <c r="O63" s="245">
        <f>IF(H63=0,"",'Ark1'!W1216)</f>
        <v>58.428115015974413</v>
      </c>
      <c r="P63" s="173">
        <f>IF(H63=0,"",'Ark1'!X1216)</f>
        <v>164.69827512081031</v>
      </c>
      <c r="Q63" s="244"/>
      <c r="R63" s="173">
        <f>IF(H63=0,"",'Ark1'!AA1216)</f>
        <v>30.148640226509222</v>
      </c>
      <c r="S63" s="173">
        <f>IF(H63=0,"",'Ark1'!AB1216)</f>
        <v>4.4980054464568999</v>
      </c>
      <c r="T63" s="173">
        <f>IF(H63=0,"",'Ark1'!AC1216)</f>
        <v>-50.097036856890277</v>
      </c>
      <c r="U63" s="83"/>
      <c r="V63" s="91">
        <f t="shared" si="8"/>
        <v>9.2058823529411757</v>
      </c>
      <c r="W63" s="173">
        <f>+'Ark1'!V1216</f>
        <v>7.2984126984126974</v>
      </c>
      <c r="X63" s="220"/>
      <c r="Y63" s="89"/>
      <c r="Z63" s="89"/>
      <c r="AB63" s="224"/>
      <c r="AC63" s="90"/>
      <c r="AD63" s="90"/>
      <c r="AE63" s="90"/>
      <c r="AF63" s="90"/>
      <c r="AG63" s="90"/>
      <c r="AH63" s="90"/>
      <c r="AI63" s="90"/>
    </row>
    <row r="64" spans="1:38" ht="15.6">
      <c r="A64" s="220"/>
      <c r="B64" s="202">
        <f>+'Ark1'!C1217</f>
        <v>2024</v>
      </c>
      <c r="C64" s="202">
        <f>+'Ark1'!J1217</f>
        <v>117</v>
      </c>
      <c r="D64" s="202" t="str">
        <f t="shared" si="9"/>
        <v>Jæren</v>
      </c>
      <c r="E64" s="202">
        <f>+'Ark1'!D1217</f>
        <v>3</v>
      </c>
      <c r="F64" s="202" t="s">
        <v>570</v>
      </c>
      <c r="G64" s="90">
        <f>+'Ark1'!Q1217</f>
        <v>38</v>
      </c>
      <c r="H64" s="91">
        <f>+'Ark1'!R1217</f>
        <v>322</v>
      </c>
      <c r="I64" s="90">
        <f>IF(H64=0,"",'Ark1'!S1217)</f>
        <v>319</v>
      </c>
      <c r="J64" s="83"/>
      <c r="K64" s="173">
        <f>IF(G64=0,"",100*H64/Måned!$G12)</f>
        <v>15.195847097687588</v>
      </c>
      <c r="L64" s="83"/>
      <c r="M64" s="173">
        <f>+IF(H64=0,"",'Ark1'!AA1217)</f>
        <v>28.890647307945255</v>
      </c>
      <c r="N64" s="173">
        <f>+IF(I64=0,"",'Ark1'!AB1217)</f>
        <v>4.5424830845239192</v>
      </c>
      <c r="O64" s="245">
        <f>IF(H64=0,"",'Ark1'!W1217)</f>
        <v>59.047021943573682</v>
      </c>
      <c r="P64" s="173">
        <f>IF(H64=0,"",'Ark1'!X1217)</f>
        <v>158.14384635572637</v>
      </c>
      <c r="Q64" s="244"/>
      <c r="R64" s="173">
        <f>IF(H64=0,"",'Ark1'!AA1217)</f>
        <v>28.890647307945255</v>
      </c>
      <c r="S64" s="173">
        <f>IF(H64=0,"",'Ark1'!AB1217)</f>
        <v>4.5424830845239192</v>
      </c>
      <c r="T64" s="173">
        <f>IF(H64=0,"",'Ark1'!AC1217)</f>
        <v>-43.226098414388154</v>
      </c>
      <c r="U64" s="83"/>
      <c r="V64" s="91">
        <f t="shared" si="8"/>
        <v>8.3947368421052637</v>
      </c>
      <c r="W64" s="173">
        <f>+'Ark1'!V1217</f>
        <v>5.9099378881987583</v>
      </c>
      <c r="X64" s="220"/>
      <c r="Y64" s="247"/>
      <c r="AB64" s="224"/>
      <c r="AJ64" s="248"/>
      <c r="AK64" s="89"/>
      <c r="AL64" s="89"/>
    </row>
    <row r="65" spans="1:38" ht="15.6">
      <c r="A65" s="220"/>
      <c r="B65" s="202">
        <f>+'Ark1'!C1218</f>
        <v>2024</v>
      </c>
      <c r="C65" s="202">
        <f>+'Ark1'!J1218</f>
        <v>117</v>
      </c>
      <c r="D65" s="202" t="str">
        <f t="shared" si="9"/>
        <v>Jæren</v>
      </c>
      <c r="E65" s="202">
        <f>+'Ark1'!D1218</f>
        <v>4</v>
      </c>
      <c r="F65" s="202" t="s">
        <v>571</v>
      </c>
      <c r="G65" s="90">
        <f>+'Ark1'!Q1218</f>
        <v>34</v>
      </c>
      <c r="H65" s="91">
        <f>+'Ark1'!R1218</f>
        <v>324</v>
      </c>
      <c r="I65" s="90">
        <f>IF(H65=0,"",'Ark1'!S1218)</f>
        <v>323</v>
      </c>
      <c r="J65" s="83"/>
      <c r="K65" s="173">
        <f>IF(G65=0,"",100*H65/Måned!$G13)</f>
        <v>10.920121334681497</v>
      </c>
      <c r="L65" s="83"/>
      <c r="M65" s="173">
        <f>+IF(H65=0,"",'Ark1'!AA1218)</f>
        <v>27.973380061129276</v>
      </c>
      <c r="N65" s="173">
        <f>+IF(I65=0,"",'Ark1'!AB1218)</f>
        <v>3.8827553477243448</v>
      </c>
      <c r="O65" s="245">
        <f>IF(H65=0,"",'Ark1'!W1218)</f>
        <v>59.399380804953559</v>
      </c>
      <c r="P65" s="173">
        <f>IF(H65=0,"",'Ark1'!X1218)</f>
        <v>160.58478124205823</v>
      </c>
      <c r="Q65" s="244"/>
      <c r="R65" s="173">
        <f>IF(H65=0,"",'Ark1'!AA1218)</f>
        <v>27.973380061129276</v>
      </c>
      <c r="S65" s="173">
        <f>IF(H65=0,"",'Ark1'!AB1218)</f>
        <v>3.8827553477243448</v>
      </c>
      <c r="T65" s="173">
        <f>IF(H65=0,"",'Ark1'!AC1218)</f>
        <v>-38.365863592238249</v>
      </c>
      <c r="U65" s="83"/>
      <c r="V65" s="91">
        <f t="shared" si="8"/>
        <v>9.5</v>
      </c>
      <c r="W65" s="173">
        <f>+'Ark1'!V1218</f>
        <v>5.4537037037037033</v>
      </c>
      <c r="X65" s="220"/>
      <c r="Y65" s="247"/>
      <c r="AB65" s="224"/>
      <c r="AJ65" s="248"/>
      <c r="AK65" s="89"/>
      <c r="AL65" s="89"/>
    </row>
    <row r="66" spans="1:38" ht="15.6">
      <c r="A66" s="220"/>
      <c r="B66" s="202">
        <f>+'Ark1'!C1219</f>
        <v>2024</v>
      </c>
      <c r="C66" s="202">
        <f>+'Ark1'!J1219</f>
        <v>117</v>
      </c>
      <c r="D66" s="202" t="str">
        <f t="shared" si="9"/>
        <v>Jæren</v>
      </c>
      <c r="E66" s="202">
        <f>+'Ark1'!D1219</f>
        <v>5</v>
      </c>
      <c r="F66" s="202" t="s">
        <v>467</v>
      </c>
      <c r="G66" s="90">
        <f>+'Ark1'!Q1219</f>
        <v>40</v>
      </c>
      <c r="H66" s="91">
        <f>+'Ark1'!R1219</f>
        <v>413</v>
      </c>
      <c r="I66" s="90">
        <f>IF(H66=0,"",'Ark1'!S1219)</f>
        <v>412</v>
      </c>
      <c r="J66" s="83"/>
      <c r="K66" s="173">
        <f>IF(G66=0,"",100*H66/Måned!$G14)</f>
        <v>15.387481371087928</v>
      </c>
      <c r="L66" s="83"/>
      <c r="M66" s="173">
        <f>+IF(H66=0,"",'Ark1'!AA1219)</f>
        <v>30.157270981054644</v>
      </c>
      <c r="N66" s="173">
        <f>+IF(I66=0,"",'Ark1'!AB1219)</f>
        <v>4.424960984611733</v>
      </c>
      <c r="O66" s="245">
        <f>IF(H66=0,"",'Ark1'!W1219)</f>
        <v>59.196601941747581</v>
      </c>
      <c r="P66" s="173">
        <f>IF(H66=0,"",'Ark1'!X1219)</f>
        <v>157.66882914173436</v>
      </c>
      <c r="Q66" s="244"/>
      <c r="R66" s="173">
        <f>IF(H66=0,"",'Ark1'!AA1219)</f>
        <v>30.157270981054644</v>
      </c>
      <c r="S66" s="173">
        <f>IF(H66=0,"",'Ark1'!AB1219)</f>
        <v>4.424960984611733</v>
      </c>
      <c r="T66" s="173">
        <f>IF(H66=0,"",'Ark1'!AC1219)</f>
        <v>-53.257255259486882</v>
      </c>
      <c r="U66" s="83"/>
      <c r="V66" s="91">
        <f t="shared" si="8"/>
        <v>10.3</v>
      </c>
      <c r="W66" s="173">
        <f>+'Ark1'!V1219</f>
        <v>5.5641646489104115</v>
      </c>
      <c r="X66" s="220"/>
      <c r="Y66" s="247"/>
      <c r="AB66" s="224"/>
      <c r="AJ66" s="248"/>
      <c r="AK66" s="89"/>
      <c r="AL66" s="89"/>
    </row>
    <row r="67" spans="1:38" ht="15.6">
      <c r="A67" s="220"/>
      <c r="B67" s="202">
        <f>+'Ark1'!C1220</f>
        <v>2024</v>
      </c>
      <c r="C67" s="202">
        <f>+'Ark1'!J1220</f>
        <v>117</v>
      </c>
      <c r="D67" s="202" t="str">
        <f t="shared" si="9"/>
        <v>Jæren</v>
      </c>
      <c r="E67" s="202">
        <f>+'Ark1'!D1220</f>
        <v>6</v>
      </c>
      <c r="F67" s="202" t="s">
        <v>572</v>
      </c>
      <c r="G67" s="90">
        <f>+'Ark1'!Q1220</f>
        <v>33</v>
      </c>
      <c r="H67" s="91">
        <f>+'Ark1'!R1220</f>
        <v>373</v>
      </c>
      <c r="I67" s="90">
        <f>IF(H67=0,"",'Ark1'!S1220)</f>
        <v>373</v>
      </c>
      <c r="J67" s="83"/>
      <c r="K67" s="173">
        <f>IF(G67=0,"",100*H67/Måned!$G15)</f>
        <v>17.07875457875458</v>
      </c>
      <c r="L67" s="83"/>
      <c r="M67" s="173">
        <f>+IF(H67=0,"",'Ark1'!AA1220)</f>
        <v>33.523134643380409</v>
      </c>
      <c r="N67" s="173">
        <f>+IF(I67=0,"",'Ark1'!AB1220)</f>
        <v>5.0571204120220621</v>
      </c>
      <c r="O67" s="245">
        <f>IF(H67=0,"",'Ark1'!W1220)</f>
        <v>59.396782841823054</v>
      </c>
      <c r="P67" s="173">
        <f>IF(H67=0,"",'Ark1'!X1220)</f>
        <v>158.62832179714715</v>
      </c>
      <c r="Q67" s="244"/>
      <c r="R67" s="173">
        <f>IF(H67=0,"",'Ark1'!AA1220)</f>
        <v>33.523134643380409</v>
      </c>
      <c r="S67" s="173">
        <f>IF(H67=0,"",'Ark1'!AB1220)</f>
        <v>5.0571204120220621</v>
      </c>
      <c r="T67" s="173">
        <f>IF(H67=0,"",'Ark1'!AC1220)</f>
        <v>-60.180961811050381</v>
      </c>
      <c r="U67" s="83"/>
      <c r="V67" s="91">
        <f t="shared" si="8"/>
        <v>11.303030303030303</v>
      </c>
      <c r="W67" s="173">
        <f>+'Ark1'!V1220</f>
        <v>5.0160857908847181</v>
      </c>
      <c r="X67" s="220"/>
      <c r="Y67" s="247"/>
      <c r="AB67" s="224"/>
      <c r="AJ67" s="248"/>
      <c r="AK67" s="89"/>
      <c r="AL67" s="89"/>
    </row>
    <row r="68" spans="1:38" ht="15.6">
      <c r="A68" s="220"/>
      <c r="B68" s="202">
        <f>+'Ark1'!C1221</f>
        <v>2024</v>
      </c>
      <c r="C68" s="202">
        <f>+'Ark1'!J1221</f>
        <v>117</v>
      </c>
      <c r="D68" s="202" t="str">
        <f t="shared" si="9"/>
        <v>Jæren</v>
      </c>
      <c r="E68" s="202">
        <f>+'Ark1'!D1221</f>
        <v>7</v>
      </c>
      <c r="F68" s="202" t="s">
        <v>573</v>
      </c>
      <c r="G68" s="90">
        <f>+'Ark1'!Q1221</f>
        <v>38</v>
      </c>
      <c r="H68" s="91">
        <f>+'Ark1'!R1221</f>
        <v>479</v>
      </c>
      <c r="I68" s="90">
        <f>IF(H68=0,"",'Ark1'!S1221)</f>
        <v>478</v>
      </c>
      <c r="J68" s="83"/>
      <c r="K68" s="173">
        <f>IF(G68=0,"",100*H68/Måned!$G16)</f>
        <v>19.519152404237978</v>
      </c>
      <c r="L68" s="83"/>
      <c r="M68" s="173">
        <f>+IF(H68=0,"",'Ark1'!AA1221)</f>
        <v>29.975019931016725</v>
      </c>
      <c r="N68" s="173">
        <f>+IF(I68=0,"",'Ark1'!AB1221)</f>
        <v>4.325866635047845</v>
      </c>
      <c r="O68" s="245">
        <f>IF(H68=0,"",'Ark1'!W1221)</f>
        <v>59.282426778242687</v>
      </c>
      <c r="P68" s="173">
        <f>IF(H68=0,"",'Ark1'!X1221)</f>
        <v>163.74172447564797</v>
      </c>
      <c r="Q68" s="244"/>
      <c r="R68" s="173">
        <f>IF(H68=0,"",'Ark1'!AA1221)</f>
        <v>29.975019931016725</v>
      </c>
      <c r="S68" s="173">
        <f>IF(H68=0,"",'Ark1'!AB1221)</f>
        <v>4.325866635047845</v>
      </c>
      <c r="T68" s="173">
        <f>IF(H68=0,"",'Ark1'!AC1221)</f>
        <v>-44.31326175652363</v>
      </c>
      <c r="U68" s="83"/>
      <c r="V68" s="91">
        <f t="shared" si="8"/>
        <v>12.578947368421053</v>
      </c>
      <c r="W68" s="173">
        <f>+'Ark1'!V1221</f>
        <v>5.9311064718162818</v>
      </c>
      <c r="X68" s="220"/>
      <c r="Y68" s="247"/>
      <c r="AB68" s="224"/>
      <c r="AJ68" s="248"/>
      <c r="AK68" s="89"/>
      <c r="AL68" s="89"/>
    </row>
    <row r="69" spans="1:38" ht="15.6">
      <c r="A69" s="220"/>
      <c r="B69" s="202">
        <f>+'Ark1'!C1222</f>
        <v>2024</v>
      </c>
      <c r="C69" s="202">
        <f>+'Ark1'!J1222</f>
        <v>117</v>
      </c>
      <c r="D69" s="202" t="str">
        <f t="shared" si="9"/>
        <v>Jæren</v>
      </c>
      <c r="E69" s="202">
        <f>+'Ark1'!D1222</f>
        <v>8</v>
      </c>
      <c r="F69" s="202" t="s">
        <v>574</v>
      </c>
      <c r="G69" s="90">
        <f>+'Ark1'!Q1222</f>
        <v>42</v>
      </c>
      <c r="H69" s="91">
        <f>+'Ark1'!R1222</f>
        <v>489</v>
      </c>
      <c r="I69" s="90">
        <f>IF(H69=0,"",'Ark1'!S1222)</f>
        <v>488</v>
      </c>
      <c r="J69" s="83"/>
      <c r="K69" s="173">
        <f>IF(G69=0,"",100*H69/Måned!$G17)</f>
        <v>20.702794242167656</v>
      </c>
      <c r="L69" s="83"/>
      <c r="M69" s="173">
        <f>+IF(H69=0,"",'Ark1'!AA1222)</f>
        <v>29.546454627474933</v>
      </c>
      <c r="N69" s="173">
        <f>+IF(I69=0,"",'Ark1'!AB1222)</f>
        <v>4.475190275644672</v>
      </c>
      <c r="O69" s="245">
        <f>IF(H69=0,"",'Ark1'!W1222)</f>
        <v>58.963114754098349</v>
      </c>
      <c r="P69" s="173">
        <f>IF(H69=0,"",'Ark1'!X1222)</f>
        <v>161.02333681180997</v>
      </c>
      <c r="Q69" s="244"/>
      <c r="R69" s="173">
        <f>IF(H69=0,"",'Ark1'!AA1222)</f>
        <v>29.546454627474933</v>
      </c>
      <c r="S69" s="173">
        <f>IF(H69=0,"",'Ark1'!AB1222)</f>
        <v>4.475190275644672</v>
      </c>
      <c r="T69" s="173">
        <f>IF(H69=0,"",'Ark1'!AC1222)</f>
        <v>-38.954755609556074</v>
      </c>
      <c r="U69" s="83"/>
      <c r="V69" s="91">
        <f t="shared" si="8"/>
        <v>11.619047619047619</v>
      </c>
      <c r="W69" s="173">
        <f>+'Ark1'!V1222</f>
        <v>6.261758691206543</v>
      </c>
      <c r="X69" s="220"/>
      <c r="Y69" s="247"/>
      <c r="AB69" s="224"/>
      <c r="AJ69" s="248"/>
      <c r="AK69" s="89"/>
      <c r="AL69" s="89"/>
    </row>
    <row r="70" spans="1:38" ht="15.6">
      <c r="A70" s="220"/>
      <c r="B70" s="202">
        <f>+'Ark1'!C1223</f>
        <v>2024</v>
      </c>
      <c r="C70" s="202">
        <f>+'Ark1'!J1223</f>
        <v>117</v>
      </c>
      <c r="D70" s="202" t="str">
        <f t="shared" si="9"/>
        <v>Jæren</v>
      </c>
      <c r="E70" s="202">
        <f>+'Ark1'!D1223</f>
        <v>9</v>
      </c>
      <c r="F70" s="202" t="s">
        <v>575</v>
      </c>
      <c r="G70" s="90">
        <f>+'Ark1'!Q1223</f>
        <v>38</v>
      </c>
      <c r="H70" s="91">
        <f>+'Ark1'!R1223</f>
        <v>287</v>
      </c>
      <c r="I70" s="90">
        <f>IF(H70=0,"",'Ark1'!S1223)</f>
        <v>286</v>
      </c>
      <c r="J70" s="83"/>
      <c r="K70" s="173">
        <f>IF(G70=0,"",100*H70/Måned!$G18)</f>
        <v>12.140439932318104</v>
      </c>
      <c r="L70" s="83"/>
      <c r="M70" s="173">
        <f>+IF(H70=0,"",'Ark1'!AA1223)</f>
        <v>28.176404790336377</v>
      </c>
      <c r="N70" s="173">
        <f>+IF(I70=0,"",'Ark1'!AB1223)</f>
        <v>4.7771413282819823</v>
      </c>
      <c r="O70" s="245">
        <f>IF(H70=0,"",'Ark1'!W1223)</f>
        <v>58.206293706293692</v>
      </c>
      <c r="P70" s="173">
        <f>IF(H70=0,"",'Ark1'!X1223)</f>
        <v>166.3738528733376</v>
      </c>
      <c r="Q70" s="244"/>
      <c r="R70" s="173">
        <f>IF(H70=0,"",'Ark1'!AA1223)</f>
        <v>28.176404790336377</v>
      </c>
      <c r="S70" s="173">
        <f>IF(H70=0,"",'Ark1'!AB1223)</f>
        <v>4.7771413282819823</v>
      </c>
      <c r="T70" s="173">
        <f>IF(H70=0,"",'Ark1'!AC1223)</f>
        <v>-32.175311801671626</v>
      </c>
      <c r="U70" s="83"/>
      <c r="V70" s="91">
        <f t="shared" si="8"/>
        <v>7.5263157894736841</v>
      </c>
      <c r="W70" s="173">
        <f>+'Ark1'!V1223</f>
        <v>6.5749128919860604</v>
      </c>
      <c r="X70" s="220"/>
      <c r="Y70" s="247"/>
      <c r="AB70" s="224"/>
      <c r="AJ70" s="248"/>
      <c r="AK70" s="89"/>
      <c r="AL70" s="89"/>
    </row>
    <row r="71" spans="1:38" ht="15.6">
      <c r="A71" s="220"/>
      <c r="B71" s="202">
        <f>+'Ark1'!C1224</f>
        <v>2024</v>
      </c>
      <c r="C71" s="202">
        <f>+'Ark1'!J1224</f>
        <v>117</v>
      </c>
      <c r="D71" s="202" t="str">
        <f t="shared" si="9"/>
        <v>Jæren</v>
      </c>
      <c r="E71" s="202">
        <f>+'Ark1'!D1224</f>
        <v>10</v>
      </c>
      <c r="F71" s="202" t="s">
        <v>576</v>
      </c>
      <c r="G71" s="90">
        <f>+'Ark1'!Q1224</f>
        <v>43</v>
      </c>
      <c r="H71" s="91">
        <f>+'Ark1'!R1224</f>
        <v>405</v>
      </c>
      <c r="I71" s="90">
        <f>IF(H71=0,"",'Ark1'!S1224)</f>
        <v>404</v>
      </c>
      <c r="J71" s="83"/>
      <c r="K71" s="173">
        <f>IF(G71=0,"",100*H71/Måned!$G19)</f>
        <v>16.096979332273449</v>
      </c>
      <c r="L71" s="83"/>
      <c r="M71" s="173">
        <f>+IF(H71=0,"",'Ark1'!AA1224)</f>
        <v>31.436569106199968</v>
      </c>
      <c r="N71" s="173">
        <f>+IF(I71=0,"",'Ark1'!AB1224)</f>
        <v>4.3664741452493905</v>
      </c>
      <c r="O71" s="245">
        <f>IF(H71=0,"",'Ark1'!W1224)</f>
        <v>59.311881188118811</v>
      </c>
      <c r="P71" s="173">
        <f>IF(H71=0,"",'Ark1'!X1224)</f>
        <v>162.31745649586023</v>
      </c>
      <c r="Q71" s="244"/>
      <c r="R71" s="173">
        <f>IF(H71=0,"",'Ark1'!AA1224)</f>
        <v>31.436569106199968</v>
      </c>
      <c r="S71" s="173">
        <f>IF(H71=0,"",'Ark1'!AB1224)</f>
        <v>4.3664741452493905</v>
      </c>
      <c r="T71" s="173">
        <f>IF(H71=0,"",'Ark1'!AC1224)</f>
        <v>-42.840298365236642</v>
      </c>
      <c r="U71" s="83"/>
      <c r="V71" s="91">
        <f t="shared" si="8"/>
        <v>9.395348837209303</v>
      </c>
      <c r="W71" s="173">
        <f>+'Ark1'!V1224</f>
        <v>5.7160493827160499</v>
      </c>
      <c r="X71" s="220"/>
      <c r="Y71" s="247"/>
      <c r="AB71" s="224"/>
      <c r="AJ71" s="248"/>
      <c r="AK71" s="89"/>
      <c r="AL71" s="89"/>
    </row>
    <row r="72" spans="1:38" ht="15.6">
      <c r="A72" s="220"/>
      <c r="B72" s="202">
        <f>+'Ark1'!C1225</f>
        <v>2024</v>
      </c>
      <c r="C72" s="202">
        <f>+'Ark1'!J1225</f>
        <v>117</v>
      </c>
      <c r="D72" s="202" t="str">
        <f t="shared" si="9"/>
        <v>Jæren</v>
      </c>
      <c r="E72" s="202">
        <f>+'Ark1'!D1225</f>
        <v>11</v>
      </c>
      <c r="F72" s="202" t="s">
        <v>577</v>
      </c>
      <c r="G72" s="90">
        <f>+'Ark1'!Q1225</f>
        <v>35</v>
      </c>
      <c r="H72" s="91">
        <f>+'Ark1'!R1225</f>
        <v>348</v>
      </c>
      <c r="I72" s="90">
        <f>IF(H72=0,"",'Ark1'!S1225)</f>
        <v>347</v>
      </c>
      <c r="J72" s="83"/>
      <c r="K72" s="173">
        <f>IF(G72=0,"",100*H72/Måned!$G20)</f>
        <v>15.357458075904677</v>
      </c>
      <c r="L72" s="83"/>
      <c r="M72" s="173">
        <f>+IF(H72=0,"",'Ark1'!AA1225)</f>
        <v>29.793651476679553</v>
      </c>
      <c r="N72" s="173">
        <f>+IF(I72=0,"",'Ark1'!AB1225)</f>
        <v>4.2831479362887883</v>
      </c>
      <c r="O72" s="245">
        <f>IF(H72=0,"",'Ark1'!W1225)</f>
        <v>59.109510086455323</v>
      </c>
      <c r="P72" s="173">
        <f>IF(H72=0,"",'Ark1'!X1225)</f>
        <v>163.29435498935257</v>
      </c>
      <c r="Q72" s="244"/>
      <c r="R72" s="173">
        <f>IF(H72=0,"",'Ark1'!AA1225)</f>
        <v>29.793651476679553</v>
      </c>
      <c r="S72" s="173">
        <f>IF(H72=0,"",'Ark1'!AB1225)</f>
        <v>4.2831479362887883</v>
      </c>
      <c r="T72" s="173">
        <f>IF(H72=0,"",'Ark1'!AC1225)</f>
        <v>-48.58610099706376</v>
      </c>
      <c r="U72" s="83"/>
      <c r="V72" s="91">
        <f t="shared" si="8"/>
        <v>9.9142857142857146</v>
      </c>
      <c r="W72" s="173">
        <f>+'Ark1'!V1225</f>
        <v>5.8821839080459757</v>
      </c>
      <c r="X72" s="220"/>
      <c r="Y72" s="247"/>
      <c r="AB72" s="224"/>
      <c r="AJ72" s="248"/>
      <c r="AK72" s="89"/>
      <c r="AL72" s="89"/>
    </row>
    <row r="73" spans="1:38" ht="16.5" customHeight="1">
      <c r="A73" s="220"/>
      <c r="B73" s="202">
        <f>+'Ark1'!C1226</f>
        <v>2024</v>
      </c>
      <c r="C73" s="202">
        <f>+'Ark1'!J1226</f>
        <v>117</v>
      </c>
      <c r="D73" s="202" t="str">
        <f t="shared" si="9"/>
        <v>Jæren</v>
      </c>
      <c r="E73" s="202">
        <f>+'Ark1'!D1226</f>
        <v>12</v>
      </c>
      <c r="F73" s="202" t="s">
        <v>578</v>
      </c>
      <c r="G73" s="90">
        <f>+'Ark1'!Q1226</f>
        <v>41</v>
      </c>
      <c r="H73" s="91">
        <f>+'Ark1'!R1226</f>
        <v>434</v>
      </c>
      <c r="I73" s="90">
        <f>IF(H73=0,"",'Ark1'!S1226)</f>
        <v>432</v>
      </c>
      <c r="J73" s="83"/>
      <c r="K73" s="173">
        <f>IF(G73=0,"",100*H73/Måned!$G21)</f>
        <v>18.098415346121769</v>
      </c>
      <c r="L73" s="83"/>
      <c r="M73" s="173">
        <f>+IF(H73=0,"",'Ark1'!AA1226)</f>
        <v>29.067480246285939</v>
      </c>
      <c r="N73" s="173">
        <f>+IF(I73=0,"",'Ark1'!AB1226)</f>
        <v>4.4074633322004555</v>
      </c>
      <c r="O73" s="245">
        <f>IF(H73=0,"",'Ark1'!W1226)</f>
        <v>58.069444444444443</v>
      </c>
      <c r="P73" s="173">
        <f>IF(H73=0,"",'Ark1'!X1226)</f>
        <v>165.19389288585114</v>
      </c>
      <c r="Q73" s="244"/>
      <c r="R73" s="173">
        <f>IF(H73=0,"",'Ark1'!AA1226)</f>
        <v>29.067480246285939</v>
      </c>
      <c r="S73" s="173">
        <f>IF(H73=0,"",'Ark1'!AB1226)</f>
        <v>4.4074633322004555</v>
      </c>
      <c r="T73" s="173">
        <f>IF(H73=0,"",'Ark1'!AC1226)</f>
        <v>-35.758212278165601</v>
      </c>
      <c r="U73" s="83"/>
      <c r="V73" s="91">
        <f t="shared" si="8"/>
        <v>10.536585365853659</v>
      </c>
      <c r="W73" s="173">
        <f>+'Ark1'!V1226</f>
        <v>7.4170506912442384</v>
      </c>
      <c r="X73" s="220"/>
      <c r="Y73" s="247"/>
      <c r="AB73" s="224"/>
      <c r="AJ73" s="248"/>
      <c r="AK73" s="89"/>
      <c r="AL73" s="89"/>
    </row>
    <row r="74" spans="1:38" ht="16.5" customHeight="1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20"/>
      <c r="Y74" s="247"/>
      <c r="AB74" s="224"/>
      <c r="AJ74" s="248"/>
      <c r="AK74" s="89"/>
      <c r="AL74" s="89"/>
    </row>
    <row r="75" spans="1:38" ht="15.6">
      <c r="A75" s="220"/>
      <c r="B75" s="202">
        <f>+'Ark1'!C1227</f>
        <v>2024</v>
      </c>
      <c r="C75" s="202">
        <f>+'Ark1'!J1227</f>
        <v>121</v>
      </c>
      <c r="D75" s="202" t="s">
        <v>353</v>
      </c>
      <c r="E75" s="202">
        <f>+'Ark1'!D1227</f>
        <v>1</v>
      </c>
      <c r="F75" s="202" t="s">
        <v>568</v>
      </c>
      <c r="G75" s="90">
        <f>+'Ark1'!Q1227</f>
        <v>7</v>
      </c>
      <c r="H75" s="91">
        <f>+'Ark1'!R1227</f>
        <v>17</v>
      </c>
      <c r="I75" s="90">
        <f>IF(H75=0,"",'Ark1'!S1227)</f>
        <v>17</v>
      </c>
      <c r="J75" s="83"/>
      <c r="K75" s="173">
        <f>IF(G75=0,"",100*H75/Måned!$G10)</f>
        <v>0.6275378368401624</v>
      </c>
      <c r="L75" s="83"/>
      <c r="M75" s="173">
        <f>+IF(H75=0,"",'Ark1'!AA1227)</f>
        <v>13.580749147408964</v>
      </c>
      <c r="N75" s="173">
        <f>+IF(I75=0,"",'Ark1'!AB1227)</f>
        <v>4.0618062356781302</v>
      </c>
      <c r="O75" s="245">
        <f>IF(H75=0,"",'Ark1'!W1227)</f>
        <v>56.823529411764703</v>
      </c>
      <c r="P75" s="173">
        <f>IF(H75=0,"",'Ark1'!X1227)</f>
        <v>143.10114078133961</v>
      </c>
      <c r="Q75" s="244"/>
      <c r="R75" s="173">
        <f>IF(H75=0,"",'Ark1'!AA1227)</f>
        <v>13.580749147408964</v>
      </c>
      <c r="S75" s="173">
        <f>IF(H75=0,"",'Ark1'!AB1227)</f>
        <v>4.0618062356781302</v>
      </c>
      <c r="T75" s="173">
        <f>IF(H75=0,"",'Ark1'!AC1227)</f>
        <v>-70.18349245936902</v>
      </c>
      <c r="U75" s="83"/>
      <c r="V75" s="91">
        <f t="shared" ref="V75:V86" si="10">+(IF(H75=0,"",I75/G75))</f>
        <v>2.4285714285714284</v>
      </c>
      <c r="W75" s="173">
        <f>+'Ark1'!V1227</f>
        <v>9.8235294117647047</v>
      </c>
      <c r="X75" s="220"/>
      <c r="Y75" s="247"/>
      <c r="AB75" s="224"/>
      <c r="AJ75" s="248"/>
      <c r="AK75" s="89"/>
      <c r="AL75" s="89"/>
    </row>
    <row r="76" spans="1:38" ht="15.6">
      <c r="A76" s="220"/>
      <c r="B76" s="202">
        <f>+'Ark1'!C1228</f>
        <v>2024</v>
      </c>
      <c r="C76" s="202">
        <f>+'Ark1'!J1228</f>
        <v>121</v>
      </c>
      <c r="D76" s="202" t="str">
        <f t="shared" ref="D76:D86" si="11">+D75</f>
        <v>Steinkjer</v>
      </c>
      <c r="E76" s="202">
        <f>+'Ark1'!D1228</f>
        <v>2</v>
      </c>
      <c r="F76" s="202" t="s">
        <v>569</v>
      </c>
      <c r="G76" s="90">
        <f>+'Ark1'!Q1228</f>
        <v>13</v>
      </c>
      <c r="H76" s="91">
        <f>+'Ark1'!R1228</f>
        <v>27</v>
      </c>
      <c r="I76" s="90">
        <f>IF(H76=0,"",'Ark1'!S1228)</f>
        <v>27</v>
      </c>
      <c r="J76" s="83"/>
      <c r="K76" s="173">
        <f>IF(G76=0,"",100*H76/Måned!$G11)</f>
        <v>1.0089686098654709</v>
      </c>
      <c r="L76" s="83"/>
      <c r="M76" s="173">
        <f>+IF(H76=0,"",'Ark1'!AA1228)</f>
        <v>9.3432883417480017</v>
      </c>
      <c r="N76" s="173">
        <f>+IF(I76=0,"",'Ark1'!AB1228)</f>
        <v>3.4382660637852225</v>
      </c>
      <c r="O76" s="245">
        <f>IF(H76=0,"",'Ark1'!W1228)</f>
        <v>59.740740740740733</v>
      </c>
      <c r="P76" s="173">
        <f>IF(H76=0,"",'Ark1'!X1228)</f>
        <v>143.15637414228965</v>
      </c>
      <c r="Q76" s="244"/>
      <c r="R76" s="173">
        <f>IF(H76=0,"",'Ark1'!AA1228)</f>
        <v>9.3432883417480017</v>
      </c>
      <c r="S76" s="173">
        <f>IF(H76=0,"",'Ark1'!AB1228)</f>
        <v>3.4382660637852225</v>
      </c>
      <c r="T76" s="173">
        <f>IF(H76=0,"",'Ark1'!AC1228)</f>
        <v>24.975965488939579</v>
      </c>
      <c r="U76" s="83"/>
      <c r="V76" s="91">
        <f t="shared" si="10"/>
        <v>2.0769230769230771</v>
      </c>
      <c r="W76" s="173">
        <f>+'Ark1'!V1228</f>
        <v>4.7407407407407405</v>
      </c>
      <c r="X76" s="220"/>
      <c r="Y76" s="247"/>
      <c r="AB76" s="224"/>
      <c r="AJ76" s="248"/>
      <c r="AK76" s="89"/>
      <c r="AL76" s="89"/>
    </row>
    <row r="77" spans="1:38" ht="15.6">
      <c r="A77" s="220"/>
      <c r="B77" s="202">
        <f>+'Ark1'!C1229</f>
        <v>2024</v>
      </c>
      <c r="C77" s="202">
        <f>+'Ark1'!J1229</f>
        <v>121</v>
      </c>
      <c r="D77" s="202" t="str">
        <f t="shared" si="11"/>
        <v>Steinkjer</v>
      </c>
      <c r="E77" s="202">
        <f>+'Ark1'!D1229</f>
        <v>3</v>
      </c>
      <c r="F77" s="202" t="s">
        <v>570</v>
      </c>
      <c r="G77" s="90">
        <f>+'Ark1'!Q1229</f>
        <v>12</v>
      </c>
      <c r="H77" s="91">
        <f>+'Ark1'!R1229</f>
        <v>29</v>
      </c>
      <c r="I77" s="90">
        <f>IF(H77=0,"",'Ark1'!S1229)</f>
        <v>29</v>
      </c>
      <c r="J77" s="83"/>
      <c r="K77" s="173">
        <f>IF(G77=0,"",100*H77/Måned!$G12)</f>
        <v>1.3685700802265219</v>
      </c>
      <c r="L77" s="83"/>
      <c r="M77" s="173">
        <f>+IF(H77=0,"",'Ark1'!AA1229)</f>
        <v>13.963571597121003</v>
      </c>
      <c r="N77" s="173">
        <f>+IF(I77=0,"",'Ark1'!AB1229)</f>
        <v>3.5182554319130119</v>
      </c>
      <c r="O77" s="245">
        <f>IF(H77=0,"",'Ark1'!W1229)</f>
        <v>60.03448275862069</v>
      </c>
      <c r="P77" s="173">
        <f>IF(H77=0,"",'Ark1'!X1229)</f>
        <v>140.31083050024279</v>
      </c>
      <c r="Q77" s="244"/>
      <c r="R77" s="173">
        <f>IF(H77=0,"",'Ark1'!AA1229)</f>
        <v>13.963571597121003</v>
      </c>
      <c r="S77" s="173">
        <f>IF(H77=0,"",'Ark1'!AB1229)</f>
        <v>3.5182554319130119</v>
      </c>
      <c r="T77" s="173">
        <f>IF(H77=0,"",'Ark1'!AC1229)</f>
        <v>-40.647782308656318</v>
      </c>
      <c r="U77" s="83"/>
      <c r="V77" s="91">
        <f t="shared" si="10"/>
        <v>2.4166666666666665</v>
      </c>
      <c r="W77" s="173">
        <f>+'Ark1'!V1229</f>
        <v>6.0689655172413772</v>
      </c>
      <c r="X77" s="220"/>
      <c r="Y77" s="247"/>
      <c r="AB77" s="224"/>
      <c r="AK77" s="89"/>
      <c r="AL77" s="89"/>
    </row>
    <row r="78" spans="1:38" ht="15.6">
      <c r="A78" s="220"/>
      <c r="B78" s="202">
        <f>+'Ark1'!C1230</f>
        <v>2024</v>
      </c>
      <c r="C78" s="202">
        <f>+'Ark1'!J1230</f>
        <v>121</v>
      </c>
      <c r="D78" s="202" t="str">
        <f t="shared" si="11"/>
        <v>Steinkjer</v>
      </c>
      <c r="E78" s="202">
        <f>+'Ark1'!D1230</f>
        <v>4</v>
      </c>
      <c r="F78" s="202" t="s">
        <v>571</v>
      </c>
      <c r="G78" s="90">
        <f>+'Ark1'!Q1230</f>
        <v>14</v>
      </c>
      <c r="H78" s="91">
        <f>+'Ark1'!R1230</f>
        <v>28</v>
      </c>
      <c r="I78" s="90">
        <f>IF(H78=0,"",'Ark1'!S1230)</f>
        <v>28</v>
      </c>
      <c r="J78" s="83"/>
      <c r="K78" s="173">
        <f>IF(G78=0,"",100*H78/Måned!$G13)</f>
        <v>0.94371418941691942</v>
      </c>
      <c r="L78" s="83"/>
      <c r="M78" s="173">
        <f>+IF(H78=0,"",'Ark1'!AA1230)</f>
        <v>11.89130405989579</v>
      </c>
      <c r="N78" s="173">
        <f>+IF(I78=0,"",'Ark1'!AB1230)</f>
        <v>4.2849701734965633</v>
      </c>
      <c r="O78" s="245">
        <f>IF(H78=0,"",'Ark1'!W1230)</f>
        <v>57.678571428571438</v>
      </c>
      <c r="P78" s="173">
        <f>IF(H78=0,"",'Ark1'!X1230)</f>
        <v>140.65160191920751</v>
      </c>
      <c r="Q78" s="244"/>
      <c r="R78" s="173">
        <f>IF(H78=0,"",'Ark1'!AA1230)</f>
        <v>11.89130405989579</v>
      </c>
      <c r="S78" s="173">
        <f>IF(H78=0,"",'Ark1'!AB1230)</f>
        <v>4.2849701734965633</v>
      </c>
      <c r="T78" s="173">
        <f>IF(H78=0,"",'Ark1'!AC1230)</f>
        <v>-38.915241150028812</v>
      </c>
      <c r="U78" s="83"/>
      <c r="V78" s="91">
        <f t="shared" si="10"/>
        <v>2</v>
      </c>
      <c r="W78" s="173">
        <f>+'Ark1'!V1230</f>
        <v>6.8571428571428559</v>
      </c>
      <c r="X78" s="220"/>
      <c r="Y78" s="247"/>
      <c r="AB78" s="224"/>
      <c r="AK78" s="89"/>
      <c r="AL78" s="89"/>
    </row>
    <row r="79" spans="1:38" ht="15.6">
      <c r="A79" s="220"/>
      <c r="B79" s="202">
        <f>+'Ark1'!C1231</f>
        <v>2024</v>
      </c>
      <c r="C79" s="202">
        <f>+'Ark1'!J1231</f>
        <v>121</v>
      </c>
      <c r="D79" s="202" t="str">
        <f t="shared" si="11"/>
        <v>Steinkjer</v>
      </c>
      <c r="E79" s="202">
        <f>+'Ark1'!D1231</f>
        <v>5</v>
      </c>
      <c r="F79" s="202" t="s">
        <v>467</v>
      </c>
      <c r="G79" s="90">
        <f>+'Ark1'!Q1231</f>
        <v>13</v>
      </c>
      <c r="H79" s="91">
        <f>+'Ark1'!R1231</f>
        <v>41</v>
      </c>
      <c r="I79" s="90">
        <f>IF(H79=0,"",'Ark1'!S1231)</f>
        <v>41</v>
      </c>
      <c r="J79" s="83"/>
      <c r="K79" s="173">
        <f>IF(G79=0,"",100*H79/Måned!$G14)</f>
        <v>1.5275707898658719</v>
      </c>
      <c r="L79" s="83"/>
      <c r="M79" s="173">
        <f>+IF(H79=0,"",'Ark1'!AA1231)</f>
        <v>11.115698392075956</v>
      </c>
      <c r="N79" s="173">
        <f>+IF(I79=0,"",'Ark1'!AB1231)</f>
        <v>3.9099014016789058</v>
      </c>
      <c r="O79" s="245">
        <f>IF(H79=0,"",'Ark1'!W1231)</f>
        <v>55.073170731707322</v>
      </c>
      <c r="P79" s="173">
        <f>IF(H79=0,"",'Ark1'!X1231)</f>
        <v>147.63628676373435</v>
      </c>
      <c r="Q79" s="244"/>
      <c r="R79" s="173">
        <f>IF(H79=0,"",'Ark1'!AA1231)</f>
        <v>11.115698392075956</v>
      </c>
      <c r="S79" s="173">
        <f>IF(H79=0,"",'Ark1'!AB1231)</f>
        <v>3.9099014016789058</v>
      </c>
      <c r="T79" s="173">
        <f>IF(H79=0,"",'Ark1'!AC1231)</f>
        <v>-49.200215644686757</v>
      </c>
      <c r="U79" s="83"/>
      <c r="V79" s="91">
        <f t="shared" si="10"/>
        <v>3.1538461538461537</v>
      </c>
      <c r="W79" s="173">
        <f>+'Ark1'!V1231</f>
        <v>10.073170731707318</v>
      </c>
      <c r="X79" s="220"/>
      <c r="Y79" s="247"/>
      <c r="AB79" s="224"/>
      <c r="AK79" s="89"/>
      <c r="AL79" s="89"/>
    </row>
    <row r="80" spans="1:38" ht="15.6">
      <c r="A80" s="220"/>
      <c r="B80" s="202">
        <f>+'Ark1'!C1232</f>
        <v>2024</v>
      </c>
      <c r="C80" s="202">
        <f>+'Ark1'!J1232</f>
        <v>121</v>
      </c>
      <c r="D80" s="202" t="str">
        <f t="shared" si="11"/>
        <v>Steinkjer</v>
      </c>
      <c r="E80" s="202">
        <f>+'Ark1'!D1232</f>
        <v>6</v>
      </c>
      <c r="F80" s="202" t="s">
        <v>572</v>
      </c>
      <c r="G80" s="90">
        <f>+'Ark1'!Q1232</f>
        <v>11</v>
      </c>
      <c r="H80" s="91">
        <f>+'Ark1'!R1232</f>
        <v>18</v>
      </c>
      <c r="I80" s="90">
        <f>IF(H80=0,"",'Ark1'!S1232)</f>
        <v>18</v>
      </c>
      <c r="J80" s="83"/>
      <c r="K80" s="173">
        <f>IF(G80=0,"",100*H80/Måned!$G15)</f>
        <v>0.82417582417582413</v>
      </c>
      <c r="L80" s="83"/>
      <c r="M80" s="173">
        <f>+IF(H80=0,"",'Ark1'!AA1232)</f>
        <v>21.418268422592543</v>
      </c>
      <c r="N80" s="173">
        <f>+IF(I80=0,"",'Ark1'!AB1232)</f>
        <v>5.2234041215747311</v>
      </c>
      <c r="O80" s="245">
        <f>IF(H80=0,"",'Ark1'!W1232)</f>
        <v>59.222222222222221</v>
      </c>
      <c r="P80" s="173">
        <f>IF(H80=0,"",'Ark1'!X1232)</f>
        <v>141.82015167930663</v>
      </c>
      <c r="Q80" s="244"/>
      <c r="R80" s="173">
        <f>IF(H80=0,"",'Ark1'!AA1232)</f>
        <v>21.418268422592543</v>
      </c>
      <c r="S80" s="173">
        <f>IF(H80=0,"",'Ark1'!AB1232)</f>
        <v>5.2234041215747311</v>
      </c>
      <c r="T80" s="173">
        <f>IF(H80=0,"",'Ark1'!AC1232)</f>
        <v>7.9850116643344995</v>
      </c>
      <c r="U80" s="83"/>
      <c r="V80" s="91">
        <f t="shared" si="10"/>
        <v>1.6363636363636365</v>
      </c>
      <c r="W80" s="173">
        <f>+'Ark1'!V1232</f>
        <v>3.2222222222222219</v>
      </c>
      <c r="X80" s="220"/>
      <c r="Y80" s="247"/>
      <c r="AB80" s="224"/>
      <c r="AK80" s="89"/>
      <c r="AL80" s="89"/>
    </row>
    <row r="81" spans="1:38" ht="15.6">
      <c r="A81" s="220"/>
      <c r="B81" s="202">
        <f>+'Ark1'!C1233</f>
        <v>2024</v>
      </c>
      <c r="C81" s="202">
        <f>+'Ark1'!J1233</f>
        <v>121</v>
      </c>
      <c r="D81" s="202" t="str">
        <f t="shared" si="11"/>
        <v>Steinkjer</v>
      </c>
      <c r="E81" s="202">
        <f>+'Ark1'!D1233</f>
        <v>7</v>
      </c>
      <c r="F81" s="202" t="s">
        <v>573</v>
      </c>
      <c r="G81" s="90">
        <f>+'Ark1'!Q1233</f>
        <v>16</v>
      </c>
      <c r="H81" s="91">
        <f>+'Ark1'!R1233</f>
        <v>31</v>
      </c>
      <c r="I81" s="90">
        <f>IF(H81=0,"",'Ark1'!S1233)</f>
        <v>31</v>
      </c>
      <c r="J81" s="83"/>
      <c r="K81" s="173">
        <f>IF(G81=0,"",100*H81/Måned!$G16)</f>
        <v>1.263243683781581</v>
      </c>
      <c r="L81" s="83"/>
      <c r="M81" s="173">
        <f>+IF(H81=0,"",'Ark1'!AA1233)</f>
        <v>19.041992589794688</v>
      </c>
      <c r="N81" s="173">
        <f>+IF(I81=0,"",'Ark1'!AB1233)</f>
        <v>3.2096368938924171</v>
      </c>
      <c r="O81" s="245">
        <f>IF(H81=0,"",'Ark1'!W1233)</f>
        <v>57.612903225806448</v>
      </c>
      <c r="P81" s="173">
        <f>IF(H81=0,"",'Ark1'!X1233)</f>
        <v>138.22737916331738</v>
      </c>
      <c r="Q81" s="244"/>
      <c r="R81" s="173">
        <f>IF(H81=0,"",'Ark1'!AA1233)</f>
        <v>19.041992589794688</v>
      </c>
      <c r="S81" s="173">
        <f>IF(H81=0,"",'Ark1'!AB1233)</f>
        <v>3.2096368938924171</v>
      </c>
      <c r="T81" s="173">
        <f>IF(H81=0,"",'Ark1'!AC1233)</f>
        <v>-47.005595130554497</v>
      </c>
      <c r="U81" s="83"/>
      <c r="V81" s="91">
        <f t="shared" si="10"/>
        <v>1.9375</v>
      </c>
      <c r="W81" s="173">
        <f>+'Ark1'!V1233</f>
        <v>8.5483870967741939</v>
      </c>
      <c r="X81" s="220"/>
      <c r="Y81" s="247"/>
      <c r="AB81" s="224"/>
      <c r="AK81" s="89"/>
      <c r="AL81" s="89"/>
    </row>
    <row r="82" spans="1:38" ht="15.6">
      <c r="A82" s="220"/>
      <c r="B82" s="202">
        <f>+'Ark1'!C1234</f>
        <v>2024</v>
      </c>
      <c r="C82" s="202">
        <f>+'Ark1'!J1234</f>
        <v>121</v>
      </c>
      <c r="D82" s="202" t="str">
        <f t="shared" si="11"/>
        <v>Steinkjer</v>
      </c>
      <c r="E82" s="202">
        <f>+'Ark1'!D1234</f>
        <v>8</v>
      </c>
      <c r="F82" s="202" t="s">
        <v>574</v>
      </c>
      <c r="G82" s="90">
        <f>+'Ark1'!Q1234</f>
        <v>10</v>
      </c>
      <c r="H82" s="91">
        <f>+'Ark1'!R1234</f>
        <v>29</v>
      </c>
      <c r="I82" s="90">
        <f>IF(H82=0,"",'Ark1'!S1234)</f>
        <v>29</v>
      </c>
      <c r="J82" s="83"/>
      <c r="K82" s="173">
        <f>IF(G82=0,"",100*H82/Måned!$G17)</f>
        <v>1.2277730736663843</v>
      </c>
      <c r="L82" s="83"/>
      <c r="M82" s="173">
        <f>+IF(H82=0,"",'Ark1'!AA1234)</f>
        <v>16.286210182014131</v>
      </c>
      <c r="N82" s="173">
        <f>+IF(I82=0,"",'Ark1'!AB1234)</f>
        <v>3.2048565999740619</v>
      </c>
      <c r="O82" s="245">
        <f>IF(H82=0,"",'Ark1'!W1234)</f>
        <v>56.931034482758641</v>
      </c>
      <c r="P82" s="173">
        <f>IF(H82=0,"",'Ark1'!X1234)</f>
        <v>153.20357156199802</v>
      </c>
      <c r="Q82" s="244"/>
      <c r="R82" s="173">
        <f>IF(H82=0,"",'Ark1'!AA1234)</f>
        <v>16.286210182014131</v>
      </c>
      <c r="S82" s="173">
        <f>IF(H82=0,"",'Ark1'!AB1234)</f>
        <v>3.2048565999740619</v>
      </c>
      <c r="T82" s="173">
        <f>IF(H82=0,"",'Ark1'!AC1234)</f>
        <v>-8.2704634272547377</v>
      </c>
      <c r="U82" s="83"/>
      <c r="V82" s="91">
        <f t="shared" si="10"/>
        <v>2.9</v>
      </c>
      <c r="W82" s="173">
        <f>+'Ark1'!V1234</f>
        <v>9.793103448275863</v>
      </c>
      <c r="X82" s="220"/>
      <c r="Y82" s="247"/>
      <c r="AB82" s="224"/>
      <c r="AK82" s="89"/>
      <c r="AL82" s="89"/>
    </row>
    <row r="83" spans="1:38" ht="15.6">
      <c r="A83" s="220"/>
      <c r="B83" s="202">
        <f>+'Ark1'!C1235</f>
        <v>2024</v>
      </c>
      <c r="C83" s="202">
        <f>+'Ark1'!J1235</f>
        <v>121</v>
      </c>
      <c r="D83" s="202" t="str">
        <f t="shared" si="11"/>
        <v>Steinkjer</v>
      </c>
      <c r="E83" s="202">
        <f>+'Ark1'!D1235</f>
        <v>9</v>
      </c>
      <c r="F83" s="202" t="s">
        <v>575</v>
      </c>
      <c r="G83" s="90">
        <f>+'Ark1'!Q1235</f>
        <v>17</v>
      </c>
      <c r="H83" s="91">
        <f>+'Ark1'!R1235</f>
        <v>35</v>
      </c>
      <c r="I83" s="90">
        <f>IF(H83=0,"",'Ark1'!S1235)</f>
        <v>34</v>
      </c>
      <c r="J83" s="83"/>
      <c r="K83" s="173">
        <f>IF(G83=0,"",100*H83/Måned!$G18)</f>
        <v>1.4805414551607445</v>
      </c>
      <c r="L83" s="83"/>
      <c r="M83" s="173">
        <f>+IF(H83=0,"",'Ark1'!AA1235)</f>
        <v>21.804907228391151</v>
      </c>
      <c r="N83" s="173">
        <f>+IF(I83=0,"",'Ark1'!AB1235)</f>
        <v>4.3099024949030342</v>
      </c>
      <c r="O83" s="245">
        <f>IF(H83=0,"",'Ark1'!W1235)</f>
        <v>58.205882352941181</v>
      </c>
      <c r="P83" s="173">
        <f>IF(H83=0,"",'Ark1'!X1235)</f>
        <v>146.90605169478411</v>
      </c>
      <c r="Q83" s="244"/>
      <c r="R83" s="173">
        <f>IF(H83=0,"",'Ark1'!AA1235)</f>
        <v>21.804907228391151</v>
      </c>
      <c r="S83" s="173">
        <f>IF(H83=0,"",'Ark1'!AB1235)</f>
        <v>4.3099024949030342</v>
      </c>
      <c r="T83" s="173">
        <f>IF(H83=0,"",'Ark1'!AC1235)</f>
        <v>-41.749327005144735</v>
      </c>
      <c r="U83" s="83"/>
      <c r="V83" s="91">
        <f t="shared" si="10"/>
        <v>2</v>
      </c>
      <c r="W83" s="173">
        <f>+'Ark1'!V1235</f>
        <v>6.5142857142857116</v>
      </c>
      <c r="X83" s="220"/>
      <c r="Y83" s="247"/>
      <c r="AB83" s="224"/>
      <c r="AK83" s="89"/>
      <c r="AL83" s="89"/>
    </row>
    <row r="84" spans="1:38" ht="15.6">
      <c r="A84" s="220"/>
      <c r="B84" s="202">
        <f>+'Ark1'!C1236</f>
        <v>2024</v>
      </c>
      <c r="C84" s="202">
        <f>+'Ark1'!J1236</f>
        <v>121</v>
      </c>
      <c r="D84" s="202" t="str">
        <f t="shared" si="11"/>
        <v>Steinkjer</v>
      </c>
      <c r="E84" s="202">
        <f>+'Ark1'!D1236</f>
        <v>10</v>
      </c>
      <c r="F84" s="202" t="s">
        <v>576</v>
      </c>
      <c r="G84" s="90">
        <f>+'Ark1'!Q1236</f>
        <v>23</v>
      </c>
      <c r="H84" s="91">
        <f>+'Ark1'!R1236</f>
        <v>80</v>
      </c>
      <c r="I84" s="90">
        <f>IF(H84=0,"",'Ark1'!S1236)</f>
        <v>80</v>
      </c>
      <c r="J84" s="83"/>
      <c r="K84" s="173">
        <f>IF(G84=0,"",100*H84/Måned!$G19)</f>
        <v>3.1796502384737679</v>
      </c>
      <c r="L84" s="83"/>
      <c r="M84" s="173">
        <f>+IF(H84=0,"",'Ark1'!AA1236)</f>
        <v>24.530874392028444</v>
      </c>
      <c r="N84" s="173">
        <f>+IF(I84=0,"",'Ark1'!AB1236)</f>
        <v>4.3537160851392382</v>
      </c>
      <c r="O84" s="245">
        <f>IF(H84=0,"",'Ark1'!W1236)</f>
        <v>55.087499999999999</v>
      </c>
      <c r="P84" s="173">
        <f>IF(H84=0,"",'Ark1'!X1236)</f>
        <v>154.16170097508129</v>
      </c>
      <c r="Q84" s="244"/>
      <c r="R84" s="173">
        <f>IF(H84=0,"",'Ark1'!AA1236)</f>
        <v>24.530874392028444</v>
      </c>
      <c r="S84" s="173">
        <f>IF(H84=0,"",'Ark1'!AB1236)</f>
        <v>4.3537160851392382</v>
      </c>
      <c r="T84" s="173">
        <f>IF(H84=0,"",'Ark1'!AC1236)</f>
        <v>-34.745153282196164</v>
      </c>
      <c r="U84" s="83"/>
      <c r="V84" s="91">
        <f t="shared" si="10"/>
        <v>3.4782608695652173</v>
      </c>
      <c r="W84" s="173">
        <f>+'Ark1'!V1236</f>
        <v>10.887499999999999</v>
      </c>
      <c r="X84" s="220"/>
      <c r="Y84" s="247"/>
      <c r="AB84" s="224"/>
      <c r="AK84" s="89"/>
      <c r="AL84" s="89"/>
    </row>
    <row r="85" spans="1:38" ht="15.6">
      <c r="A85" s="220"/>
      <c r="B85" s="202">
        <f>+'Ark1'!C1237</f>
        <v>2024</v>
      </c>
      <c r="C85" s="202">
        <f>+'Ark1'!J1237</f>
        <v>121</v>
      </c>
      <c r="D85" s="202" t="str">
        <f t="shared" si="11"/>
        <v>Steinkjer</v>
      </c>
      <c r="E85" s="202">
        <f>+'Ark1'!D1237</f>
        <v>11</v>
      </c>
      <c r="F85" s="202" t="s">
        <v>577</v>
      </c>
      <c r="G85" s="90">
        <f>+'Ark1'!Q1237</f>
        <v>14</v>
      </c>
      <c r="H85" s="91">
        <f>+'Ark1'!R1237</f>
        <v>26</v>
      </c>
      <c r="I85" s="90">
        <f>IF(H85=0,"",'Ark1'!S1237)</f>
        <v>26</v>
      </c>
      <c r="J85" s="83"/>
      <c r="K85" s="173">
        <f>IF(G85=0,"",100*H85/Måned!$G20)</f>
        <v>1.1473962930273609</v>
      </c>
      <c r="L85" s="83"/>
      <c r="M85" s="173">
        <f>+IF(H85=0,"",'Ark1'!AA1237)</f>
        <v>14.066389501555548</v>
      </c>
      <c r="N85" s="173">
        <f>+IF(I85=0,"",'Ark1'!AB1237)</f>
        <v>2.8578243058862558</v>
      </c>
      <c r="O85" s="245">
        <f>IF(H85=0,"",'Ark1'!W1237)</f>
        <v>56.423076923076913</v>
      </c>
      <c r="P85" s="173">
        <f>IF(H85=0,"",'Ark1'!X1237)</f>
        <v>146.88724060338362</v>
      </c>
      <c r="Q85" s="244"/>
      <c r="R85" s="173">
        <f>IF(H85=0,"",'Ark1'!AA1237)</f>
        <v>14.066389501555548</v>
      </c>
      <c r="S85" s="173">
        <f>IF(H85=0,"",'Ark1'!AB1237)</f>
        <v>2.8578243058862558</v>
      </c>
      <c r="T85" s="173">
        <f>IF(H85=0,"",'Ark1'!AC1237)</f>
        <v>-4.9509274561885661</v>
      </c>
      <c r="U85" s="83"/>
      <c r="V85" s="91">
        <f t="shared" si="10"/>
        <v>1.8571428571428572</v>
      </c>
      <c r="W85" s="173">
        <f>+'Ark1'!V1237</f>
        <v>10.615384615384611</v>
      </c>
      <c r="X85" s="220"/>
      <c r="Y85" s="247"/>
      <c r="AB85" s="224"/>
      <c r="AK85" s="89"/>
      <c r="AL85" s="89"/>
    </row>
    <row r="86" spans="1:38" ht="15.6">
      <c r="A86" s="220"/>
      <c r="B86" s="202">
        <f>+'Ark1'!C1238</f>
        <v>2024</v>
      </c>
      <c r="C86" s="202">
        <f>+'Ark1'!J1238</f>
        <v>121</v>
      </c>
      <c r="D86" s="202" t="str">
        <f t="shared" si="11"/>
        <v>Steinkjer</v>
      </c>
      <c r="E86" s="202">
        <f>+'Ark1'!D1238</f>
        <v>12</v>
      </c>
      <c r="F86" s="202" t="s">
        <v>578</v>
      </c>
      <c r="G86" s="90">
        <f>+'Ark1'!Q1238</f>
        <v>24</v>
      </c>
      <c r="H86" s="91">
        <f>+'Ark1'!R1238</f>
        <v>66</v>
      </c>
      <c r="I86" s="90">
        <f>IF(H86=0,"",'Ark1'!S1238)</f>
        <v>66</v>
      </c>
      <c r="J86" s="83"/>
      <c r="K86" s="173">
        <f>IF(G86=0,"",100*H86/Måned!$G21)</f>
        <v>2.7522935779816513</v>
      </c>
      <c r="L86" s="83"/>
      <c r="M86" s="173">
        <f>+IF(H86=0,"",'Ark1'!AA1238)</f>
        <v>27.213370635081599</v>
      </c>
      <c r="N86" s="173">
        <f>+IF(I86=0,"",'Ark1'!AB1238)</f>
        <v>5.174480894278461</v>
      </c>
      <c r="O86" s="245">
        <f>IF(H86=0,"",'Ark1'!W1238)</f>
        <v>57.16666666666665</v>
      </c>
      <c r="P86" s="173">
        <f>IF(H86=0,"",'Ark1'!X1238)</f>
        <v>145.16399093863888</v>
      </c>
      <c r="Q86" s="244"/>
      <c r="R86" s="173">
        <f>IF(H86=0,"",'Ark1'!AA1238)</f>
        <v>27.213370635081599</v>
      </c>
      <c r="S86" s="173">
        <f>IF(H86=0,"",'Ark1'!AB1238)</f>
        <v>5.174480894278461</v>
      </c>
      <c r="T86" s="173">
        <f>IF(H86=0,"",'Ark1'!AC1238)</f>
        <v>-49.311936661983793</v>
      </c>
      <c r="U86" s="83"/>
      <c r="V86" s="91">
        <f t="shared" si="10"/>
        <v>2.75</v>
      </c>
      <c r="W86" s="173">
        <f>+'Ark1'!V1238</f>
        <v>6.787878787878789</v>
      </c>
      <c r="X86" s="220"/>
      <c r="Y86" s="247"/>
      <c r="AB86" s="224"/>
      <c r="AK86" s="89"/>
      <c r="AL86" s="89"/>
    </row>
    <row r="87" spans="1:38">
      <c r="A87" s="220"/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220"/>
      <c r="N87" s="220"/>
      <c r="O87" s="220"/>
      <c r="P87" s="220"/>
      <c r="Q87" s="220"/>
      <c r="R87" s="220"/>
      <c r="S87" s="220"/>
      <c r="T87" s="220"/>
      <c r="U87" s="220"/>
      <c r="V87" s="220"/>
      <c r="W87" s="220"/>
      <c r="X87" s="220"/>
      <c r="Y87" s="247"/>
      <c r="AB87" s="224"/>
      <c r="AK87" s="89"/>
      <c r="AL87" s="89"/>
    </row>
    <row r="88" spans="1:38" ht="15.6">
      <c r="A88" s="220"/>
      <c r="B88" s="202">
        <f>+'Ark1'!C1239</f>
        <v>2024</v>
      </c>
      <c r="C88" s="202">
        <f>+'Ark1'!J1239</f>
        <v>134</v>
      </c>
      <c r="D88" s="202" t="s">
        <v>35</v>
      </c>
      <c r="E88" s="202">
        <f>+'Ark1'!D1239</f>
        <v>1</v>
      </c>
      <c r="F88" s="202" t="s">
        <v>568</v>
      </c>
      <c r="G88" s="90">
        <f>+'Ark1'!Q1239</f>
        <v>12</v>
      </c>
      <c r="H88" s="91">
        <f>+'Ark1'!R1239</f>
        <v>90</v>
      </c>
      <c r="I88" s="90">
        <f>IF(H88=0,"",'Ark1'!S1239)</f>
        <v>89</v>
      </c>
      <c r="J88" s="83"/>
      <c r="K88" s="173">
        <f>IF(G88=0,"",100*H88/Måned!$G10)</f>
        <v>3.3222591362126246</v>
      </c>
      <c r="L88" s="83"/>
      <c r="M88" s="173">
        <f>+IF(H88=0,"",'Ark1'!AA1239)</f>
        <v>28.377392400368844</v>
      </c>
      <c r="N88" s="173">
        <f>+IF(I88=0,"",'Ark1'!AB1239)</f>
        <v>3.6336460217233566</v>
      </c>
      <c r="O88" s="245">
        <f>IF(H88=0,"",'Ark1'!W1239)</f>
        <v>59.14606741573035</v>
      </c>
      <c r="P88" s="173">
        <f>IF(H88=0,"",'Ark1'!X1239)</f>
        <v>166.38497652582149</v>
      </c>
      <c r="Q88" s="244"/>
      <c r="R88" s="173">
        <f>IF(H88=0,"",'Ark1'!AA1239)</f>
        <v>28.377392400368844</v>
      </c>
      <c r="S88" s="173">
        <f>IF(H88=0,"",'Ark1'!AB1239)</f>
        <v>3.6336460217233566</v>
      </c>
      <c r="T88" s="173">
        <f>IF(H88=0,"",'Ark1'!AC1239)</f>
        <v>-0.24921603970933845</v>
      </c>
      <c r="U88" s="83"/>
      <c r="V88" s="91">
        <f t="shared" ref="V88:V99" si="12">+(IF(H88=0,"",I88/G88))</f>
        <v>7.416666666666667</v>
      </c>
      <c r="W88" s="173">
        <f>+'Ark1'!V1239</f>
        <v>6.1333333333333355</v>
      </c>
      <c r="X88" s="220"/>
      <c r="Y88" s="247"/>
      <c r="AB88" s="224"/>
      <c r="AK88" s="89"/>
      <c r="AL88" s="89"/>
    </row>
    <row r="89" spans="1:38" ht="15.6">
      <c r="A89" s="220"/>
      <c r="B89" s="202">
        <f>+'Ark1'!C1240</f>
        <v>2024</v>
      </c>
      <c r="C89" s="202">
        <f>+'Ark1'!J1240</f>
        <v>134</v>
      </c>
      <c r="D89" s="202" t="str">
        <f t="shared" ref="D89:D99" si="13">+D88</f>
        <v>Førde</v>
      </c>
      <c r="E89" s="202">
        <f>+'Ark1'!D1240</f>
        <v>2</v>
      </c>
      <c r="F89" s="202" t="s">
        <v>569</v>
      </c>
      <c r="G89" s="90">
        <f>+'Ark1'!Q1240</f>
        <v>15</v>
      </c>
      <c r="H89" s="91">
        <f>+'Ark1'!R1240</f>
        <v>106</v>
      </c>
      <c r="I89" s="90">
        <f>IF(H89=0,"",'Ark1'!S1240)</f>
        <v>102</v>
      </c>
      <c r="J89" s="83"/>
      <c r="K89" s="173">
        <f>IF(G89=0,"",100*H89/Måned!$G11)</f>
        <v>3.9611360239162932</v>
      </c>
      <c r="L89" s="83"/>
      <c r="M89" s="173">
        <f>+IF(H89=0,"",'Ark1'!AA1240)</f>
        <v>29.278296118564139</v>
      </c>
      <c r="N89" s="173">
        <f>+IF(I89=0,"",'Ark1'!AB1240)</f>
        <v>3.6019373017903575</v>
      </c>
      <c r="O89" s="245">
        <f>IF(H89=0,"",'Ark1'!W1240)</f>
        <v>60.53921568627451</v>
      </c>
      <c r="P89" s="173">
        <f>IF(H89=0,"",'Ark1'!X1240)</f>
        <v>180.90823606369705</v>
      </c>
      <c r="Q89" s="244"/>
      <c r="R89" s="173">
        <f>IF(H89=0,"",'Ark1'!AA1240)</f>
        <v>29.278296118564139</v>
      </c>
      <c r="S89" s="173">
        <f>IF(H89=0,"",'Ark1'!AB1240)</f>
        <v>3.6019373017903575</v>
      </c>
      <c r="T89" s="173">
        <f>IF(H89=0,"",'Ark1'!AC1240)</f>
        <v>-21.462987784998298</v>
      </c>
      <c r="U89" s="83"/>
      <c r="V89" s="91">
        <f t="shared" si="12"/>
        <v>6.8</v>
      </c>
      <c r="W89" s="173">
        <f>+'Ark1'!V1240</f>
        <v>4.1603773584905639</v>
      </c>
      <c r="X89" s="220"/>
      <c r="Y89" s="247"/>
      <c r="AB89" s="224"/>
      <c r="AK89" s="89"/>
      <c r="AL89" s="89"/>
    </row>
    <row r="90" spans="1:38" ht="15.6">
      <c r="A90" s="220"/>
      <c r="B90" s="202">
        <f>+'Ark1'!C1241</f>
        <v>2024</v>
      </c>
      <c r="C90" s="202">
        <f>+'Ark1'!J1241</f>
        <v>134</v>
      </c>
      <c r="D90" s="202" t="str">
        <f t="shared" si="13"/>
        <v>Førde</v>
      </c>
      <c r="E90" s="202">
        <f>+'Ark1'!D1241</f>
        <v>3</v>
      </c>
      <c r="F90" s="202" t="s">
        <v>570</v>
      </c>
      <c r="G90" s="90">
        <f>+'Ark1'!Q1241</f>
        <v>20</v>
      </c>
      <c r="H90" s="91">
        <f>+'Ark1'!R1241</f>
        <v>180</v>
      </c>
      <c r="I90" s="90">
        <f>IF(H90=0,"",'Ark1'!S1241)</f>
        <v>179</v>
      </c>
      <c r="J90" s="83"/>
      <c r="K90" s="173">
        <f>IF(G90=0,"",100*H90/Måned!$G12)</f>
        <v>8.4945729117508257</v>
      </c>
      <c r="L90" s="83"/>
      <c r="M90" s="173">
        <f>+IF(H90=0,"",'Ark1'!AA1241)</f>
        <v>32.350990272017384</v>
      </c>
      <c r="N90" s="173">
        <f>+IF(I90=0,"",'Ark1'!AB1241)</f>
        <v>3.7494649702070801</v>
      </c>
      <c r="O90" s="245">
        <f>IF(H90=0,"",'Ark1'!W1241)</f>
        <v>59.284916201117326</v>
      </c>
      <c r="P90" s="173">
        <f>IF(H90=0,"",'Ark1'!X1241)</f>
        <v>176.50174551583004</v>
      </c>
      <c r="Q90" s="244"/>
      <c r="R90" s="173">
        <f>IF(H90=0,"",'Ark1'!AA1241)</f>
        <v>32.350990272017384</v>
      </c>
      <c r="S90" s="173">
        <f>IF(H90=0,"",'Ark1'!AB1241)</f>
        <v>3.7494649702070801</v>
      </c>
      <c r="T90" s="173">
        <f>IF(H90=0,"",'Ark1'!AC1241)</f>
        <v>-31.361729508004448</v>
      </c>
      <c r="U90" s="83"/>
      <c r="V90" s="91">
        <f t="shared" si="12"/>
        <v>8.9499999999999993</v>
      </c>
      <c r="W90" s="173">
        <f>+'Ark1'!V1241</f>
        <v>6.1833333333333353</v>
      </c>
      <c r="X90" s="220"/>
      <c r="Y90" s="247"/>
      <c r="AB90" s="224"/>
      <c r="AK90" s="89"/>
      <c r="AL90" s="89"/>
    </row>
    <row r="91" spans="1:38" ht="15.6">
      <c r="A91" s="220"/>
      <c r="B91" s="202">
        <f>+'Ark1'!C1242</f>
        <v>2024</v>
      </c>
      <c r="C91" s="202">
        <f>+'Ark1'!J1242</f>
        <v>134</v>
      </c>
      <c r="D91" s="202" t="str">
        <f t="shared" si="13"/>
        <v>Førde</v>
      </c>
      <c r="E91" s="202">
        <f>+'Ark1'!D1242</f>
        <v>4</v>
      </c>
      <c r="F91" s="202" t="s">
        <v>571</v>
      </c>
      <c r="G91" s="90">
        <f>+'Ark1'!Q1242</f>
        <v>18</v>
      </c>
      <c r="H91" s="91">
        <f>+'Ark1'!R1242</f>
        <v>121</v>
      </c>
      <c r="I91" s="90">
        <f>IF(H91=0,"",'Ark1'!S1242)</f>
        <v>120</v>
      </c>
      <c r="J91" s="83"/>
      <c r="K91" s="173">
        <f>IF(G91=0,"",100*H91/Måned!$G13)</f>
        <v>4.0781934614088309</v>
      </c>
      <c r="L91" s="83"/>
      <c r="M91" s="173">
        <f>+IF(H91=0,"",'Ark1'!AA1242)</f>
        <v>34.591775475617766</v>
      </c>
      <c r="N91" s="173">
        <f>+IF(I91=0,"",'Ark1'!AB1242)</f>
        <v>4.6802703506908756</v>
      </c>
      <c r="O91" s="245">
        <f>IF(H91=0,"",'Ark1'!W1242)</f>
        <v>59.05833333333333</v>
      </c>
      <c r="P91" s="173">
        <f>IF(H91=0,"",'Ark1'!X1242)</f>
        <v>173.96918062731115</v>
      </c>
      <c r="Q91" s="244"/>
      <c r="R91" s="173">
        <f>IF(H91=0,"",'Ark1'!AA1242)</f>
        <v>34.591775475617766</v>
      </c>
      <c r="S91" s="173">
        <f>IF(H91=0,"",'Ark1'!AB1242)</f>
        <v>4.6802703506908756</v>
      </c>
      <c r="T91" s="173">
        <f>IF(H91=0,"",'Ark1'!AC1242)</f>
        <v>-16.629766626409548</v>
      </c>
      <c r="U91" s="83"/>
      <c r="V91" s="91">
        <f t="shared" si="12"/>
        <v>6.666666666666667</v>
      </c>
      <c r="W91" s="173">
        <f>+'Ark1'!V1242</f>
        <v>5.7685950413223148</v>
      </c>
      <c r="X91" s="220"/>
      <c r="Y91" s="247"/>
      <c r="AB91" s="224"/>
      <c r="AK91" s="89"/>
      <c r="AL91" s="89"/>
    </row>
    <row r="92" spans="1:38" ht="15.6">
      <c r="A92" s="220"/>
      <c r="B92" s="202">
        <f>+'Ark1'!C1243</f>
        <v>2024</v>
      </c>
      <c r="C92" s="202">
        <f>+'Ark1'!J1243</f>
        <v>134</v>
      </c>
      <c r="D92" s="202" t="str">
        <f t="shared" si="13"/>
        <v>Førde</v>
      </c>
      <c r="E92" s="202">
        <f>+'Ark1'!D1243</f>
        <v>5</v>
      </c>
      <c r="F92" s="202" t="s">
        <v>467</v>
      </c>
      <c r="G92" s="90">
        <f>+'Ark1'!Q1243</f>
        <v>13</v>
      </c>
      <c r="H92" s="91">
        <f>+'Ark1'!R1243</f>
        <v>79</v>
      </c>
      <c r="I92" s="90">
        <f>IF(H92=0,"",'Ark1'!S1243)</f>
        <v>79</v>
      </c>
      <c r="J92" s="83"/>
      <c r="K92" s="173">
        <f>IF(G92=0,"",100*H92/Måned!$G14)</f>
        <v>2.9433681073025335</v>
      </c>
      <c r="L92" s="83"/>
      <c r="M92" s="173">
        <f>+IF(H92=0,"",'Ark1'!AA1243)</f>
        <v>31.461483562048244</v>
      </c>
      <c r="N92" s="173">
        <f>+IF(I92=0,"",'Ark1'!AB1243)</f>
        <v>4.1301529942374255</v>
      </c>
      <c r="O92" s="245">
        <f>IF(H92=0,"",'Ark1'!W1243)</f>
        <v>59.455696202531634</v>
      </c>
      <c r="P92" s="173">
        <f>IF(H92=0,"",'Ark1'!X1243)</f>
        <v>178.51392679347751</v>
      </c>
      <c r="Q92" s="244"/>
      <c r="R92" s="173">
        <f>IF(H92=0,"",'Ark1'!AA1243)</f>
        <v>31.461483562048244</v>
      </c>
      <c r="S92" s="173">
        <f>IF(H92=0,"",'Ark1'!AB1243)</f>
        <v>4.1301529942374255</v>
      </c>
      <c r="T92" s="173">
        <f>IF(H92=0,"",'Ark1'!AC1243)</f>
        <v>-33.942061891920282</v>
      </c>
      <c r="U92" s="83"/>
      <c r="V92" s="91">
        <f t="shared" si="12"/>
        <v>6.0769230769230766</v>
      </c>
      <c r="W92" s="173">
        <f>+'Ark1'!V1243</f>
        <v>5.5696202531645591</v>
      </c>
      <c r="X92" s="220"/>
      <c r="Y92" s="247"/>
      <c r="AB92" s="224"/>
      <c r="AK92" s="89"/>
      <c r="AL92" s="89"/>
    </row>
    <row r="93" spans="1:38" ht="15.6">
      <c r="A93" s="220"/>
      <c r="B93" s="202">
        <f>+'Ark1'!C1244</f>
        <v>2024</v>
      </c>
      <c r="C93" s="202">
        <f>+'Ark1'!J1244</f>
        <v>134</v>
      </c>
      <c r="D93" s="202" t="str">
        <f t="shared" si="13"/>
        <v>Førde</v>
      </c>
      <c r="E93" s="202">
        <f>+'Ark1'!D1244</f>
        <v>6</v>
      </c>
      <c r="F93" s="202" t="s">
        <v>572</v>
      </c>
      <c r="G93" s="90">
        <f>+'Ark1'!Q1244</f>
        <v>17</v>
      </c>
      <c r="H93" s="91">
        <f>+'Ark1'!R1244</f>
        <v>130</v>
      </c>
      <c r="I93" s="90">
        <f>IF(H93=0,"",'Ark1'!S1244)</f>
        <v>128</v>
      </c>
      <c r="J93" s="83"/>
      <c r="K93" s="173">
        <f>IF(G93=0,"",100*H93/Måned!$G15)</f>
        <v>5.9523809523809526</v>
      </c>
      <c r="L93" s="83"/>
      <c r="M93" s="173">
        <f>+IF(H93=0,"",'Ark1'!AA1244)</f>
        <v>28.051685944887446</v>
      </c>
      <c r="N93" s="173">
        <f>+IF(I93=0,"",'Ark1'!AB1244)</f>
        <v>3.8702639278340887</v>
      </c>
      <c r="O93" s="245">
        <f>IF(H93=0,"",'Ark1'!W1244)</f>
        <v>59.7890625</v>
      </c>
      <c r="P93" s="173">
        <f>IF(H93=0,"",'Ark1'!X1244)</f>
        <v>170.60255021251763</v>
      </c>
      <c r="Q93" s="244"/>
      <c r="R93" s="173">
        <f>IF(H93=0,"",'Ark1'!AA1244)</f>
        <v>28.051685944887446</v>
      </c>
      <c r="S93" s="173">
        <f>IF(H93=0,"",'Ark1'!AB1244)</f>
        <v>3.8702639278340887</v>
      </c>
      <c r="T93" s="173">
        <f>IF(H93=0,"",'Ark1'!AC1244)</f>
        <v>-20.967846508528812</v>
      </c>
      <c r="U93" s="83"/>
      <c r="V93" s="91">
        <f t="shared" si="12"/>
        <v>7.5294117647058822</v>
      </c>
      <c r="W93" s="173">
        <f>+'Ark1'!V1244</f>
        <v>5.1923076923076943</v>
      </c>
      <c r="X93" s="220"/>
      <c r="Y93" s="247"/>
      <c r="AB93" s="224"/>
      <c r="AK93" s="89"/>
      <c r="AL93" s="89"/>
    </row>
    <row r="94" spans="1:38" ht="15.6">
      <c r="A94" s="220"/>
      <c r="B94" s="202">
        <f>+'Ark1'!C1245</f>
        <v>2024</v>
      </c>
      <c r="C94" s="202">
        <f>+'Ark1'!J1245</f>
        <v>134</v>
      </c>
      <c r="D94" s="202" t="str">
        <f t="shared" si="13"/>
        <v>Førde</v>
      </c>
      <c r="E94" s="202">
        <f>+'Ark1'!D1245</f>
        <v>7</v>
      </c>
      <c r="F94" s="202" t="s">
        <v>573</v>
      </c>
      <c r="G94" s="90">
        <f>+'Ark1'!Q1245</f>
        <v>17</v>
      </c>
      <c r="H94" s="91">
        <f>+'Ark1'!R1245</f>
        <v>89</v>
      </c>
      <c r="I94" s="90">
        <f>IF(H94=0,"",'Ark1'!S1245)</f>
        <v>89</v>
      </c>
      <c r="J94" s="83"/>
      <c r="K94" s="173">
        <f>IF(G94=0,"",100*H94/Måned!$G16)</f>
        <v>3.6267318663406685</v>
      </c>
      <c r="L94" s="83"/>
      <c r="M94" s="173">
        <f>+IF(H94=0,"",'Ark1'!AA1245)</f>
        <v>28.948190838271785</v>
      </c>
      <c r="N94" s="173">
        <f>+IF(I94=0,"",'Ark1'!AB1245)</f>
        <v>4.2401106192381004</v>
      </c>
      <c r="O94" s="245">
        <f>IF(H94=0,"",'Ark1'!W1245)</f>
        <v>57.898876404494381</v>
      </c>
      <c r="P94" s="173">
        <f>IF(H94=0,"",'Ark1'!X1245)</f>
        <v>182.34019501625127</v>
      </c>
      <c r="Q94" s="244"/>
      <c r="R94" s="173">
        <f>IF(H94=0,"",'Ark1'!AA1245)</f>
        <v>28.948190838271785</v>
      </c>
      <c r="S94" s="173">
        <f>IF(H94=0,"",'Ark1'!AB1245)</f>
        <v>4.2401106192381004</v>
      </c>
      <c r="T94" s="173">
        <f>IF(H94=0,"",'Ark1'!AC1245)</f>
        <v>-41.525335264389405</v>
      </c>
      <c r="U94" s="83"/>
      <c r="V94" s="91">
        <f t="shared" si="12"/>
        <v>5.2352941176470589</v>
      </c>
      <c r="W94" s="173">
        <f>+'Ark1'!V1245</f>
        <v>7.3707865168539346</v>
      </c>
      <c r="X94" s="220"/>
      <c r="Y94" s="247"/>
      <c r="AB94" s="224"/>
      <c r="AK94" s="89"/>
      <c r="AL94" s="89"/>
    </row>
    <row r="95" spans="1:38" ht="15.6">
      <c r="A95" s="220"/>
      <c r="B95" s="202">
        <f>+'Ark1'!C1246</f>
        <v>2024</v>
      </c>
      <c r="C95" s="202">
        <f>+'Ark1'!J1246</f>
        <v>134</v>
      </c>
      <c r="D95" s="202" t="str">
        <f t="shared" si="13"/>
        <v>Førde</v>
      </c>
      <c r="E95" s="202">
        <f>+'Ark1'!D1246</f>
        <v>8</v>
      </c>
      <c r="F95" s="202" t="s">
        <v>574</v>
      </c>
      <c r="G95" s="90">
        <f>+'Ark1'!Q1246</f>
        <v>14</v>
      </c>
      <c r="H95" s="91">
        <f>+'Ark1'!R1246</f>
        <v>99</v>
      </c>
      <c r="I95" s="90">
        <f>IF(H95=0,"",'Ark1'!S1246)</f>
        <v>99</v>
      </c>
      <c r="J95" s="83"/>
      <c r="K95" s="173">
        <f>IF(G95=0,"",100*H95/Måned!$G17)</f>
        <v>4.1913632514817953</v>
      </c>
      <c r="L95" s="83"/>
      <c r="M95" s="173">
        <f>+IF(H95=0,"",'Ark1'!AA1246)</f>
        <v>34.837734573728525</v>
      </c>
      <c r="N95" s="173">
        <f>+IF(I95=0,"",'Ark1'!AB1246)</f>
        <v>4.2775124242411033</v>
      </c>
      <c r="O95" s="245">
        <f>IF(H95=0,"",'Ark1'!W1246)</f>
        <v>58.161616161616152</v>
      </c>
      <c r="P95" s="173">
        <f>IF(H95=0,"",'Ark1'!X1246)</f>
        <v>179.47076397780623</v>
      </c>
      <c r="Q95" s="244"/>
      <c r="R95" s="173">
        <f>IF(H95=0,"",'Ark1'!AA1246)</f>
        <v>34.837734573728525</v>
      </c>
      <c r="S95" s="173">
        <f>IF(H95=0,"",'Ark1'!AB1246)</f>
        <v>4.2775124242411033</v>
      </c>
      <c r="T95" s="173">
        <f>IF(H95=0,"",'Ark1'!AC1246)</f>
        <v>-46.371494992783205</v>
      </c>
      <c r="U95" s="83"/>
      <c r="V95" s="91">
        <f t="shared" si="12"/>
        <v>7.0714285714285712</v>
      </c>
      <c r="W95" s="173">
        <f>+'Ark1'!V1246</f>
        <v>6.7979797979797993</v>
      </c>
      <c r="X95" s="220"/>
      <c r="Y95" s="247"/>
      <c r="AB95" s="224"/>
      <c r="AK95" s="89"/>
      <c r="AL95" s="89"/>
    </row>
    <row r="96" spans="1:38" ht="15.6">
      <c r="A96" s="220"/>
      <c r="B96" s="202">
        <f>+'Ark1'!C1247</f>
        <v>2024</v>
      </c>
      <c r="C96" s="202">
        <f>+'Ark1'!J1247</f>
        <v>134</v>
      </c>
      <c r="D96" s="202" t="str">
        <f t="shared" si="13"/>
        <v>Førde</v>
      </c>
      <c r="E96" s="202">
        <f>+'Ark1'!D1247</f>
        <v>9</v>
      </c>
      <c r="F96" s="202" t="s">
        <v>575</v>
      </c>
      <c r="G96" s="90">
        <f>+'Ark1'!Q1247</f>
        <v>17</v>
      </c>
      <c r="H96" s="91">
        <f>+'Ark1'!R1247</f>
        <v>89</v>
      </c>
      <c r="I96" s="90">
        <f>IF(H96=0,"",'Ark1'!S1247)</f>
        <v>89</v>
      </c>
      <c r="J96" s="83"/>
      <c r="K96" s="173">
        <f>IF(G96=0,"",100*H96/Måned!$G18)</f>
        <v>3.7648054145516077</v>
      </c>
      <c r="L96" s="83"/>
      <c r="M96" s="173">
        <f>+IF(H96=0,"",'Ark1'!AA1247)</f>
        <v>32.828012877590112</v>
      </c>
      <c r="N96" s="173">
        <f>+IF(I96=0,"",'Ark1'!AB1247)</f>
        <v>4.4674191214691472</v>
      </c>
      <c r="O96" s="245">
        <f>IF(H96=0,"",'Ark1'!W1247)</f>
        <v>58.49438202247191</v>
      </c>
      <c r="P96" s="173">
        <f>IF(H96=0,"",'Ark1'!X1247)</f>
        <v>172.74641800674397</v>
      </c>
      <c r="Q96" s="244"/>
      <c r="R96" s="173">
        <f>IF(H96=0,"",'Ark1'!AA1247)</f>
        <v>32.828012877590112</v>
      </c>
      <c r="S96" s="173">
        <f>IF(H96=0,"",'Ark1'!AB1247)</f>
        <v>4.4674191214691472</v>
      </c>
      <c r="T96" s="173">
        <f>IF(H96=0,"",'Ark1'!AC1247)</f>
        <v>-36.142529116140715</v>
      </c>
      <c r="U96" s="83"/>
      <c r="V96" s="91">
        <f t="shared" si="12"/>
        <v>5.2352941176470589</v>
      </c>
      <c r="W96" s="173">
        <f>+'Ark1'!V1247</f>
        <v>6.9438202247191017</v>
      </c>
      <c r="X96" s="220"/>
      <c r="Y96" s="247"/>
      <c r="AB96" s="224"/>
      <c r="AK96" s="89"/>
      <c r="AL96" s="89"/>
    </row>
    <row r="97" spans="1:38" ht="15.6">
      <c r="A97" s="220"/>
      <c r="B97" s="202">
        <f>+'Ark1'!C1248</f>
        <v>2024</v>
      </c>
      <c r="C97" s="202">
        <f>+'Ark1'!J1248</f>
        <v>134</v>
      </c>
      <c r="D97" s="202" t="str">
        <f t="shared" si="13"/>
        <v>Førde</v>
      </c>
      <c r="E97" s="202">
        <f>+'Ark1'!D1248</f>
        <v>10</v>
      </c>
      <c r="F97" s="202" t="s">
        <v>576</v>
      </c>
      <c r="G97" s="90">
        <f>+'Ark1'!Q1248</f>
        <v>14</v>
      </c>
      <c r="H97" s="91">
        <f>+'Ark1'!R1248</f>
        <v>59</v>
      </c>
      <c r="I97" s="90">
        <f>IF(H97=0,"",'Ark1'!S1248)</f>
        <v>58</v>
      </c>
      <c r="J97" s="83"/>
      <c r="K97" s="173">
        <f>IF(G97=0,"",100*H97/Måned!$G19)</f>
        <v>2.3449920508744038</v>
      </c>
      <c r="L97" s="83"/>
      <c r="M97" s="173">
        <f>+IF(H97=0,"",'Ark1'!AA1248)</f>
        <v>30.278704259413193</v>
      </c>
      <c r="N97" s="173">
        <f>+IF(I97=0,"",'Ark1'!AB1248)</f>
        <v>4.182127478891891</v>
      </c>
      <c r="O97" s="245">
        <f>IF(H97=0,"",'Ark1'!W1248)</f>
        <v>58.46551724137931</v>
      </c>
      <c r="P97" s="173">
        <f>IF(H97=0,"",'Ark1'!X1248)</f>
        <v>187.3937234882568</v>
      </c>
      <c r="Q97" s="244"/>
      <c r="R97" s="173">
        <f>IF(H97=0,"",'Ark1'!AA1248)</f>
        <v>30.278704259413193</v>
      </c>
      <c r="S97" s="173">
        <f>IF(H97=0,"",'Ark1'!AB1248)</f>
        <v>4.182127478891891</v>
      </c>
      <c r="T97" s="173">
        <f>IF(H97=0,"",'Ark1'!AC1248)</f>
        <v>-14.432816471254196</v>
      </c>
      <c r="U97" s="83"/>
      <c r="V97" s="91">
        <f t="shared" si="12"/>
        <v>4.1428571428571432</v>
      </c>
      <c r="W97" s="173">
        <f>+'Ark1'!V1248</f>
        <v>7.508474576271186</v>
      </c>
      <c r="X97" s="220"/>
      <c r="Y97" s="247"/>
      <c r="AB97" s="224"/>
      <c r="AK97" s="89"/>
      <c r="AL97" s="89"/>
    </row>
    <row r="98" spans="1:38" ht="15.6">
      <c r="A98" s="220"/>
      <c r="B98" s="202">
        <f>+'Ark1'!C1249</f>
        <v>2024</v>
      </c>
      <c r="C98" s="202">
        <f>+'Ark1'!J1249</f>
        <v>134</v>
      </c>
      <c r="D98" s="202" t="str">
        <f t="shared" si="13"/>
        <v>Førde</v>
      </c>
      <c r="E98" s="202">
        <f>+'Ark1'!D1249</f>
        <v>11</v>
      </c>
      <c r="F98" s="202" t="s">
        <v>577</v>
      </c>
      <c r="G98" s="90">
        <f>+'Ark1'!Q1249</f>
        <v>16</v>
      </c>
      <c r="H98" s="91">
        <f>+'Ark1'!R1249</f>
        <v>96</v>
      </c>
      <c r="I98" s="90">
        <f>IF(H98=0,"",'Ark1'!S1249)</f>
        <v>96</v>
      </c>
      <c r="J98" s="83"/>
      <c r="K98" s="173">
        <f>IF(G98=0,"",100*H98/Måned!$G20)</f>
        <v>4.2365401588702563</v>
      </c>
      <c r="L98" s="83"/>
      <c r="M98" s="173">
        <f>+IF(H98=0,"",'Ark1'!AA1249)</f>
        <v>31.033133737022602</v>
      </c>
      <c r="N98" s="173">
        <f>+IF(I98=0,"",'Ark1'!AB1249)</f>
        <v>4.724426313644436</v>
      </c>
      <c r="O98" s="245">
        <f>IF(H98=0,"",'Ark1'!W1249)</f>
        <v>59.38541666666665</v>
      </c>
      <c r="P98" s="173">
        <f>IF(H98=0,"",'Ark1'!X1249)</f>
        <v>178.12725713253883</v>
      </c>
      <c r="Q98" s="244"/>
      <c r="R98" s="173">
        <f>IF(H98=0,"",'Ark1'!AA1249)</f>
        <v>31.033133737022602</v>
      </c>
      <c r="S98" s="173">
        <f>IF(H98=0,"",'Ark1'!AB1249)</f>
        <v>4.724426313644436</v>
      </c>
      <c r="T98" s="173">
        <f>IF(H98=0,"",'Ark1'!AC1249)</f>
        <v>-47.277169560774226</v>
      </c>
      <c r="U98" s="83"/>
      <c r="V98" s="91">
        <f t="shared" si="12"/>
        <v>6</v>
      </c>
      <c r="W98" s="173">
        <f>+'Ark1'!V1249</f>
        <v>5.3541666666666679</v>
      </c>
      <c r="X98" s="220"/>
      <c r="Y98" s="247"/>
      <c r="AB98" s="224"/>
      <c r="AK98" s="89"/>
      <c r="AL98" s="89"/>
    </row>
    <row r="99" spans="1:38" ht="15.6">
      <c r="A99" s="220"/>
      <c r="B99" s="202">
        <f>+'Ark1'!C1250</f>
        <v>2024</v>
      </c>
      <c r="C99" s="202">
        <f>+'Ark1'!J1250</f>
        <v>134</v>
      </c>
      <c r="D99" s="202" t="str">
        <f t="shared" si="13"/>
        <v>Førde</v>
      </c>
      <c r="E99" s="202">
        <f>+'Ark1'!D1250</f>
        <v>12</v>
      </c>
      <c r="F99" s="202" t="s">
        <v>578</v>
      </c>
      <c r="G99" s="90">
        <f>+'Ark1'!Q1250</f>
        <v>17</v>
      </c>
      <c r="H99" s="91">
        <f>+'Ark1'!R1250</f>
        <v>53</v>
      </c>
      <c r="I99" s="90">
        <f>IF(H99=0,"",'Ark1'!S1250)</f>
        <v>52</v>
      </c>
      <c r="J99" s="83"/>
      <c r="K99" s="173">
        <f>IF(G99=0,"",100*H99/Måned!$G21)</f>
        <v>2.2101751459549623</v>
      </c>
      <c r="L99" s="83"/>
      <c r="M99" s="173">
        <f>+IF(H99=0,"",'Ark1'!AA1250)</f>
        <v>29.752046570747687</v>
      </c>
      <c r="N99" s="173">
        <f>+IF(I99=0,"",'Ark1'!AB1250)</f>
        <v>6.0809078950763666</v>
      </c>
      <c r="O99" s="245">
        <f>IF(H99=0,"",'Ark1'!W1250)</f>
        <v>57.557692307692307</v>
      </c>
      <c r="P99" s="173">
        <f>IF(H99=0,"",'Ark1'!X1250)</f>
        <v>188.09460536805744</v>
      </c>
      <c r="Q99" s="244"/>
      <c r="R99" s="173">
        <f>IF(H99=0,"",'Ark1'!AA1250)</f>
        <v>29.752046570747687</v>
      </c>
      <c r="S99" s="173">
        <f>IF(H99=0,"",'Ark1'!AB1250)</f>
        <v>6.0809078950763666</v>
      </c>
      <c r="T99" s="173">
        <f>IF(H99=0,"",'Ark1'!AC1250)</f>
        <v>-50.077737565151281</v>
      </c>
      <c r="U99" s="83"/>
      <c r="V99" s="91">
        <f t="shared" si="12"/>
        <v>3.0588235294117645</v>
      </c>
      <c r="W99" s="173">
        <f>+'Ark1'!V1250</f>
        <v>5.8301886792452819</v>
      </c>
      <c r="X99" s="220"/>
      <c r="Y99" s="247"/>
      <c r="AB99" s="224"/>
      <c r="AK99" s="89"/>
      <c r="AL99" s="89"/>
    </row>
    <row r="100" spans="1:38">
      <c r="A100" s="220"/>
      <c r="B100" s="220"/>
      <c r="C100" s="220"/>
      <c r="D100" s="220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47"/>
      <c r="AB100" s="224"/>
      <c r="AK100" s="89"/>
      <c r="AL100" s="89"/>
    </row>
    <row r="101" spans="1:38" ht="15.6">
      <c r="A101" s="220"/>
      <c r="B101" s="202">
        <f>+'Ark1'!C1251</f>
        <v>2024</v>
      </c>
      <c r="C101" s="202">
        <f>+'Ark1'!J1251</f>
        <v>141</v>
      </c>
      <c r="D101" s="202" t="s">
        <v>34</v>
      </c>
      <c r="E101" s="202">
        <f>+'Ark1'!D1251</f>
        <v>1</v>
      </c>
      <c r="F101" s="202" t="s">
        <v>568</v>
      </c>
      <c r="G101" s="90">
        <f>+'Ark1'!Q1251</f>
        <v>3</v>
      </c>
      <c r="H101" s="91">
        <f>+'Ark1'!R1251</f>
        <v>4</v>
      </c>
      <c r="I101" s="90">
        <f>IF(H101=0,"",'Ark1'!S1251)</f>
        <v>4</v>
      </c>
      <c r="J101" s="83"/>
      <c r="K101" s="173">
        <f>IF(G101=0,"",100*H101/Måned!$G10)</f>
        <v>0.14765596160944999</v>
      </c>
      <c r="L101" s="83"/>
      <c r="M101" s="173">
        <f>+IF(H101=0,"",'Ark1'!AA1251)</f>
        <v>2.5023738729454763</v>
      </c>
      <c r="N101" s="173">
        <f>+IF(I101=0,"",'Ark1'!AB1251)</f>
        <v>2.384848003542364</v>
      </c>
      <c r="O101" s="245">
        <f>IF(H101=0,"",'Ark1'!W1251)</f>
        <v>60.75</v>
      </c>
      <c r="P101" s="173">
        <f>IF(H101=0,"",'Ark1'!X1251)</f>
        <v>144.17659804983751</v>
      </c>
      <c r="Q101" s="244"/>
      <c r="R101" s="173">
        <f>IF(H101=0,"",'Ark1'!AA1251)</f>
        <v>2.5023738729454763</v>
      </c>
      <c r="S101" s="173">
        <f>IF(H101=0,"",'Ark1'!AB1251)</f>
        <v>2.384848003542364</v>
      </c>
      <c r="T101" s="173">
        <f>IF(H101=0,"",'Ark1'!AC1251)</f>
        <v>-71.739391235444629</v>
      </c>
      <c r="U101" s="83"/>
      <c r="V101" s="91">
        <f t="shared" ref="V101:V112" si="14">+(IF(H101=0,"",I101/G101))</f>
        <v>1.3333333333333333</v>
      </c>
      <c r="W101" s="173">
        <f>+'Ark1'!V1251</f>
        <v>7</v>
      </c>
      <c r="X101" s="220"/>
      <c r="Y101" s="247"/>
      <c r="AB101" s="224"/>
      <c r="AK101" s="89"/>
      <c r="AL101" s="89"/>
    </row>
    <row r="102" spans="1:38" ht="15.6">
      <c r="A102" s="220"/>
      <c r="B102" s="202">
        <f>+'Ark1'!C1252</f>
        <v>2024</v>
      </c>
      <c r="C102" s="202">
        <f>+'Ark1'!J1252</f>
        <v>141</v>
      </c>
      <c r="D102" s="202" t="str">
        <f t="shared" ref="D102:D112" si="15">+D101</f>
        <v>Ølen</v>
      </c>
      <c r="E102" s="202">
        <f>+'Ark1'!D1252</f>
        <v>2</v>
      </c>
      <c r="F102" s="202" t="s">
        <v>569</v>
      </c>
      <c r="G102" s="90">
        <f>+'Ark1'!Q1252</f>
        <v>2</v>
      </c>
      <c r="H102" s="91">
        <f>+'Ark1'!R1252</f>
        <v>60</v>
      </c>
      <c r="I102" s="90">
        <f>IF(H102=0,"",'Ark1'!S1252)</f>
        <v>60</v>
      </c>
      <c r="J102" s="83"/>
      <c r="K102" s="173">
        <f>IF(G102=0,"",100*H102/Måned!$G11)</f>
        <v>2.2421524663677128</v>
      </c>
      <c r="L102" s="83"/>
      <c r="M102" s="173">
        <f>+IF(H102=0,"",'Ark1'!AA1252)</f>
        <v>22.688984784594457</v>
      </c>
      <c r="N102" s="173">
        <f>+IF(I102=0,"",'Ark1'!AB1252)</f>
        <v>4.8176469590685436</v>
      </c>
      <c r="O102" s="245">
        <f>IF(H102=0,"",'Ark1'!W1252)</f>
        <v>56.08333333333335</v>
      </c>
      <c r="P102" s="173">
        <f>IF(H102=0,"",'Ark1'!X1252)</f>
        <v>132.79703864210899</v>
      </c>
      <c r="Q102" s="244"/>
      <c r="R102" s="173">
        <f>IF(H102=0,"",'Ark1'!AA1252)</f>
        <v>22.688984784594457</v>
      </c>
      <c r="S102" s="173">
        <f>IF(H102=0,"",'Ark1'!AB1252)</f>
        <v>4.8176469590685436</v>
      </c>
      <c r="T102" s="173">
        <f>IF(H102=0,"",'Ark1'!AC1252)</f>
        <v>-63.726301549735552</v>
      </c>
      <c r="U102" s="83"/>
      <c r="V102" s="91">
        <f t="shared" si="14"/>
        <v>30</v>
      </c>
      <c r="W102" s="173">
        <f>+'Ark1'!V1252</f>
        <v>8.5833333333333357</v>
      </c>
      <c r="X102" s="220"/>
      <c r="Y102" s="247"/>
      <c r="AB102" s="224"/>
      <c r="AK102" s="89"/>
      <c r="AL102" s="89"/>
    </row>
    <row r="103" spans="1:38" ht="15.6">
      <c r="A103" s="220"/>
      <c r="B103" s="202">
        <f>+'Ark1'!C1253</f>
        <v>2024</v>
      </c>
      <c r="C103" s="202">
        <f>+'Ark1'!J1253</f>
        <v>141</v>
      </c>
      <c r="D103" s="202" t="str">
        <f t="shared" si="15"/>
        <v>Ølen</v>
      </c>
      <c r="E103" s="202">
        <f>+'Ark1'!D1253</f>
        <v>3</v>
      </c>
      <c r="F103" s="202" t="s">
        <v>570</v>
      </c>
      <c r="G103" s="90">
        <f>+'Ark1'!Q1253</f>
        <v>3</v>
      </c>
      <c r="H103" s="91">
        <f>+'Ark1'!R1253</f>
        <v>10</v>
      </c>
      <c r="I103" s="90">
        <f>IF(H103=0,"",'Ark1'!S1253)</f>
        <v>10</v>
      </c>
      <c r="J103" s="83"/>
      <c r="K103" s="173">
        <f>IF(G103=0,"",100*H103/Måned!$G12)</f>
        <v>0.47192071731949031</v>
      </c>
      <c r="L103" s="83"/>
      <c r="M103" s="173">
        <f>+IF(H103=0,"",'Ark1'!AA1253)</f>
        <v>8.5156561696676647</v>
      </c>
      <c r="N103" s="173">
        <f>+IF(I103=0,"",'Ark1'!AB1253)</f>
        <v>2.0223748416156142</v>
      </c>
      <c r="O103" s="245">
        <f>IF(H103=0,"",'Ark1'!W1253)</f>
        <v>57.1</v>
      </c>
      <c r="P103" s="173">
        <f>IF(H103=0,"",'Ark1'!X1253)</f>
        <v>155.53629469122421</v>
      </c>
      <c r="Q103" s="244"/>
      <c r="R103" s="173">
        <f>IF(H103=0,"",'Ark1'!AA1253)</f>
        <v>8.5156561696676647</v>
      </c>
      <c r="S103" s="173">
        <f>IF(H103=0,"",'Ark1'!AB1253)</f>
        <v>2.0223748416156142</v>
      </c>
      <c r="T103" s="173">
        <f>IF(H103=0,"",'Ark1'!AC1253)</f>
        <v>-52.526300204042997</v>
      </c>
      <c r="U103" s="83"/>
      <c r="V103" s="91">
        <f t="shared" si="14"/>
        <v>3.3333333333333335</v>
      </c>
      <c r="W103" s="173">
        <f>+'Ark1'!V1253</f>
        <v>12.3</v>
      </c>
      <c r="X103" s="220"/>
      <c r="Y103" s="247"/>
      <c r="AB103" s="224"/>
      <c r="AK103" s="89"/>
      <c r="AL103" s="89"/>
    </row>
    <row r="104" spans="1:38" ht="15.6">
      <c r="A104" s="220"/>
      <c r="B104" s="202">
        <f>+'Ark1'!C1254</f>
        <v>2024</v>
      </c>
      <c r="C104" s="202">
        <f>+'Ark1'!J1254</f>
        <v>141</v>
      </c>
      <c r="D104" s="202" t="str">
        <f t="shared" si="15"/>
        <v>Ølen</v>
      </c>
      <c r="E104" s="202">
        <f>+'Ark1'!D1254</f>
        <v>4</v>
      </c>
      <c r="F104" s="202" t="s">
        <v>571</v>
      </c>
      <c r="G104" s="90">
        <f>+'Ark1'!Q1254</f>
        <v>1</v>
      </c>
      <c r="H104" s="91">
        <f>+'Ark1'!R1254</f>
        <v>1</v>
      </c>
      <c r="I104" s="90">
        <f>IF(H104=0,"",'Ark1'!S1254)</f>
        <v>1</v>
      </c>
      <c r="J104" s="83"/>
      <c r="K104" s="173">
        <f>IF(G104=0,"",100*H104/Måned!$G13)</f>
        <v>3.3704078193461412E-2</v>
      </c>
      <c r="L104" s="83"/>
      <c r="M104" s="173">
        <f>+IF(H104=0,"",'Ark1'!AA1254)</f>
        <v>0</v>
      </c>
      <c r="N104" s="173">
        <f>+IF(I104=0,"",'Ark1'!AB1254)</f>
        <v>0</v>
      </c>
      <c r="O104" s="245">
        <f>IF(H104=0,"",'Ark1'!W1254)</f>
        <v>58</v>
      </c>
      <c r="P104" s="173">
        <f>IF(H104=0,"",'Ark1'!X1254)</f>
        <v>168.14734561213436</v>
      </c>
      <c r="Q104" s="244"/>
      <c r="R104" s="173">
        <f>IF(H104=0,"",'Ark1'!AA1254)</f>
        <v>0</v>
      </c>
      <c r="S104" s="173">
        <f>IF(H104=0,"",'Ark1'!AB1254)</f>
        <v>0</v>
      </c>
      <c r="T104" s="173">
        <f>IF(H104=0,"",'Ark1'!AC1254)</f>
        <v>0</v>
      </c>
      <c r="U104" s="83"/>
      <c r="V104" s="91">
        <f t="shared" si="14"/>
        <v>1</v>
      </c>
      <c r="W104" s="173">
        <f>+'Ark1'!V1254</f>
        <v>14</v>
      </c>
      <c r="X104" s="220"/>
      <c r="Y104" s="247"/>
      <c r="AB104" s="224"/>
    </row>
    <row r="105" spans="1:38" ht="15.6">
      <c r="A105" s="220"/>
      <c r="B105" s="202">
        <f>+'Ark1'!C1255</f>
        <v>2024</v>
      </c>
      <c r="C105" s="202">
        <f>+'Ark1'!J1255</f>
        <v>141</v>
      </c>
      <c r="D105" s="202" t="str">
        <f t="shared" si="15"/>
        <v>Ølen</v>
      </c>
      <c r="E105" s="202">
        <f>+'Ark1'!D1255</f>
        <v>5</v>
      </c>
      <c r="F105" s="202" t="s">
        <v>467</v>
      </c>
      <c r="G105" s="90">
        <f>+'Ark1'!Q1255</f>
        <v>2</v>
      </c>
      <c r="H105" s="91">
        <f>+'Ark1'!R1255</f>
        <v>4</v>
      </c>
      <c r="I105" s="90">
        <f>IF(H105=0,"",'Ark1'!S1255)</f>
        <v>4</v>
      </c>
      <c r="J105" s="83"/>
      <c r="K105" s="173">
        <f>IF(G105=0,"",100*H105/Måned!$G14)</f>
        <v>0.14903129657228018</v>
      </c>
      <c r="L105" s="83"/>
      <c r="M105" s="173">
        <f>+IF(H105=0,"",'Ark1'!AA1255)</f>
        <v>2.7395255063607302</v>
      </c>
      <c r="N105" s="173">
        <f>+IF(I105=0,"",'Ark1'!AB1255)</f>
        <v>3.0310889132455352</v>
      </c>
      <c r="O105" s="245">
        <f>IF(H105=0,"",'Ark1'!W1255)</f>
        <v>59.75</v>
      </c>
      <c r="P105" s="173">
        <f>IF(H105=0,"",'Ark1'!X1255)</f>
        <v>144.52871072589383</v>
      </c>
      <c r="Q105" s="244"/>
      <c r="R105" s="173">
        <f>IF(H105=0,"",'Ark1'!AA1255)</f>
        <v>2.7395255063607302</v>
      </c>
      <c r="S105" s="173">
        <f>IF(H105=0,"",'Ark1'!AB1255)</f>
        <v>3.0310889132455352</v>
      </c>
      <c r="T105" s="173">
        <f>IF(H105=0,"",'Ark1'!AC1255)</f>
        <v>85.804653989988992</v>
      </c>
      <c r="U105" s="83"/>
      <c r="V105" s="91">
        <f t="shared" si="14"/>
        <v>2</v>
      </c>
      <c r="W105" s="173">
        <f>+'Ark1'!V1255</f>
        <v>7</v>
      </c>
      <c r="X105" s="220"/>
      <c r="Y105" s="247"/>
      <c r="AB105" s="224"/>
    </row>
    <row r="106" spans="1:38" ht="15.6">
      <c r="A106" s="220"/>
      <c r="B106" s="202">
        <f>+'Ark1'!C1256</f>
        <v>2024</v>
      </c>
      <c r="C106" s="202">
        <f>+'Ark1'!J1256</f>
        <v>141</v>
      </c>
      <c r="D106" s="202" t="str">
        <f t="shared" si="15"/>
        <v>Ølen</v>
      </c>
      <c r="E106" s="202">
        <f>+'Ark1'!D1256</f>
        <v>6</v>
      </c>
      <c r="F106" s="202" t="s">
        <v>572</v>
      </c>
      <c r="G106" s="90">
        <f>+'Ark1'!Q1256</f>
        <v>1</v>
      </c>
      <c r="H106" s="91">
        <f>+'Ark1'!R1256</f>
        <v>1</v>
      </c>
      <c r="I106" s="90">
        <f>IF(H106=0,"",'Ark1'!S1256)</f>
        <v>1</v>
      </c>
      <c r="J106" s="83"/>
      <c r="K106" s="173">
        <f>IF(G106=0,"",100*H106/Måned!$G15)</f>
        <v>4.5787545787545784E-2</v>
      </c>
      <c r="L106" s="83"/>
      <c r="M106" s="173">
        <f>+IF(H106=0,"",'Ark1'!AA1256)</f>
        <v>0</v>
      </c>
      <c r="N106" s="173">
        <f>+IF(I106=0,"",'Ark1'!AB1256)</f>
        <v>0</v>
      </c>
      <c r="O106" s="245">
        <f>IF(H106=0,"",'Ark1'!W1256)</f>
        <v>56</v>
      </c>
      <c r="P106" s="173">
        <f>IF(H106=0,"",'Ark1'!X1256)</f>
        <v>222.75189599133256</v>
      </c>
      <c r="Q106" s="244"/>
      <c r="R106" s="173">
        <f>IF(H106=0,"",'Ark1'!AA1256)</f>
        <v>0</v>
      </c>
      <c r="S106" s="173">
        <f>IF(H106=0,"",'Ark1'!AB1256)</f>
        <v>0</v>
      </c>
      <c r="T106" s="173">
        <f>IF(H106=0,"",'Ark1'!AC1256)</f>
        <v>0</v>
      </c>
      <c r="U106" s="83"/>
      <c r="V106" s="91">
        <f t="shared" si="14"/>
        <v>1</v>
      </c>
      <c r="W106" s="173">
        <f>+'Ark1'!V1256</f>
        <v>14</v>
      </c>
      <c r="X106" s="220"/>
      <c r="Y106" s="247"/>
      <c r="AB106" s="224"/>
    </row>
    <row r="107" spans="1:38" ht="15.6">
      <c r="A107" s="220"/>
      <c r="B107" s="202">
        <f>+'Ark1'!C1257</f>
        <v>2024</v>
      </c>
      <c r="C107" s="202">
        <f>+'Ark1'!J1257</f>
        <v>141</v>
      </c>
      <c r="D107" s="202" t="str">
        <f t="shared" si="15"/>
        <v>Ølen</v>
      </c>
      <c r="E107" s="202">
        <f>+'Ark1'!D1257</f>
        <v>7</v>
      </c>
      <c r="F107" s="202" t="s">
        <v>573</v>
      </c>
      <c r="G107" s="90">
        <f>+'Ark1'!Q1257</f>
        <v>2</v>
      </c>
      <c r="H107" s="91">
        <f>+'Ark1'!R1257</f>
        <v>4</v>
      </c>
      <c r="I107" s="90">
        <f>IF(H107=0,"",'Ark1'!S1257)</f>
        <v>4</v>
      </c>
      <c r="J107" s="83"/>
      <c r="K107" s="173">
        <f>IF(G107=0,"",100*H107/Måned!$G16)</f>
        <v>0.16299918500407498</v>
      </c>
      <c r="L107" s="83"/>
      <c r="M107" s="173">
        <f>+IF(H107=0,"",'Ark1'!AA1257)</f>
        <v>1.3294735800328581</v>
      </c>
      <c r="N107" s="173">
        <f>+IF(I107=0,"",'Ark1'!AB1257)</f>
        <v>1.5</v>
      </c>
      <c r="O107" s="245">
        <f>IF(H107=0,"",'Ark1'!W1257)</f>
        <v>59.5</v>
      </c>
      <c r="P107" s="173">
        <f>IF(H107=0,"",'Ark1'!X1257)</f>
        <v>142.84940411700973</v>
      </c>
      <c r="Q107" s="244"/>
      <c r="R107" s="173">
        <f>IF(H107=0,"",'Ark1'!AA1257)</f>
        <v>1.3294735800328581</v>
      </c>
      <c r="S107" s="173">
        <f>IF(H107=0,"",'Ark1'!AB1257)</f>
        <v>1.5</v>
      </c>
      <c r="T107" s="173">
        <f>IF(H107=0,"",'Ark1'!AC1257)</f>
        <v>28.833467553656693</v>
      </c>
      <c r="U107" s="83"/>
      <c r="V107" s="91">
        <f t="shared" si="14"/>
        <v>2</v>
      </c>
      <c r="W107" s="173">
        <f>+'Ark1'!V1257</f>
        <v>10.5</v>
      </c>
      <c r="X107" s="220"/>
      <c r="Y107" s="247"/>
      <c r="AB107" s="224"/>
    </row>
    <row r="108" spans="1:38" ht="15.6">
      <c r="A108" s="220"/>
      <c r="B108" s="202">
        <f>+'Ark1'!C1258</f>
        <v>2024</v>
      </c>
      <c r="C108" s="202">
        <f>+'Ark1'!J1258</f>
        <v>141</v>
      </c>
      <c r="D108" s="202" t="str">
        <f t="shared" si="15"/>
        <v>Ølen</v>
      </c>
      <c r="E108" s="202">
        <f>+'Ark1'!D1258</f>
        <v>8</v>
      </c>
      <c r="F108" s="202" t="s">
        <v>574</v>
      </c>
      <c r="G108" s="90">
        <f>+'Ark1'!Q1258</f>
        <v>3</v>
      </c>
      <c r="H108" s="91">
        <f>+'Ark1'!R1258</f>
        <v>3</v>
      </c>
      <c r="I108" s="90">
        <f>IF(H108=0,"",'Ark1'!S1258)</f>
        <v>3</v>
      </c>
      <c r="J108" s="83"/>
      <c r="K108" s="173">
        <f>IF(G108=0,"",100*H108/Måned!$G17)</f>
        <v>0.12701100762066045</v>
      </c>
      <c r="L108" s="83"/>
      <c r="M108" s="173">
        <f>+IF(H108=0,"",'Ark1'!AA1258)</f>
        <v>22.018628476814847</v>
      </c>
      <c r="N108" s="173">
        <f>+IF(I108=0,"",'Ark1'!AB1258)</f>
        <v>7.1336448530109076</v>
      </c>
      <c r="O108" s="245">
        <f>IF(H108=0,"",'Ark1'!W1258)</f>
        <v>51.666666666666657</v>
      </c>
      <c r="P108" s="173">
        <f>IF(H108=0,"",'Ark1'!X1258)</f>
        <v>162.08017334777901</v>
      </c>
      <c r="Q108" s="244"/>
      <c r="R108" s="173">
        <f>IF(H108=0,"",'Ark1'!AA1258)</f>
        <v>22.018628476814847</v>
      </c>
      <c r="S108" s="173">
        <f>IF(H108=0,"",'Ark1'!AB1258)</f>
        <v>7.1336448530109076</v>
      </c>
      <c r="T108" s="173">
        <f>IF(H108=0,"",'Ark1'!AC1258)</f>
        <v>-94.266102578715845</v>
      </c>
      <c r="U108" s="83"/>
      <c r="V108" s="91">
        <f t="shared" si="14"/>
        <v>1</v>
      </c>
      <c r="W108" s="173">
        <f>+'Ark1'!V1258</f>
        <v>10</v>
      </c>
      <c r="X108" s="220"/>
      <c r="Y108" s="247"/>
      <c r="AB108" s="224"/>
    </row>
    <row r="109" spans="1:38" ht="15.6">
      <c r="A109" s="220"/>
      <c r="B109" s="202">
        <f>+'Ark1'!C1259</f>
        <v>2024</v>
      </c>
      <c r="C109" s="202">
        <f>+'Ark1'!J1259</f>
        <v>141</v>
      </c>
      <c r="D109" s="202" t="str">
        <f t="shared" si="15"/>
        <v>Ølen</v>
      </c>
      <c r="E109" s="202">
        <f>+'Ark1'!D1259</f>
        <v>9</v>
      </c>
      <c r="F109" s="202" t="s">
        <v>575</v>
      </c>
      <c r="G109" s="90">
        <f>+'Ark1'!Q1259</f>
        <v>6</v>
      </c>
      <c r="H109" s="91">
        <f>+'Ark1'!R1259</f>
        <v>11</v>
      </c>
      <c r="I109" s="90">
        <f>IF(H109=0,"",'Ark1'!S1259)</f>
        <v>11</v>
      </c>
      <c r="J109" s="83"/>
      <c r="K109" s="173">
        <f>IF(G109=0,"",100*H109/Måned!$G18)</f>
        <v>0.4653130287648054</v>
      </c>
      <c r="L109" s="83"/>
      <c r="M109" s="173">
        <f>+IF(H109=0,"",'Ark1'!AA1259)</f>
        <v>17.372915179041676</v>
      </c>
      <c r="N109" s="173">
        <f>+IF(I109=0,"",'Ark1'!AB1259)</f>
        <v>3.229512666969375</v>
      </c>
      <c r="O109" s="245">
        <f>IF(H109=0,"",'Ark1'!W1259)</f>
        <v>60.545454545454554</v>
      </c>
      <c r="P109" s="173">
        <f>IF(H109=0,"",'Ark1'!X1259)</f>
        <v>150.81256771397619</v>
      </c>
      <c r="Q109" s="244"/>
      <c r="R109" s="173">
        <f>IF(H109=0,"",'Ark1'!AA1259)</f>
        <v>17.372915179041676</v>
      </c>
      <c r="S109" s="173">
        <f>IF(H109=0,"",'Ark1'!AB1259)</f>
        <v>3.229512666969375</v>
      </c>
      <c r="T109" s="173">
        <f>IF(H109=0,"",'Ark1'!AC1259)</f>
        <v>-56.078865950294627</v>
      </c>
      <c r="U109" s="83"/>
      <c r="V109" s="91">
        <f t="shared" si="14"/>
        <v>1.8333333333333333</v>
      </c>
      <c r="W109" s="173">
        <f>+'Ark1'!V1259</f>
        <v>3.545454545454545</v>
      </c>
      <c r="X109" s="220"/>
      <c r="Y109" s="247"/>
      <c r="AB109" s="224"/>
    </row>
    <row r="110" spans="1:38" ht="15.6">
      <c r="A110" s="220"/>
      <c r="B110" s="202">
        <f>+'Ark1'!C1260</f>
        <v>2024</v>
      </c>
      <c r="C110" s="202">
        <f>+'Ark1'!J1260</f>
        <v>141</v>
      </c>
      <c r="D110" s="202" t="str">
        <f t="shared" si="15"/>
        <v>Ølen</v>
      </c>
      <c r="E110" s="202">
        <f>+'Ark1'!D1260</f>
        <v>10</v>
      </c>
      <c r="F110" s="202" t="s">
        <v>576</v>
      </c>
      <c r="G110" s="90">
        <f>+'Ark1'!Q1260</f>
        <v>7</v>
      </c>
      <c r="H110" s="91">
        <f>+'Ark1'!R1260</f>
        <v>9</v>
      </c>
      <c r="I110" s="90">
        <f>IF(H110=0,"",'Ark1'!S1260)</f>
        <v>9</v>
      </c>
      <c r="J110" s="83"/>
      <c r="K110" s="173">
        <f>IF(G110=0,"",100*H110/Måned!$G19)</f>
        <v>0.35771065182829886</v>
      </c>
      <c r="L110" s="83"/>
      <c r="M110" s="173">
        <f>+IF(H110=0,"",'Ark1'!AA1260)</f>
        <v>17.330769041088374</v>
      </c>
      <c r="N110" s="173">
        <f>+IF(I110=0,"",'Ark1'!AB1260)</f>
        <v>2.9606472432164574</v>
      </c>
      <c r="O110" s="245">
        <f>IF(H110=0,"",'Ark1'!W1260)</f>
        <v>59.111111111111121</v>
      </c>
      <c r="P110" s="173">
        <f>IF(H110=0,"",'Ark1'!X1260)</f>
        <v>144.45648248465147</v>
      </c>
      <c r="Q110" s="244"/>
      <c r="R110" s="173">
        <f>IF(H110=0,"",'Ark1'!AA1260)</f>
        <v>17.330769041088374</v>
      </c>
      <c r="S110" s="173">
        <f>IF(H110=0,"",'Ark1'!AB1260)</f>
        <v>2.9606472432164574</v>
      </c>
      <c r="T110" s="173">
        <f>IF(H110=0,"",'Ark1'!AC1260)</f>
        <v>-61.549991776185323</v>
      </c>
      <c r="U110" s="83"/>
      <c r="V110" s="91">
        <f t="shared" si="14"/>
        <v>1.2857142857142858</v>
      </c>
      <c r="W110" s="173">
        <f>+'Ark1'!V1260</f>
        <v>6.2222222222222223</v>
      </c>
      <c r="X110" s="220"/>
      <c r="Y110" s="247"/>
      <c r="AB110" s="224"/>
    </row>
    <row r="111" spans="1:38" ht="15.6">
      <c r="A111" s="220"/>
      <c r="B111" s="202">
        <f>+'Ark1'!C1261</f>
        <v>2024</v>
      </c>
      <c r="C111" s="202">
        <f>+'Ark1'!J1261</f>
        <v>141</v>
      </c>
      <c r="D111" s="202" t="str">
        <f t="shared" si="15"/>
        <v>Ølen</v>
      </c>
      <c r="E111" s="202">
        <f>+'Ark1'!D1261</f>
        <v>11</v>
      </c>
      <c r="F111" s="202" t="s">
        <v>577</v>
      </c>
      <c r="G111" s="90">
        <f>+'Ark1'!Q1261</f>
        <v>4</v>
      </c>
      <c r="H111" s="91">
        <f>+'Ark1'!R1261</f>
        <v>10</v>
      </c>
      <c r="I111" s="90">
        <f>IF(H111=0,"",'Ark1'!S1261)</f>
        <v>10</v>
      </c>
      <c r="J111" s="83"/>
      <c r="K111" s="173">
        <f>IF(G111=0,"",100*H111/Måned!$G20)</f>
        <v>0.44130626654898497</v>
      </c>
      <c r="L111" s="83"/>
      <c r="M111" s="173">
        <f>+IF(H111=0,"",'Ark1'!AA1261)</f>
        <v>38.700967688160063</v>
      </c>
      <c r="N111" s="173">
        <f>+IF(I111=0,"",'Ark1'!AB1261)</f>
        <v>4.5825756949558407</v>
      </c>
      <c r="O111" s="245">
        <f>IF(H111=0,"",'Ark1'!W1261)</f>
        <v>59</v>
      </c>
      <c r="P111" s="173">
        <f>IF(H111=0,"",'Ark1'!X1261)</f>
        <v>151.88515709642471</v>
      </c>
      <c r="Q111" s="244"/>
      <c r="R111" s="173">
        <f>IF(H111=0,"",'Ark1'!AA1261)</f>
        <v>38.700967688160063</v>
      </c>
      <c r="S111" s="173">
        <f>IF(H111=0,"",'Ark1'!AB1261)</f>
        <v>4.5825756949558407</v>
      </c>
      <c r="T111" s="173">
        <f>IF(H111=0,"",'Ark1'!AC1261)</f>
        <v>-40.067637081109503</v>
      </c>
      <c r="U111" s="83"/>
      <c r="V111" s="91">
        <f t="shared" si="14"/>
        <v>2.5</v>
      </c>
      <c r="W111" s="173">
        <f>+'Ark1'!V1261</f>
        <v>6.4</v>
      </c>
      <c r="X111" s="220"/>
      <c r="Y111" s="247"/>
      <c r="AB111" s="224"/>
    </row>
    <row r="112" spans="1:38" ht="15.6">
      <c r="A112" s="220"/>
      <c r="B112" s="202">
        <f>+'Ark1'!C1262</f>
        <v>2024</v>
      </c>
      <c r="C112" s="202">
        <f>+'Ark1'!J1262</f>
        <v>141</v>
      </c>
      <c r="D112" s="202" t="str">
        <f t="shared" si="15"/>
        <v>Ølen</v>
      </c>
      <c r="E112" s="202">
        <f>+'Ark1'!D1262</f>
        <v>12</v>
      </c>
      <c r="F112" s="202" t="s">
        <v>578</v>
      </c>
      <c r="G112" s="90">
        <f>+'Ark1'!Q1262</f>
        <v>4</v>
      </c>
      <c r="H112" s="91">
        <f>+'Ark1'!R1262</f>
        <v>26</v>
      </c>
      <c r="I112" s="90">
        <f>IF(H112=0,"",'Ark1'!S1262)</f>
        <v>26</v>
      </c>
      <c r="J112" s="83"/>
      <c r="K112" s="173">
        <f>IF(G112=0,"",100*H112/Måned!$G21)</f>
        <v>1.0842368640533777</v>
      </c>
      <c r="L112" s="83"/>
      <c r="M112" s="173">
        <f>+IF(H112=0,"",'Ark1'!AA1262)</f>
        <v>12.170084089503078</v>
      </c>
      <c r="N112" s="173">
        <f>+IF(I112=0,"",'Ark1'!AB1262)</f>
        <v>3.0665691177350238</v>
      </c>
      <c r="O112" s="245">
        <f>IF(H112=0,"",'Ark1'!W1262)</f>
        <v>54.5</v>
      </c>
      <c r="P112" s="173">
        <f>IF(H112=0,"",'Ark1'!X1262)</f>
        <v>158.45487123927003</v>
      </c>
      <c r="Q112" s="244"/>
      <c r="R112" s="173">
        <f>IF(H112=0,"",'Ark1'!AA1262)</f>
        <v>12.170084089503078</v>
      </c>
      <c r="S112" s="173">
        <f>IF(H112=0,"",'Ark1'!AB1262)</f>
        <v>3.0665691177350238</v>
      </c>
      <c r="T112" s="173">
        <f>IF(H112=0,"",'Ark1'!AC1262)</f>
        <v>-63.761779823152111</v>
      </c>
      <c r="U112" s="83"/>
      <c r="V112" s="91">
        <f t="shared" si="14"/>
        <v>6.5</v>
      </c>
      <c r="W112" s="173">
        <f>+'Ark1'!V1262</f>
        <v>11.92307692307692</v>
      </c>
      <c r="X112" s="220"/>
      <c r="Y112" s="247"/>
      <c r="AB112" s="224"/>
    </row>
    <row r="113" spans="1:38">
      <c r="A113" s="220"/>
      <c r="B113" s="220"/>
      <c r="C113" s="220"/>
      <c r="D113" s="220"/>
      <c r="E113" s="220"/>
      <c r="F113" s="220"/>
      <c r="G113" s="220"/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20"/>
      <c r="Y113" s="247"/>
      <c r="AB113" s="224"/>
    </row>
    <row r="114" spans="1:38" ht="15.6">
      <c r="A114" s="220"/>
      <c r="B114" s="202">
        <f>+'Ark1'!C1263</f>
        <v>2024</v>
      </c>
      <c r="C114" s="202">
        <f>+'Ark1'!J1263</f>
        <v>143</v>
      </c>
      <c r="D114" s="202" t="s">
        <v>43</v>
      </c>
      <c r="E114" s="202">
        <f>+'Ark1'!D1263</f>
        <v>1</v>
      </c>
      <c r="F114" s="202" t="s">
        <v>568</v>
      </c>
      <c r="G114" s="90">
        <f>+'Ark1'!Q1263</f>
        <v>4</v>
      </c>
      <c r="H114" s="91">
        <f>+'Ark1'!R1263</f>
        <v>5</v>
      </c>
      <c r="I114" s="90">
        <f>IF(H114=0,"",'Ark1'!S1263)</f>
        <v>5</v>
      </c>
      <c r="J114" s="83"/>
      <c r="K114" s="173">
        <f>IF(G114=0,"",100*H114/Måned!$G10)</f>
        <v>0.18456995201181248</v>
      </c>
      <c r="L114" s="83"/>
      <c r="M114" s="173">
        <f>+IF(H114=0,"",'Ark1'!AA1263)</f>
        <v>13.49082651285671</v>
      </c>
      <c r="N114" s="173">
        <f>+IF(I114=0,"",'Ark1'!AB1263)</f>
        <v>2.135415650406228</v>
      </c>
      <c r="O114" s="245">
        <f>IF(H114=0,"",'Ark1'!W1263)</f>
        <v>62.2</v>
      </c>
      <c r="P114" s="173">
        <f>IF(H114=0,"",'Ark1'!X1263)</f>
        <v>158.76489707475622</v>
      </c>
      <c r="Q114" s="244"/>
      <c r="R114" s="173">
        <f>IF(H114=0,"",'Ark1'!AA1263)</f>
        <v>13.49082651285671</v>
      </c>
      <c r="S114" s="173">
        <f>IF(H114=0,"",'Ark1'!AB1263)</f>
        <v>2.135415650406228</v>
      </c>
      <c r="T114" s="173">
        <f>IF(H114=0,"",'Ark1'!AC1263)</f>
        <v>-23.840167790363921</v>
      </c>
      <c r="U114" s="83"/>
      <c r="V114" s="91">
        <f t="shared" ref="V114:V125" si="16">+(IF(H114=0,"",I114/G114))</f>
        <v>1.25</v>
      </c>
      <c r="W114" s="173">
        <f>+'Ark1'!V1263</f>
        <v>2.8</v>
      </c>
      <c r="X114" s="220"/>
      <c r="Y114" s="247"/>
      <c r="AB114" s="224"/>
      <c r="AK114" s="89"/>
      <c r="AL114" s="89"/>
    </row>
    <row r="115" spans="1:38" ht="15.6">
      <c r="A115" s="220"/>
      <c r="B115" s="202">
        <f>+'Ark1'!C1264</f>
        <v>2024</v>
      </c>
      <c r="C115" s="202">
        <f>+'Ark1'!J1264</f>
        <v>143</v>
      </c>
      <c r="D115" s="202" t="str">
        <f t="shared" ref="D115:D125" si="17">+D114</f>
        <v>Nordfjord</v>
      </c>
      <c r="E115" s="202">
        <f>+'Ark1'!D1264</f>
        <v>2</v>
      </c>
      <c r="F115" s="202" t="s">
        <v>569</v>
      </c>
      <c r="G115" s="90">
        <f>+'Ark1'!Q1264</f>
        <v>1</v>
      </c>
      <c r="H115" s="91">
        <f>+'Ark1'!R1264</f>
        <v>1</v>
      </c>
      <c r="I115" s="90">
        <f>IF(H115=0,"",'Ark1'!S1264)</f>
        <v>1</v>
      </c>
      <c r="J115" s="83"/>
      <c r="K115" s="173">
        <f>IF(G115=0,"",100*H115/Måned!$G11)</f>
        <v>3.7369207772795218E-2</v>
      </c>
      <c r="L115" s="83"/>
      <c r="M115" s="173">
        <f>+IF(H115=0,"",'Ark1'!AA1264)</f>
        <v>0</v>
      </c>
      <c r="N115" s="173">
        <f>+IF(I115=0,"",'Ark1'!AB1264)</f>
        <v>0</v>
      </c>
      <c r="O115" s="245">
        <f>IF(H115=0,"",'Ark1'!W1264)</f>
        <v>65</v>
      </c>
      <c r="P115" s="173">
        <f>IF(H115=0,"",'Ark1'!X1264)</f>
        <v>183.85698808234019</v>
      </c>
      <c r="Q115" s="244"/>
      <c r="R115" s="173">
        <f>IF(H115=0,"",'Ark1'!AA1264)</f>
        <v>0</v>
      </c>
      <c r="S115" s="173">
        <f>IF(H115=0,"",'Ark1'!AB1264)</f>
        <v>0</v>
      </c>
      <c r="T115" s="173">
        <f>IF(H115=0,"",'Ark1'!AC1264)</f>
        <v>0</v>
      </c>
      <c r="U115" s="83"/>
      <c r="V115" s="91">
        <f t="shared" si="16"/>
        <v>1</v>
      </c>
      <c r="W115" s="173">
        <f>+'Ark1'!V1264</f>
        <v>0</v>
      </c>
      <c r="X115" s="220"/>
      <c r="Y115" s="247"/>
      <c r="AB115" s="224"/>
      <c r="AK115" s="89"/>
      <c r="AL115" s="89"/>
    </row>
    <row r="116" spans="1:38" ht="15.6">
      <c r="A116" s="220"/>
      <c r="B116" s="202">
        <f>+'Ark1'!C1265</f>
        <v>2024</v>
      </c>
      <c r="C116" s="202">
        <f>+'Ark1'!J1265</f>
        <v>143</v>
      </c>
      <c r="D116" s="202" t="str">
        <f t="shared" si="17"/>
        <v>Nordfjord</v>
      </c>
      <c r="E116" s="202">
        <f>+'Ark1'!D1265</f>
        <v>3</v>
      </c>
      <c r="F116" s="202" t="s">
        <v>570</v>
      </c>
      <c r="G116" s="90">
        <f>+'Ark1'!Q1265</f>
        <v>0</v>
      </c>
      <c r="H116" s="91">
        <f>+'Ark1'!R1265</f>
        <v>0</v>
      </c>
      <c r="I116" s="90" t="str">
        <f>IF(H116=0,"",'Ark1'!S1265)</f>
        <v/>
      </c>
      <c r="J116" s="83"/>
      <c r="K116" s="173" t="str">
        <f>IF(G116=0,"",100*H116/Måned!$G12)</f>
        <v/>
      </c>
      <c r="L116" s="83"/>
      <c r="M116" s="173" t="str">
        <f>+IF(H116=0,"",'Ark1'!AA1265)</f>
        <v/>
      </c>
      <c r="N116" s="173">
        <f>+IF(I116=0,"",'Ark1'!AB1265)</f>
        <v>0</v>
      </c>
      <c r="O116" s="245" t="str">
        <f>IF(H116=0,"",'Ark1'!W1265)</f>
        <v/>
      </c>
      <c r="P116" s="173" t="str">
        <f>IF(H116=0,"",'Ark1'!X1265)</f>
        <v/>
      </c>
      <c r="Q116" s="244"/>
      <c r="R116" s="173" t="str">
        <f>IF(H116=0,"",'Ark1'!AA1265)</f>
        <v/>
      </c>
      <c r="S116" s="173" t="str">
        <f>IF(H116=0,"",'Ark1'!AB1265)</f>
        <v/>
      </c>
      <c r="T116" s="173" t="str">
        <f>IF(H116=0,"",'Ark1'!AC1265)</f>
        <v/>
      </c>
      <c r="U116" s="83"/>
      <c r="V116" s="91" t="str">
        <f t="shared" si="16"/>
        <v/>
      </c>
      <c r="W116" s="173">
        <f>+'Ark1'!V1265</f>
        <v>0</v>
      </c>
      <c r="X116" s="220"/>
      <c r="Y116" s="247"/>
      <c r="AB116" s="224"/>
      <c r="AK116" s="89"/>
      <c r="AL116" s="89"/>
    </row>
    <row r="117" spans="1:38" ht="15.6">
      <c r="A117" s="220"/>
      <c r="B117" s="202">
        <f>+'Ark1'!C1266</f>
        <v>2024</v>
      </c>
      <c r="C117" s="202">
        <f>+'Ark1'!J1266</f>
        <v>143</v>
      </c>
      <c r="D117" s="202" t="str">
        <f t="shared" si="17"/>
        <v>Nordfjord</v>
      </c>
      <c r="E117" s="202">
        <f>+'Ark1'!D1266</f>
        <v>4</v>
      </c>
      <c r="F117" s="202" t="s">
        <v>571</v>
      </c>
      <c r="G117" s="90">
        <f>+'Ark1'!Q1266</f>
        <v>0</v>
      </c>
      <c r="H117" s="91">
        <f>+'Ark1'!R1266</f>
        <v>0</v>
      </c>
      <c r="I117" s="90" t="str">
        <f>IF(H117=0,"",'Ark1'!S1266)</f>
        <v/>
      </c>
      <c r="J117" s="83"/>
      <c r="K117" s="173" t="str">
        <f>IF(G117=0,"",100*H117/Måned!$G13)</f>
        <v/>
      </c>
      <c r="L117" s="83"/>
      <c r="M117" s="173" t="str">
        <f>+IF(H117=0,"",'Ark1'!AA1266)</f>
        <v/>
      </c>
      <c r="N117" s="173">
        <f>+IF(I117=0,"",'Ark1'!AB1266)</f>
        <v>0</v>
      </c>
      <c r="O117" s="245" t="str">
        <f>IF(H117=0,"",'Ark1'!W1266)</f>
        <v/>
      </c>
      <c r="P117" s="173" t="str">
        <f>IF(H117=0,"",'Ark1'!X1266)</f>
        <v/>
      </c>
      <c r="Q117" s="244"/>
      <c r="R117" s="173" t="str">
        <f>IF(H117=0,"",'Ark1'!AA1266)</f>
        <v/>
      </c>
      <c r="S117" s="173" t="str">
        <f>IF(H117=0,"",'Ark1'!AB1266)</f>
        <v/>
      </c>
      <c r="T117" s="173" t="str">
        <f>IF(H117=0,"",'Ark1'!AC1266)</f>
        <v/>
      </c>
      <c r="U117" s="83"/>
      <c r="V117" s="91" t="str">
        <f t="shared" si="16"/>
        <v/>
      </c>
      <c r="W117" s="173">
        <f>+'Ark1'!V1266</f>
        <v>0</v>
      </c>
      <c r="X117" s="220"/>
      <c r="Y117" s="247"/>
      <c r="AB117" s="224"/>
    </row>
    <row r="118" spans="1:38" ht="15.6">
      <c r="A118" s="220"/>
      <c r="B118" s="202">
        <f>+'Ark1'!C1267</f>
        <v>2024</v>
      </c>
      <c r="C118" s="202">
        <f>+'Ark1'!J1267</f>
        <v>143</v>
      </c>
      <c r="D118" s="202" t="str">
        <f t="shared" si="17"/>
        <v>Nordfjord</v>
      </c>
      <c r="E118" s="202">
        <f>+'Ark1'!D1267</f>
        <v>5</v>
      </c>
      <c r="F118" s="202" t="s">
        <v>467</v>
      </c>
      <c r="G118" s="90">
        <f>+'Ark1'!Q1267</f>
        <v>0</v>
      </c>
      <c r="H118" s="91">
        <f>+'Ark1'!R1267</f>
        <v>0</v>
      </c>
      <c r="I118" s="90" t="str">
        <f>IF(H118=0,"",'Ark1'!S1267)</f>
        <v/>
      </c>
      <c r="J118" s="83"/>
      <c r="K118" s="173" t="str">
        <f>IF(G118=0,"",100*H118/Måned!$G14)</f>
        <v/>
      </c>
      <c r="L118" s="83"/>
      <c r="M118" s="173" t="str">
        <f>+IF(H118=0,"",'Ark1'!AA1267)</f>
        <v/>
      </c>
      <c r="N118" s="173">
        <f>+IF(I118=0,"",'Ark1'!AB1267)</f>
        <v>0</v>
      </c>
      <c r="O118" s="245" t="str">
        <f>IF(H118=0,"",'Ark1'!W1267)</f>
        <v/>
      </c>
      <c r="P118" s="173" t="str">
        <f>IF(H118=0,"",'Ark1'!X1267)</f>
        <v/>
      </c>
      <c r="Q118" s="244"/>
      <c r="R118" s="173" t="str">
        <f>IF(H118=0,"",'Ark1'!AA1267)</f>
        <v/>
      </c>
      <c r="S118" s="173" t="str">
        <f>IF(H118=0,"",'Ark1'!AB1267)</f>
        <v/>
      </c>
      <c r="T118" s="173" t="str">
        <f>IF(H118=0,"",'Ark1'!AC1267)</f>
        <v/>
      </c>
      <c r="U118" s="83"/>
      <c r="V118" s="91" t="str">
        <f t="shared" si="16"/>
        <v/>
      </c>
      <c r="W118" s="173">
        <f>+'Ark1'!V1267</f>
        <v>0</v>
      </c>
      <c r="X118" s="220"/>
      <c r="Y118" s="247"/>
      <c r="AB118" s="224"/>
    </row>
    <row r="119" spans="1:38" ht="15.6">
      <c r="A119" s="220"/>
      <c r="B119" s="202">
        <f>+'Ark1'!C1268</f>
        <v>2024</v>
      </c>
      <c r="C119" s="202">
        <f>+'Ark1'!J1268</f>
        <v>143</v>
      </c>
      <c r="D119" s="202" t="str">
        <f t="shared" si="17"/>
        <v>Nordfjord</v>
      </c>
      <c r="E119" s="202">
        <f>+'Ark1'!D1268</f>
        <v>6</v>
      </c>
      <c r="F119" s="202" t="s">
        <v>572</v>
      </c>
      <c r="G119" s="90">
        <f>+'Ark1'!Q1268</f>
        <v>0</v>
      </c>
      <c r="H119" s="91">
        <f>+'Ark1'!R1268</f>
        <v>0</v>
      </c>
      <c r="I119" s="90" t="str">
        <f>IF(H119=0,"",'Ark1'!S1268)</f>
        <v/>
      </c>
      <c r="J119" s="83"/>
      <c r="K119" s="173" t="str">
        <f>IF(G119=0,"",100*H119/Måned!$G15)</f>
        <v/>
      </c>
      <c r="L119" s="83"/>
      <c r="M119" s="173" t="str">
        <f>+IF(H119=0,"",'Ark1'!AA1268)</f>
        <v/>
      </c>
      <c r="N119" s="173">
        <f>+IF(I119=0,"",'Ark1'!AB1268)</f>
        <v>0</v>
      </c>
      <c r="O119" s="245" t="str">
        <f>IF(H119=0,"",'Ark1'!W1268)</f>
        <v/>
      </c>
      <c r="P119" s="173" t="str">
        <f>IF(H119=0,"",'Ark1'!X1268)</f>
        <v/>
      </c>
      <c r="Q119" s="244"/>
      <c r="R119" s="173" t="str">
        <f>IF(H119=0,"",'Ark1'!AA1268)</f>
        <v/>
      </c>
      <c r="S119" s="173" t="str">
        <f>IF(H119=0,"",'Ark1'!AB1268)</f>
        <v/>
      </c>
      <c r="T119" s="173" t="str">
        <f>IF(H119=0,"",'Ark1'!AC1268)</f>
        <v/>
      </c>
      <c r="U119" s="83"/>
      <c r="V119" s="91" t="str">
        <f t="shared" si="16"/>
        <v/>
      </c>
      <c r="W119" s="173">
        <f>+'Ark1'!V1268</f>
        <v>0</v>
      </c>
      <c r="X119" s="220"/>
      <c r="Y119" s="247"/>
      <c r="AB119" s="224"/>
    </row>
    <row r="120" spans="1:38" ht="15.6">
      <c r="A120" s="220"/>
      <c r="B120" s="202">
        <f>+'Ark1'!C1269</f>
        <v>2024</v>
      </c>
      <c r="C120" s="202">
        <f>+'Ark1'!J1269</f>
        <v>143</v>
      </c>
      <c r="D120" s="202" t="str">
        <f t="shared" si="17"/>
        <v>Nordfjord</v>
      </c>
      <c r="E120" s="202">
        <f>+'Ark1'!D1269</f>
        <v>7</v>
      </c>
      <c r="F120" s="202" t="s">
        <v>573</v>
      </c>
      <c r="G120" s="90">
        <f>+'Ark1'!Q1269</f>
        <v>0</v>
      </c>
      <c r="H120" s="91">
        <f>+'Ark1'!R1269</f>
        <v>0</v>
      </c>
      <c r="I120" s="90" t="str">
        <f>IF(H120=0,"",'Ark1'!S1269)</f>
        <v/>
      </c>
      <c r="J120" s="83"/>
      <c r="K120" s="173" t="str">
        <f>IF(G120=0,"",100*H120/Måned!$G16)</f>
        <v/>
      </c>
      <c r="L120" s="83"/>
      <c r="M120" s="173" t="str">
        <f>+IF(H120=0,"",'Ark1'!AA1269)</f>
        <v/>
      </c>
      <c r="N120" s="173">
        <f>+IF(I120=0,"",'Ark1'!AB1269)</f>
        <v>0</v>
      </c>
      <c r="O120" s="245" t="str">
        <f>IF(H120=0,"",'Ark1'!W1269)</f>
        <v/>
      </c>
      <c r="P120" s="173" t="str">
        <f>IF(H120=0,"",'Ark1'!X1269)</f>
        <v/>
      </c>
      <c r="Q120" s="244"/>
      <c r="R120" s="173" t="str">
        <f>IF(H120=0,"",'Ark1'!AA1269)</f>
        <v/>
      </c>
      <c r="S120" s="173" t="str">
        <f>IF(H120=0,"",'Ark1'!AB1269)</f>
        <v/>
      </c>
      <c r="T120" s="173" t="str">
        <f>IF(H120=0,"",'Ark1'!AC1269)</f>
        <v/>
      </c>
      <c r="U120" s="83"/>
      <c r="V120" s="91" t="str">
        <f t="shared" si="16"/>
        <v/>
      </c>
      <c r="W120" s="173">
        <f>+'Ark1'!V1269</f>
        <v>0</v>
      </c>
      <c r="X120" s="220"/>
      <c r="Y120" s="247"/>
      <c r="AB120" s="224"/>
    </row>
    <row r="121" spans="1:38" ht="15.6">
      <c r="A121" s="220"/>
      <c r="B121" s="202">
        <f>+'Ark1'!C1270</f>
        <v>2024</v>
      </c>
      <c r="C121" s="202">
        <f>+'Ark1'!J1270</f>
        <v>143</v>
      </c>
      <c r="D121" s="202" t="str">
        <f t="shared" si="17"/>
        <v>Nordfjord</v>
      </c>
      <c r="E121" s="202">
        <f>+'Ark1'!D1270</f>
        <v>8</v>
      </c>
      <c r="F121" s="202" t="s">
        <v>574</v>
      </c>
      <c r="G121" s="90">
        <f>+'Ark1'!Q1270</f>
        <v>0</v>
      </c>
      <c r="H121" s="91">
        <f>+'Ark1'!R1270</f>
        <v>0</v>
      </c>
      <c r="I121" s="90" t="str">
        <f>IF(H121=0,"",'Ark1'!S1270)</f>
        <v/>
      </c>
      <c r="J121" s="83"/>
      <c r="K121" s="173" t="str">
        <f>IF(G121=0,"",100*H121/Måned!$G17)</f>
        <v/>
      </c>
      <c r="L121" s="83"/>
      <c r="M121" s="173" t="str">
        <f>+IF(H121=0,"",'Ark1'!AA1270)</f>
        <v/>
      </c>
      <c r="N121" s="173">
        <f>+IF(I121=0,"",'Ark1'!AB1270)</f>
        <v>0</v>
      </c>
      <c r="O121" s="245" t="str">
        <f>IF(H121=0,"",'Ark1'!W1270)</f>
        <v/>
      </c>
      <c r="P121" s="173" t="str">
        <f>IF(H121=0,"",'Ark1'!X1270)</f>
        <v/>
      </c>
      <c r="Q121" s="244"/>
      <c r="R121" s="173" t="str">
        <f>IF(H121=0,"",'Ark1'!AA1270)</f>
        <v/>
      </c>
      <c r="S121" s="173" t="str">
        <f>IF(H121=0,"",'Ark1'!AB1270)</f>
        <v/>
      </c>
      <c r="T121" s="173" t="str">
        <f>IF(H121=0,"",'Ark1'!AC1270)</f>
        <v/>
      </c>
      <c r="U121" s="83"/>
      <c r="V121" s="91" t="str">
        <f t="shared" si="16"/>
        <v/>
      </c>
      <c r="W121" s="173">
        <f>+'Ark1'!V1270</f>
        <v>0</v>
      </c>
      <c r="X121" s="220"/>
      <c r="Y121" s="247"/>
      <c r="AB121" s="224"/>
    </row>
    <row r="122" spans="1:38" ht="15.6">
      <c r="A122" s="220"/>
      <c r="B122" s="202">
        <f>+'Ark1'!C1271</f>
        <v>2024</v>
      </c>
      <c r="C122" s="202">
        <f>+'Ark1'!J1271</f>
        <v>143</v>
      </c>
      <c r="D122" s="202" t="str">
        <f t="shared" si="17"/>
        <v>Nordfjord</v>
      </c>
      <c r="E122" s="202">
        <f>+'Ark1'!D1271</f>
        <v>9</v>
      </c>
      <c r="F122" s="202" t="s">
        <v>575</v>
      </c>
      <c r="G122" s="90">
        <f>+'Ark1'!Q1271</f>
        <v>0</v>
      </c>
      <c r="H122" s="91">
        <f>+'Ark1'!R1271</f>
        <v>0</v>
      </c>
      <c r="I122" s="90" t="str">
        <f>IF(H122=0,"",'Ark1'!S1271)</f>
        <v/>
      </c>
      <c r="J122" s="83"/>
      <c r="K122" s="173" t="str">
        <f>IF(G122=0,"",100*H122/Måned!$G18)</f>
        <v/>
      </c>
      <c r="L122" s="83"/>
      <c r="M122" s="173" t="str">
        <f>+IF(H122=0,"",'Ark1'!AA1271)</f>
        <v/>
      </c>
      <c r="N122" s="173">
        <f>+IF(I122=0,"",'Ark1'!AB1271)</f>
        <v>0</v>
      </c>
      <c r="O122" s="245" t="str">
        <f>IF(H122=0,"",'Ark1'!W1271)</f>
        <v/>
      </c>
      <c r="P122" s="173" t="str">
        <f>IF(H122=0,"",'Ark1'!X1271)</f>
        <v/>
      </c>
      <c r="Q122" s="244"/>
      <c r="R122" s="173" t="str">
        <f>IF(H122=0,"",'Ark1'!AA1271)</f>
        <v/>
      </c>
      <c r="S122" s="173" t="str">
        <f>IF(H122=0,"",'Ark1'!AB1271)</f>
        <v/>
      </c>
      <c r="T122" s="173" t="str">
        <f>IF(H122=0,"",'Ark1'!AC1271)</f>
        <v/>
      </c>
      <c r="U122" s="83"/>
      <c r="V122" s="91" t="str">
        <f t="shared" si="16"/>
        <v/>
      </c>
      <c r="W122" s="173">
        <f>+'Ark1'!V1271</f>
        <v>0</v>
      </c>
      <c r="X122" s="220"/>
      <c r="Y122" s="247"/>
      <c r="AB122" s="224"/>
    </row>
    <row r="123" spans="1:38" ht="15.6">
      <c r="A123" s="220"/>
      <c r="B123" s="202">
        <f>+'Ark1'!C1272</f>
        <v>2024</v>
      </c>
      <c r="C123" s="202">
        <f>+'Ark1'!J1272</f>
        <v>143</v>
      </c>
      <c r="D123" s="202" t="str">
        <f t="shared" si="17"/>
        <v>Nordfjord</v>
      </c>
      <c r="E123" s="202">
        <f>+'Ark1'!D1272</f>
        <v>10</v>
      </c>
      <c r="F123" s="202" t="s">
        <v>576</v>
      </c>
      <c r="G123" s="90">
        <f>+'Ark1'!Q1272</f>
        <v>0</v>
      </c>
      <c r="H123" s="91">
        <f>+'Ark1'!R1272</f>
        <v>0</v>
      </c>
      <c r="I123" s="90" t="str">
        <f>IF(H123=0,"",'Ark1'!S1272)</f>
        <v/>
      </c>
      <c r="J123" s="83"/>
      <c r="K123" s="173" t="str">
        <f>IF(G123=0,"",100*H123/Måned!$G19)</f>
        <v/>
      </c>
      <c r="L123" s="83"/>
      <c r="M123" s="173" t="str">
        <f>+IF(H123=0,"",'Ark1'!AA1272)</f>
        <v/>
      </c>
      <c r="N123" s="173">
        <f>+IF(I123=0,"",'Ark1'!AB1272)</f>
        <v>0</v>
      </c>
      <c r="O123" s="245" t="str">
        <f>IF(H123=0,"",'Ark1'!W1272)</f>
        <v/>
      </c>
      <c r="P123" s="173" t="str">
        <f>IF(H123=0,"",'Ark1'!X1272)</f>
        <v/>
      </c>
      <c r="Q123" s="244"/>
      <c r="R123" s="173" t="str">
        <f>IF(H123=0,"",'Ark1'!AA1272)</f>
        <v/>
      </c>
      <c r="S123" s="173" t="str">
        <f>IF(H123=0,"",'Ark1'!AB1272)</f>
        <v/>
      </c>
      <c r="T123" s="173" t="str">
        <f>IF(H123=0,"",'Ark1'!AC1272)</f>
        <v/>
      </c>
      <c r="U123" s="83"/>
      <c r="V123" s="91" t="str">
        <f t="shared" si="16"/>
        <v/>
      </c>
      <c r="W123" s="173">
        <f>+'Ark1'!V1272</f>
        <v>0</v>
      </c>
      <c r="X123" s="220"/>
      <c r="Y123" s="247"/>
      <c r="AB123" s="224"/>
    </row>
    <row r="124" spans="1:38" ht="15.6">
      <c r="A124" s="220"/>
      <c r="B124" s="202">
        <f>+'Ark1'!C1273</f>
        <v>2024</v>
      </c>
      <c r="C124" s="202">
        <f>+'Ark1'!J1273</f>
        <v>143</v>
      </c>
      <c r="D124" s="202" t="str">
        <f t="shared" si="17"/>
        <v>Nordfjord</v>
      </c>
      <c r="E124" s="202">
        <f>+'Ark1'!D1273</f>
        <v>11</v>
      </c>
      <c r="F124" s="202" t="s">
        <v>577</v>
      </c>
      <c r="G124" s="90">
        <f>+'Ark1'!Q1273</f>
        <v>0</v>
      </c>
      <c r="H124" s="91">
        <f>+'Ark1'!R1273</f>
        <v>0</v>
      </c>
      <c r="I124" s="90" t="str">
        <f>IF(H124=0,"",'Ark1'!S1273)</f>
        <v/>
      </c>
      <c r="J124" s="83"/>
      <c r="K124" s="173" t="str">
        <f>IF(G124=0,"",100*H124/Måned!$G20)</f>
        <v/>
      </c>
      <c r="L124" s="83"/>
      <c r="M124" s="173" t="str">
        <f>+IF(H124=0,"",'Ark1'!AA1273)</f>
        <v/>
      </c>
      <c r="N124" s="173">
        <f>+IF(I124=0,"",'Ark1'!AB1273)</f>
        <v>0</v>
      </c>
      <c r="O124" s="245" t="str">
        <f>IF(H124=0,"",'Ark1'!W1273)</f>
        <v/>
      </c>
      <c r="P124" s="173" t="str">
        <f>IF(H124=0,"",'Ark1'!X1273)</f>
        <v/>
      </c>
      <c r="Q124" s="244"/>
      <c r="R124" s="173" t="str">
        <f>IF(H124=0,"",'Ark1'!AA1273)</f>
        <v/>
      </c>
      <c r="S124" s="173" t="str">
        <f>IF(H124=0,"",'Ark1'!AB1273)</f>
        <v/>
      </c>
      <c r="T124" s="173" t="str">
        <f>IF(H124=0,"",'Ark1'!AC1273)</f>
        <v/>
      </c>
      <c r="U124" s="83"/>
      <c r="V124" s="91" t="str">
        <f t="shared" si="16"/>
        <v/>
      </c>
      <c r="W124" s="173">
        <f>+'Ark1'!V1273</f>
        <v>0</v>
      </c>
      <c r="X124" s="220"/>
      <c r="Y124" s="247"/>
      <c r="AB124" s="224"/>
    </row>
    <row r="125" spans="1:38" ht="15.6">
      <c r="A125" s="220"/>
      <c r="B125" s="202">
        <f>+'Ark1'!C1274</f>
        <v>2024</v>
      </c>
      <c r="C125" s="202">
        <f>+'Ark1'!J1274</f>
        <v>143</v>
      </c>
      <c r="D125" s="202" t="str">
        <f t="shared" si="17"/>
        <v>Nordfjord</v>
      </c>
      <c r="E125" s="202">
        <f>+'Ark1'!D1274</f>
        <v>12</v>
      </c>
      <c r="F125" s="202" t="s">
        <v>578</v>
      </c>
      <c r="G125" s="90">
        <f>+'Ark1'!Q1274</f>
        <v>0</v>
      </c>
      <c r="H125" s="91">
        <f>+'Ark1'!R1274</f>
        <v>0</v>
      </c>
      <c r="I125" s="90" t="str">
        <f>IF(H125=0,"",'Ark1'!S1274)</f>
        <v/>
      </c>
      <c r="J125" s="83"/>
      <c r="K125" s="173" t="str">
        <f>IF(G125=0,"",100*H125/Måned!$G21)</f>
        <v/>
      </c>
      <c r="L125" s="83"/>
      <c r="M125" s="173" t="str">
        <f>+IF(H125=0,"",'Ark1'!AA1274)</f>
        <v/>
      </c>
      <c r="N125" s="173">
        <f>+IF(I125=0,"",'Ark1'!AB1274)</f>
        <v>0</v>
      </c>
      <c r="O125" s="245" t="str">
        <f>IF(H125=0,"",'Ark1'!W1274)</f>
        <v/>
      </c>
      <c r="P125" s="173" t="str">
        <f>IF(H125=0,"",'Ark1'!X1274)</f>
        <v/>
      </c>
      <c r="Q125" s="244"/>
      <c r="R125" s="173" t="str">
        <f>IF(H125=0,"",'Ark1'!AA1274)</f>
        <v/>
      </c>
      <c r="S125" s="173" t="str">
        <f>IF(H125=0,"",'Ark1'!AB1274)</f>
        <v/>
      </c>
      <c r="T125" s="173" t="str">
        <f>IF(H125=0,"",'Ark1'!AC1274)</f>
        <v/>
      </c>
      <c r="U125" s="83"/>
      <c r="V125" s="91" t="str">
        <f t="shared" si="16"/>
        <v/>
      </c>
      <c r="W125" s="173">
        <f>+'Ark1'!V1274</f>
        <v>0</v>
      </c>
      <c r="X125" s="220"/>
      <c r="Y125" s="247"/>
      <c r="AB125" s="224"/>
    </row>
    <row r="126" spans="1:38">
      <c r="A126" s="220"/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  <c r="L126" s="220"/>
      <c r="M126" s="220"/>
      <c r="N126" s="220"/>
      <c r="O126" s="220"/>
      <c r="P126" s="220"/>
      <c r="Q126" s="220"/>
      <c r="R126" s="220"/>
      <c r="S126" s="220"/>
      <c r="T126" s="220"/>
      <c r="U126" s="220"/>
      <c r="V126" s="220"/>
      <c r="W126" s="220"/>
      <c r="X126" s="220"/>
      <c r="Y126" s="247"/>
      <c r="AB126" s="224"/>
    </row>
    <row r="127" spans="1:38" ht="15.6">
      <c r="A127" s="220"/>
      <c r="B127" s="202">
        <f>+'Ark1'!C1275</f>
        <v>2024</v>
      </c>
      <c r="C127" s="202">
        <f>+'Ark1'!J1275</f>
        <v>147</v>
      </c>
      <c r="D127" s="202" t="s">
        <v>6</v>
      </c>
      <c r="E127" s="202">
        <f>+'Ark1'!D1275</f>
        <v>1</v>
      </c>
      <c r="F127" s="202" t="s">
        <v>568</v>
      </c>
      <c r="G127" s="90">
        <f>+'Ark1'!Q1275</f>
        <v>7</v>
      </c>
      <c r="H127" s="91">
        <f>+'Ark1'!R1275</f>
        <v>15</v>
      </c>
      <c r="I127" s="90">
        <f>IF(H127=0,"",'Ark1'!S1275)</f>
        <v>15</v>
      </c>
      <c r="J127" s="83"/>
      <c r="K127" s="173">
        <f>IF(G127=0,"",100*H127/Måned!$G10)</f>
        <v>0.55370985603543743</v>
      </c>
      <c r="L127" s="83"/>
      <c r="M127" s="173">
        <f>+IF(H127=0,"",'Ark1'!AA1275)</f>
        <v>10.910891602227139</v>
      </c>
      <c r="N127" s="173">
        <f>+IF(I127=0,"",'Ark1'!AB1275)</f>
        <v>3.487119154832623</v>
      </c>
      <c r="O127" s="245">
        <f>IF(H127=0,"",'Ark1'!W1275)</f>
        <v>58.8</v>
      </c>
      <c r="P127" s="173">
        <f>IF(H127=0,"",'Ark1'!X1275)</f>
        <v>140.98952690501989</v>
      </c>
      <c r="Q127" s="244"/>
      <c r="R127" s="173">
        <f>IF(H127=0,"",'Ark1'!AA1275)</f>
        <v>10.910891602227139</v>
      </c>
      <c r="S127" s="173">
        <f>IF(H127=0,"",'Ark1'!AB1275)</f>
        <v>3.487119154832623</v>
      </c>
      <c r="T127" s="173">
        <f>IF(H127=0,"",'Ark1'!AC1275)</f>
        <v>-12.493129511706702</v>
      </c>
      <c r="U127" s="83"/>
      <c r="V127" s="91">
        <f t="shared" ref="V127:V138" si="18">+(IF(H127=0,"",I127/G127))</f>
        <v>2.1428571428571428</v>
      </c>
      <c r="W127" s="173">
        <f>+'Ark1'!V1275</f>
        <v>7.0666666666666647</v>
      </c>
      <c r="X127" s="220"/>
      <c r="Y127" s="247"/>
      <c r="AB127" s="224"/>
      <c r="AK127" s="89"/>
      <c r="AL127" s="89"/>
    </row>
    <row r="128" spans="1:38" ht="15.6">
      <c r="A128" s="220"/>
      <c r="B128" s="202">
        <f>+'Ark1'!C1276</f>
        <v>2024</v>
      </c>
      <c r="C128" s="202">
        <f>+'Ark1'!J1276</f>
        <v>147</v>
      </c>
      <c r="D128" s="202" t="str">
        <f t="shared" ref="D128:D138" si="19">+D127</f>
        <v>Midt-Norge</v>
      </c>
      <c r="E128" s="202">
        <f>+'Ark1'!D1276</f>
        <v>2</v>
      </c>
      <c r="F128" s="202" t="s">
        <v>569</v>
      </c>
      <c r="G128" s="90">
        <f>+'Ark1'!Q1276</f>
        <v>5</v>
      </c>
      <c r="H128" s="91">
        <f>+'Ark1'!R1276</f>
        <v>5</v>
      </c>
      <c r="I128" s="90">
        <f>IF(H128=0,"",'Ark1'!S1276)</f>
        <v>5</v>
      </c>
      <c r="J128" s="83"/>
      <c r="K128" s="173">
        <f>IF(G128=0,"",100*H128/Måned!$G11)</f>
        <v>0.18684603886397608</v>
      </c>
      <c r="L128" s="83"/>
      <c r="M128" s="173">
        <f>+IF(H128=0,"",'Ark1'!AA1276)</f>
        <v>14.246880360275387</v>
      </c>
      <c r="N128" s="173">
        <f>+IF(I128=0,"",'Ark1'!AB1276)</f>
        <v>3.544009029333953</v>
      </c>
      <c r="O128" s="245">
        <f>IF(H128=0,"",'Ark1'!W1276)</f>
        <v>59.8</v>
      </c>
      <c r="P128" s="173">
        <f>IF(H128=0,"",'Ark1'!X1276)</f>
        <v>150.83423618634879</v>
      </c>
      <c r="Q128" s="244"/>
      <c r="R128" s="173">
        <f>IF(H128=0,"",'Ark1'!AA1276)</f>
        <v>14.246880360275387</v>
      </c>
      <c r="S128" s="173">
        <f>IF(H128=0,"",'Ark1'!AB1276)</f>
        <v>3.544009029333953</v>
      </c>
      <c r="T128" s="173">
        <f>IF(H128=0,"",'Ark1'!AC1276)</f>
        <v>-66.776161090153877</v>
      </c>
      <c r="U128" s="83"/>
      <c r="V128" s="91">
        <f t="shared" si="18"/>
        <v>1</v>
      </c>
      <c r="W128" s="173">
        <f>+'Ark1'!V1276</f>
        <v>5.6</v>
      </c>
      <c r="X128" s="220"/>
      <c r="Y128" s="247"/>
      <c r="AB128" s="224"/>
      <c r="AK128" s="89"/>
      <c r="AL128" s="89"/>
    </row>
    <row r="129" spans="1:45" ht="15.6">
      <c r="A129" s="220"/>
      <c r="B129" s="202">
        <f>+'Ark1'!C1277</f>
        <v>2024</v>
      </c>
      <c r="C129" s="202">
        <f>+'Ark1'!J1277</f>
        <v>147</v>
      </c>
      <c r="D129" s="202" t="str">
        <f t="shared" si="19"/>
        <v>Midt-Norge</v>
      </c>
      <c r="E129" s="202">
        <f>+'Ark1'!D1277</f>
        <v>3</v>
      </c>
      <c r="F129" s="202" t="s">
        <v>570</v>
      </c>
      <c r="G129" s="90">
        <f>+'Ark1'!Q1277</f>
        <v>3</v>
      </c>
      <c r="H129" s="91">
        <f>+'Ark1'!R1277</f>
        <v>8</v>
      </c>
      <c r="I129" s="90">
        <f>IF(H129=0,"",'Ark1'!S1277)</f>
        <v>8</v>
      </c>
      <c r="J129" s="83"/>
      <c r="K129" s="173">
        <f>IF(G129=0,"",100*H129/Måned!$G12)</f>
        <v>0.37753657385559225</v>
      </c>
      <c r="L129" s="83"/>
      <c r="M129" s="173">
        <f>+IF(H129=0,"",'Ark1'!AA1277)</f>
        <v>7.2603374577222723</v>
      </c>
      <c r="N129" s="173">
        <f>+IF(I129=0,"",'Ark1'!AB1277)</f>
        <v>4.4930501889028553</v>
      </c>
      <c r="O129" s="245">
        <f>IF(H129=0,"",'Ark1'!W1277)</f>
        <v>57.75</v>
      </c>
      <c r="P129" s="173">
        <f>IF(H129=0,"",'Ark1'!X1277)</f>
        <v>142.84940411700975</v>
      </c>
      <c r="Q129" s="244"/>
      <c r="R129" s="173">
        <f>IF(H129=0,"",'Ark1'!AA1277)</f>
        <v>7.2603374577222723</v>
      </c>
      <c r="S129" s="173">
        <f>IF(H129=0,"",'Ark1'!AB1277)</f>
        <v>4.4930501889028553</v>
      </c>
      <c r="T129" s="173">
        <f>IF(H129=0,"",'Ark1'!AC1277)</f>
        <v>37.78233993201745</v>
      </c>
      <c r="U129" s="83"/>
      <c r="V129" s="91">
        <f t="shared" si="18"/>
        <v>2.6666666666666665</v>
      </c>
      <c r="W129" s="173">
        <f>+'Ark1'!V1277</f>
        <v>8</v>
      </c>
      <c r="X129" s="220"/>
      <c r="Y129" s="247"/>
      <c r="AB129" s="224"/>
      <c r="AK129" s="89"/>
      <c r="AL129" s="89"/>
    </row>
    <row r="130" spans="1:45" ht="15.6">
      <c r="A130" s="220"/>
      <c r="B130" s="202">
        <f>+'Ark1'!C1278</f>
        <v>2024</v>
      </c>
      <c r="C130" s="202">
        <f>+'Ark1'!J1278</f>
        <v>147</v>
      </c>
      <c r="D130" s="202" t="str">
        <f t="shared" si="19"/>
        <v>Midt-Norge</v>
      </c>
      <c r="E130" s="202">
        <f>+'Ark1'!D1278</f>
        <v>4</v>
      </c>
      <c r="F130" s="202" t="s">
        <v>571</v>
      </c>
      <c r="G130" s="90">
        <f>+'Ark1'!Q1278</f>
        <v>5</v>
      </c>
      <c r="H130" s="91">
        <f>+'Ark1'!R1278</f>
        <v>8</v>
      </c>
      <c r="I130" s="90">
        <f>IF(H130=0,"",'Ark1'!S1278)</f>
        <v>8</v>
      </c>
      <c r="J130" s="83"/>
      <c r="K130" s="173">
        <f>IF(G130=0,"",100*H130/Måned!$G13)</f>
        <v>0.2696326255476913</v>
      </c>
      <c r="L130" s="83"/>
      <c r="M130" s="173">
        <f>+IF(H130=0,"",'Ark1'!AA1278)</f>
        <v>10.105621888334978</v>
      </c>
      <c r="N130" s="173">
        <f>+IF(I130=0,"",'Ark1'!AB1278)</f>
        <v>0.99215674164922163</v>
      </c>
      <c r="O130" s="245">
        <f>IF(H130=0,"",'Ark1'!W1278)</f>
        <v>58.625</v>
      </c>
      <c r="P130" s="173">
        <f>IF(H130=0,"",'Ark1'!X1278)</f>
        <v>149.9322860238353</v>
      </c>
      <c r="Q130" s="244"/>
      <c r="R130" s="173">
        <f>IF(H130=0,"",'Ark1'!AA1278)</f>
        <v>10.105621888334978</v>
      </c>
      <c r="S130" s="173">
        <f>IF(H130=0,"",'Ark1'!AB1278)</f>
        <v>0.99215674164922163</v>
      </c>
      <c r="T130" s="173">
        <f>IF(H130=0,"",'Ark1'!AC1278)</f>
        <v>-26.601750431442962</v>
      </c>
      <c r="U130" s="83"/>
      <c r="V130" s="91">
        <f t="shared" si="18"/>
        <v>1.6</v>
      </c>
      <c r="W130" s="173">
        <f>+'Ark1'!V1278</f>
        <v>10.5</v>
      </c>
      <c r="X130" s="220"/>
      <c r="Y130" s="247"/>
      <c r="AB130" s="224"/>
    </row>
    <row r="131" spans="1:45" ht="15.6">
      <c r="A131" s="220"/>
      <c r="B131" s="202">
        <f>+'Ark1'!C1279</f>
        <v>2024</v>
      </c>
      <c r="C131" s="202">
        <f>+'Ark1'!J1279</f>
        <v>147</v>
      </c>
      <c r="D131" s="202" t="str">
        <f t="shared" si="19"/>
        <v>Midt-Norge</v>
      </c>
      <c r="E131" s="202">
        <f>+'Ark1'!D1279</f>
        <v>5</v>
      </c>
      <c r="F131" s="202" t="s">
        <v>467</v>
      </c>
      <c r="G131" s="90">
        <f>+'Ark1'!Q1279</f>
        <v>2</v>
      </c>
      <c r="H131" s="91">
        <f>+'Ark1'!R1279</f>
        <v>2</v>
      </c>
      <c r="I131" s="90">
        <f>IF(H131=0,"",'Ark1'!S1279)</f>
        <v>2</v>
      </c>
      <c r="J131" s="83"/>
      <c r="K131" s="173">
        <f>IF(G131=0,"",100*H131/Måned!$G14)</f>
        <v>7.4515648286140088E-2</v>
      </c>
      <c r="L131" s="83"/>
      <c r="M131" s="173">
        <f>+IF(H131=0,"",'Ark1'!AA1279)</f>
        <v>2.5500000000004559</v>
      </c>
      <c r="N131" s="173">
        <f>+IF(I131=0,"",'Ark1'!AB1279)</f>
        <v>1</v>
      </c>
      <c r="O131" s="245">
        <f>IF(H131=0,"",'Ark1'!W1279)</f>
        <v>58</v>
      </c>
      <c r="P131" s="173">
        <f>IF(H131=0,"",'Ark1'!X1279)</f>
        <v>138.40736728060671</v>
      </c>
      <c r="Q131" s="244"/>
      <c r="R131" s="173">
        <f>IF(H131=0,"",'Ark1'!AA1279)</f>
        <v>2.5500000000004559</v>
      </c>
      <c r="S131" s="173">
        <f>IF(H131=0,"",'Ark1'!AB1279)</f>
        <v>1</v>
      </c>
      <c r="T131" s="173">
        <f>IF(H131=0,"",'Ark1'!AC1279)</f>
        <v>100.0000000000249</v>
      </c>
      <c r="U131" s="83"/>
      <c r="V131" s="91">
        <f t="shared" si="18"/>
        <v>1</v>
      </c>
      <c r="W131" s="173">
        <f>+'Ark1'!V1279</f>
        <v>14</v>
      </c>
      <c r="X131" s="220"/>
      <c r="Y131" s="247"/>
      <c r="AB131" s="224"/>
    </row>
    <row r="132" spans="1:45" ht="15.6">
      <c r="A132" s="220"/>
      <c r="B132" s="202">
        <f>+'Ark1'!C1280</f>
        <v>2024</v>
      </c>
      <c r="C132" s="202">
        <f>+'Ark1'!J1280</f>
        <v>147</v>
      </c>
      <c r="D132" s="202" t="str">
        <f t="shared" si="19"/>
        <v>Midt-Norge</v>
      </c>
      <c r="E132" s="202">
        <f>+'Ark1'!D1280</f>
        <v>6</v>
      </c>
      <c r="F132" s="202" t="s">
        <v>572</v>
      </c>
      <c r="G132" s="90">
        <f>+'Ark1'!Q1280</f>
        <v>2</v>
      </c>
      <c r="H132" s="91">
        <f>+'Ark1'!R1280</f>
        <v>3</v>
      </c>
      <c r="I132" s="90">
        <f>IF(H132=0,"",'Ark1'!S1280)</f>
        <v>3</v>
      </c>
      <c r="J132" s="83"/>
      <c r="K132" s="173">
        <f>IF(G132=0,"",100*H132/Måned!$G15)</f>
        <v>0.13736263736263737</v>
      </c>
      <c r="L132" s="83"/>
      <c r="M132" s="173">
        <f>+IF(H132=0,"",'Ark1'!AA1280)</f>
        <v>28.438041814130397</v>
      </c>
      <c r="N132" s="173">
        <f>+IF(I132=0,"",'Ark1'!AB1280)</f>
        <v>4.1096093353126255</v>
      </c>
      <c r="O132" s="245">
        <f>IF(H132=0,"",'Ark1'!W1280)</f>
        <v>53.33333333333335</v>
      </c>
      <c r="P132" s="173">
        <f>IF(H132=0,"",'Ark1'!X1280)</f>
        <v>160.81617912603829</v>
      </c>
      <c r="Q132" s="244"/>
      <c r="R132" s="173">
        <f>IF(H132=0,"",'Ark1'!AA1280)</f>
        <v>28.438041814130397</v>
      </c>
      <c r="S132" s="173">
        <f>IF(H132=0,"",'Ark1'!AB1280)</f>
        <v>4.1096093353126255</v>
      </c>
      <c r="T132" s="173">
        <f>IF(H132=0,"",'Ark1'!AC1280)</f>
        <v>-89.65385235625763</v>
      </c>
      <c r="U132" s="83"/>
      <c r="V132" s="91">
        <f t="shared" si="18"/>
        <v>1.5</v>
      </c>
      <c r="W132" s="173">
        <f>+'Ark1'!V1280</f>
        <v>11</v>
      </c>
      <c r="X132" s="220"/>
      <c r="Y132" s="247"/>
      <c r="AB132" s="224"/>
    </row>
    <row r="133" spans="1:45" ht="15.6">
      <c r="A133" s="220"/>
      <c r="B133" s="202">
        <f>+'Ark1'!C1281</f>
        <v>2024</v>
      </c>
      <c r="C133" s="202">
        <f>+'Ark1'!J1281</f>
        <v>147</v>
      </c>
      <c r="D133" s="202" t="str">
        <f t="shared" si="19"/>
        <v>Midt-Norge</v>
      </c>
      <c r="E133" s="202">
        <f>+'Ark1'!D1281</f>
        <v>7</v>
      </c>
      <c r="F133" s="202" t="s">
        <v>573</v>
      </c>
      <c r="G133" s="90">
        <f>+'Ark1'!Q1281</f>
        <v>3</v>
      </c>
      <c r="H133" s="91">
        <f>+'Ark1'!R1281</f>
        <v>7</v>
      </c>
      <c r="I133" s="90">
        <f>IF(H133=0,"",'Ark1'!S1281)</f>
        <v>7</v>
      </c>
      <c r="J133" s="83"/>
      <c r="K133" s="173">
        <f>IF(G133=0,"",100*H133/Måned!$G16)</f>
        <v>0.2852485737571312</v>
      </c>
      <c r="L133" s="83"/>
      <c r="M133" s="173">
        <f>+IF(H133=0,"",'Ark1'!AA1281)</f>
        <v>10.794688792292632</v>
      </c>
      <c r="N133" s="173">
        <f>+IF(I133=0,"",'Ark1'!AB1281)</f>
        <v>4.1206300291016751</v>
      </c>
      <c r="O133" s="245">
        <f>IF(H133=0,"",'Ark1'!W1281)</f>
        <v>56.142857142857153</v>
      </c>
      <c r="P133" s="173">
        <f>IF(H133=0,"",'Ark1'!X1281)</f>
        <v>150.75065779291131</v>
      </c>
      <c r="Q133" s="244"/>
      <c r="R133" s="173">
        <f>IF(H133=0,"",'Ark1'!AA1281)</f>
        <v>10.794688792292632</v>
      </c>
      <c r="S133" s="173">
        <f>IF(H133=0,"",'Ark1'!AB1281)</f>
        <v>4.1206300291016751</v>
      </c>
      <c r="T133" s="173">
        <f>IF(H133=0,"",'Ark1'!AC1281)</f>
        <v>20.380213288246047</v>
      </c>
      <c r="U133" s="83"/>
      <c r="V133" s="91">
        <f t="shared" si="18"/>
        <v>2.3333333333333335</v>
      </c>
      <c r="W133" s="173">
        <f>+'Ark1'!V1281</f>
        <v>8.2857142857142883</v>
      </c>
      <c r="X133" s="220"/>
      <c r="Y133" s="247"/>
      <c r="AB133" s="224"/>
    </row>
    <row r="134" spans="1:45" s="89" customFormat="1" ht="15.6">
      <c r="A134" s="220"/>
      <c r="B134" s="202">
        <f>+'Ark1'!C1282</f>
        <v>2024</v>
      </c>
      <c r="C134" s="202">
        <f>+'Ark1'!J1282</f>
        <v>147</v>
      </c>
      <c r="D134" s="202" t="str">
        <f t="shared" si="19"/>
        <v>Midt-Norge</v>
      </c>
      <c r="E134" s="202">
        <f>+'Ark1'!D1282</f>
        <v>8</v>
      </c>
      <c r="F134" s="202" t="s">
        <v>574</v>
      </c>
      <c r="G134" s="90">
        <f>+'Ark1'!Q1282</f>
        <v>4</v>
      </c>
      <c r="H134" s="91">
        <f>+'Ark1'!R1282</f>
        <v>8</v>
      </c>
      <c r="I134" s="90">
        <f>IF(H134=0,"",'Ark1'!S1282)</f>
        <v>8</v>
      </c>
      <c r="J134" s="83"/>
      <c r="K134" s="173">
        <f>IF(G134=0,"",100*H134/Måned!$G17)</f>
        <v>0.33869602032176122</v>
      </c>
      <c r="L134" s="83"/>
      <c r="M134" s="173">
        <f>+IF(H134=0,"",'Ark1'!AA1282)</f>
        <v>15.917207669688748</v>
      </c>
      <c r="N134" s="173">
        <f>+IF(I134=0,"",'Ark1'!AB1282)</f>
        <v>3.179524335494226</v>
      </c>
      <c r="O134" s="245">
        <f>IF(H134=0,"",'Ark1'!W1282)</f>
        <v>57.125</v>
      </c>
      <c r="P134" s="173">
        <f>IF(H134=0,"",'Ark1'!X1282)</f>
        <v>149.2957746478873</v>
      </c>
      <c r="Q134" s="244"/>
      <c r="R134" s="173">
        <f>IF(H134=0,"",'Ark1'!AA1282)</f>
        <v>15.917207669688748</v>
      </c>
      <c r="S134" s="173">
        <f>IF(H134=0,"",'Ark1'!AB1282)</f>
        <v>3.179524335494226</v>
      </c>
      <c r="T134" s="173">
        <f>IF(H134=0,"",'Ark1'!AC1282)</f>
        <v>-65.452592196508434</v>
      </c>
      <c r="U134" s="83"/>
      <c r="V134" s="91">
        <f t="shared" si="18"/>
        <v>2</v>
      </c>
      <c r="W134" s="173">
        <f>+'Ark1'!V1282</f>
        <v>10.125</v>
      </c>
      <c r="X134" s="220"/>
      <c r="Y134" s="247"/>
      <c r="Z134" s="173"/>
      <c r="AA134" s="173"/>
      <c r="AB134" s="224"/>
      <c r="AI134" s="91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</row>
    <row r="135" spans="1:45" s="89" customFormat="1" ht="15.6">
      <c r="A135" s="220"/>
      <c r="B135" s="202">
        <f>+'Ark1'!C1283</f>
        <v>2024</v>
      </c>
      <c r="C135" s="202">
        <f>+'Ark1'!J1283</f>
        <v>147</v>
      </c>
      <c r="D135" s="202" t="str">
        <f t="shared" si="19"/>
        <v>Midt-Norge</v>
      </c>
      <c r="E135" s="202">
        <f>+'Ark1'!D1283</f>
        <v>9</v>
      </c>
      <c r="F135" s="202" t="s">
        <v>575</v>
      </c>
      <c r="G135" s="90">
        <f>+'Ark1'!Q1283</f>
        <v>4</v>
      </c>
      <c r="H135" s="91">
        <f>+'Ark1'!R1283</f>
        <v>17</v>
      </c>
      <c r="I135" s="90">
        <f>IF(H135=0,"",'Ark1'!S1283)</f>
        <v>17</v>
      </c>
      <c r="J135" s="83"/>
      <c r="K135" s="173">
        <f>IF(G135=0,"",100*H135/Måned!$G18)</f>
        <v>0.71912013536379016</v>
      </c>
      <c r="L135" s="83"/>
      <c r="M135" s="173">
        <f>+IF(H135=0,"",'Ark1'!AA1283)</f>
        <v>25.136438761949194</v>
      </c>
      <c r="N135" s="173">
        <f>+IF(I135=0,"",'Ark1'!AB1283)</f>
        <v>5.1684429732915316</v>
      </c>
      <c r="O135" s="245">
        <f>IF(H135=0,"",'Ark1'!W1283)</f>
        <v>56.588235294117645</v>
      </c>
      <c r="P135" s="173">
        <f>IF(H135=0,"",'Ark1'!X1283)</f>
        <v>142.35549040851441</v>
      </c>
      <c r="Q135" s="244"/>
      <c r="R135" s="173">
        <f>IF(H135=0,"",'Ark1'!AA1283)</f>
        <v>25.136438761949194</v>
      </c>
      <c r="S135" s="173">
        <f>IF(H135=0,"",'Ark1'!AB1283)</f>
        <v>5.1684429732915316</v>
      </c>
      <c r="T135" s="173">
        <f>IF(H135=0,"",'Ark1'!AC1283)</f>
        <v>-67.597447591233603</v>
      </c>
      <c r="U135" s="83"/>
      <c r="V135" s="91">
        <f t="shared" si="18"/>
        <v>4.25</v>
      </c>
      <c r="W135" s="173">
        <f>+'Ark1'!V1283</f>
        <v>7.4705882352941186</v>
      </c>
      <c r="X135" s="220"/>
      <c r="Y135" s="247"/>
      <c r="Z135" s="173"/>
      <c r="AA135" s="173"/>
      <c r="AB135" s="224"/>
      <c r="AI135" s="91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</row>
    <row r="136" spans="1:45" s="89" customFormat="1" ht="15.6">
      <c r="A136" s="220"/>
      <c r="B136" s="202">
        <f>+'Ark1'!C1284</f>
        <v>2024</v>
      </c>
      <c r="C136" s="202">
        <f>+'Ark1'!J1284</f>
        <v>147</v>
      </c>
      <c r="D136" s="202" t="str">
        <f t="shared" si="19"/>
        <v>Midt-Norge</v>
      </c>
      <c r="E136" s="202">
        <f>+'Ark1'!D1284</f>
        <v>10</v>
      </c>
      <c r="F136" s="202" t="s">
        <v>576</v>
      </c>
      <c r="G136" s="90">
        <f>+'Ark1'!Q1284</f>
        <v>6</v>
      </c>
      <c r="H136" s="91">
        <f>+'Ark1'!R1284</f>
        <v>15</v>
      </c>
      <c r="I136" s="90">
        <f>IF(H136=0,"",'Ark1'!S1284)</f>
        <v>15</v>
      </c>
      <c r="J136" s="83"/>
      <c r="K136" s="173">
        <f>IF(G136=0,"",100*H136/Måned!$G19)</f>
        <v>0.59618441971383151</v>
      </c>
      <c r="L136" s="83"/>
      <c r="M136" s="173">
        <f>+IF(H136=0,"",'Ark1'!AA1284)</f>
        <v>21.16788342959422</v>
      </c>
      <c r="N136" s="173">
        <f>+IF(I136=0,"",'Ark1'!AB1284)</f>
        <v>2.9858927568745357</v>
      </c>
      <c r="O136" s="245">
        <f>IF(H136=0,"",'Ark1'!W1284)</f>
        <v>59.533333333333331</v>
      </c>
      <c r="P136" s="173">
        <f>IF(H136=0,"",'Ark1'!X1284)</f>
        <v>146.72444925966053</v>
      </c>
      <c r="Q136" s="244"/>
      <c r="R136" s="173">
        <f>IF(H136=0,"",'Ark1'!AA1284)</f>
        <v>21.16788342959422</v>
      </c>
      <c r="S136" s="173">
        <f>IF(H136=0,"",'Ark1'!AB1284)</f>
        <v>2.9858927568745357</v>
      </c>
      <c r="T136" s="173">
        <f>IF(H136=0,"",'Ark1'!AC1284)</f>
        <v>-76.661971946338426</v>
      </c>
      <c r="U136" s="83"/>
      <c r="V136" s="91">
        <f t="shared" si="18"/>
        <v>2.5</v>
      </c>
      <c r="W136" s="173">
        <f>+'Ark1'!V1284</f>
        <v>8.4</v>
      </c>
      <c r="X136" s="220"/>
      <c r="Y136" s="247"/>
      <c r="Z136" s="173"/>
      <c r="AA136" s="173"/>
      <c r="AB136" s="224"/>
      <c r="AI136" s="91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</row>
    <row r="137" spans="1:45" s="89" customFormat="1" ht="15.6">
      <c r="A137" s="220"/>
      <c r="B137" s="202">
        <f>+'Ark1'!C1285</f>
        <v>2024</v>
      </c>
      <c r="C137" s="202">
        <f>+'Ark1'!J1285</f>
        <v>147</v>
      </c>
      <c r="D137" s="202" t="str">
        <f t="shared" si="19"/>
        <v>Midt-Norge</v>
      </c>
      <c r="E137" s="202">
        <f>+'Ark1'!D1285</f>
        <v>11</v>
      </c>
      <c r="F137" s="202" t="s">
        <v>577</v>
      </c>
      <c r="G137" s="90">
        <f>+'Ark1'!Q1285</f>
        <v>4</v>
      </c>
      <c r="H137" s="91">
        <f>+'Ark1'!R1285</f>
        <v>4</v>
      </c>
      <c r="I137" s="90">
        <f>IF(H137=0,"",'Ark1'!S1285)</f>
        <v>3</v>
      </c>
      <c r="J137" s="83"/>
      <c r="K137" s="173">
        <f>IF(G137=0,"",100*H137/Måned!$G20)</f>
        <v>0.17652250661959401</v>
      </c>
      <c r="L137" s="83"/>
      <c r="M137" s="173">
        <f>+IF(H137=0,"",'Ark1'!AA1285)</f>
        <v>10.733850919197218</v>
      </c>
      <c r="N137" s="173">
        <f>+IF(I137=0,"",'Ark1'!AB1285)</f>
        <v>3.2659863237109046</v>
      </c>
      <c r="O137" s="245">
        <f>IF(H137=0,"",'Ark1'!W1285)</f>
        <v>60</v>
      </c>
      <c r="P137" s="173">
        <f>IF(H137=0,"",'Ark1'!X1285)</f>
        <v>127.329360780065</v>
      </c>
      <c r="Q137" s="244"/>
      <c r="R137" s="173">
        <f>IF(H137=0,"",'Ark1'!AA1285)</f>
        <v>10.733850919197218</v>
      </c>
      <c r="S137" s="173">
        <f>IF(H137=0,"",'Ark1'!AB1285)</f>
        <v>3.2659863237109046</v>
      </c>
      <c r="T137" s="173">
        <f>IF(H137=0,"",'Ark1'!AC1285)</f>
        <v>-88.618569788367182</v>
      </c>
      <c r="U137" s="83"/>
      <c r="V137" s="91">
        <f t="shared" si="18"/>
        <v>0.75</v>
      </c>
      <c r="W137" s="173">
        <f>+'Ark1'!V1285</f>
        <v>3.5</v>
      </c>
      <c r="X137" s="220"/>
      <c r="Y137" s="247"/>
      <c r="Z137" s="173"/>
      <c r="AA137" s="173"/>
      <c r="AB137" s="224"/>
      <c r="AI137" s="91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</row>
    <row r="138" spans="1:45" s="89" customFormat="1" ht="17.25" customHeight="1">
      <c r="A138" s="220"/>
      <c r="B138" s="202">
        <f>+'Ark1'!C1286</f>
        <v>2024</v>
      </c>
      <c r="C138" s="202">
        <f>+'Ark1'!J1286</f>
        <v>147</v>
      </c>
      <c r="D138" s="202" t="str">
        <f t="shared" si="19"/>
        <v>Midt-Norge</v>
      </c>
      <c r="E138" s="202">
        <f>+'Ark1'!D1286</f>
        <v>12</v>
      </c>
      <c r="F138" s="202" t="s">
        <v>578</v>
      </c>
      <c r="G138" s="90">
        <f>+'Ark1'!Q1286</f>
        <v>10</v>
      </c>
      <c r="H138" s="91">
        <f>+'Ark1'!R1286</f>
        <v>33</v>
      </c>
      <c r="I138" s="90">
        <f>IF(H138=0,"",'Ark1'!S1286)</f>
        <v>33</v>
      </c>
      <c r="J138" s="83"/>
      <c r="K138" s="173">
        <f>IF(G138=0,"",100*H138/Måned!$G21)</f>
        <v>1.3761467889908257</v>
      </c>
      <c r="L138" s="83"/>
      <c r="M138" s="173">
        <f>+IF(H138=0,"",'Ark1'!AA1286)</f>
        <v>23.554657536116157</v>
      </c>
      <c r="N138" s="173">
        <f>+IF(I138=0,"",'Ark1'!AB1286)</f>
        <v>5.0519795827295351</v>
      </c>
      <c r="O138" s="245">
        <f>IF(H138=0,"",'Ark1'!W1286)</f>
        <v>59.151515151515149</v>
      </c>
      <c r="P138" s="173">
        <f>IF(H138=0,"",'Ark1'!X1286)</f>
        <v>144.18726813093011</v>
      </c>
      <c r="Q138" s="244"/>
      <c r="R138" s="173">
        <f>IF(H138=0,"",'Ark1'!AA1286)</f>
        <v>23.554657536116157</v>
      </c>
      <c r="S138" s="173">
        <f>IF(H138=0,"",'Ark1'!AB1286)</f>
        <v>5.0519795827295351</v>
      </c>
      <c r="T138" s="173">
        <f>IF(H138=0,"",'Ark1'!AC1286)</f>
        <v>-38.116980273536569</v>
      </c>
      <c r="U138" s="83"/>
      <c r="V138" s="91">
        <f t="shared" si="18"/>
        <v>3.3</v>
      </c>
      <c r="W138" s="173">
        <f>+'Ark1'!V1286</f>
        <v>5.1212121212121211</v>
      </c>
      <c r="X138" s="220"/>
      <c r="Y138" s="247"/>
      <c r="Z138" s="173"/>
      <c r="AA138" s="173"/>
      <c r="AB138" s="224"/>
      <c r="AI138" s="91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</row>
    <row r="139" spans="1:45" s="89" customFormat="1" ht="17.25" customHeight="1">
      <c r="A139" s="220"/>
      <c r="B139" s="220"/>
      <c r="C139" s="220"/>
      <c r="D139" s="220"/>
      <c r="E139" s="220"/>
      <c r="F139" s="220"/>
      <c r="G139" s="220"/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0"/>
      <c r="V139" s="220"/>
      <c r="W139" s="220"/>
      <c r="X139" s="220"/>
      <c r="Y139" s="247"/>
      <c r="Z139" s="173"/>
      <c r="AA139" s="173"/>
      <c r="AB139" s="224"/>
      <c r="AI139" s="91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</row>
    <row r="140" spans="1:45" s="89" customFormat="1" ht="15.6">
      <c r="A140" s="220"/>
      <c r="B140" s="202">
        <f>+'Ark1'!C1287</f>
        <v>2024</v>
      </c>
      <c r="C140" s="202">
        <f>+'Ark1'!J1287</f>
        <v>155</v>
      </c>
      <c r="D140" s="202" t="s">
        <v>37</v>
      </c>
      <c r="E140" s="202">
        <f>+'Ark1'!D1287</f>
        <v>1</v>
      </c>
      <c r="F140" s="202" t="s">
        <v>568</v>
      </c>
      <c r="G140" s="90">
        <f>+'Ark1'!Q1287</f>
        <v>7</v>
      </c>
      <c r="H140" s="91">
        <f>+'Ark1'!R1287</f>
        <v>42</v>
      </c>
      <c r="I140" s="90">
        <f>IF(H140=0,"",'Ark1'!S1287)</f>
        <v>42</v>
      </c>
      <c r="J140" s="83"/>
      <c r="K140" s="173">
        <f>IF(G140=0,"",100*H140/Måned!$G10)</f>
        <v>1.5503875968992249</v>
      </c>
      <c r="L140" s="83"/>
      <c r="M140" s="173">
        <f>+IF(H140=0,"",'Ark1'!AA1287)</f>
        <v>25.426602942355785</v>
      </c>
      <c r="N140" s="173">
        <f>+IF(I140=0,"",'Ark1'!AB1287)</f>
        <v>3.1262185832704215</v>
      </c>
      <c r="O140" s="245">
        <f>IF(H140=0,"",'Ark1'!W1287)</f>
        <v>59.476190476190446</v>
      </c>
      <c r="P140" s="173">
        <f>IF(H140=0,"",'Ark1'!X1287)</f>
        <v>152.76015064747455</v>
      </c>
      <c r="Q140" s="244"/>
      <c r="R140" s="173">
        <f>IF(H140=0,"",'Ark1'!AA1287)</f>
        <v>25.426602942355785</v>
      </c>
      <c r="S140" s="173">
        <f>IF(H140=0,"",'Ark1'!AB1287)</f>
        <v>3.1262185832704215</v>
      </c>
      <c r="T140" s="173">
        <f>IF(H140=0,"",'Ark1'!AC1287)</f>
        <v>-42.331411888834381</v>
      </c>
      <c r="U140" s="83"/>
      <c r="V140" s="91">
        <f t="shared" ref="V140:V151" si="20">+(IF(H140=0,"",I140/G140))</f>
        <v>6</v>
      </c>
      <c r="W140" s="173">
        <f>+'Ark1'!V1287</f>
        <v>6.1190476190476177</v>
      </c>
      <c r="X140" s="220"/>
      <c r="Y140" s="247"/>
      <c r="Z140" s="173"/>
      <c r="AA140" s="173"/>
      <c r="AB140" s="224"/>
      <c r="AI140" s="91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</row>
    <row r="141" spans="1:45" s="89" customFormat="1" ht="15.6">
      <c r="A141" s="220"/>
      <c r="B141" s="202">
        <f>+'Ark1'!C1288</f>
        <v>2024</v>
      </c>
      <c r="C141" s="202">
        <f>+'Ark1'!J1288</f>
        <v>155</v>
      </c>
      <c r="D141" s="202" t="str">
        <f t="shared" ref="D141:D151" si="21">+D140</f>
        <v>Målselv</v>
      </c>
      <c r="E141" s="202">
        <f>+'Ark1'!D1288</f>
        <v>2</v>
      </c>
      <c r="F141" s="202" t="s">
        <v>569</v>
      </c>
      <c r="G141" s="90">
        <f>+'Ark1'!Q1288</f>
        <v>7</v>
      </c>
      <c r="H141" s="91">
        <f>+'Ark1'!R1288</f>
        <v>23</v>
      </c>
      <c r="I141" s="90">
        <f>IF(H141=0,"",'Ark1'!S1288)</f>
        <v>23</v>
      </c>
      <c r="J141" s="83"/>
      <c r="K141" s="173">
        <f>IF(G141=0,"",100*H141/Måned!$G11)</f>
        <v>0.85949177877428995</v>
      </c>
      <c r="L141" s="83"/>
      <c r="M141" s="173">
        <f>+IF(H141=0,"",'Ark1'!AA1288)</f>
        <v>27.84009701654016</v>
      </c>
      <c r="N141" s="173">
        <f>+IF(I141=0,"",'Ark1'!AB1288)</f>
        <v>4.913235856179722</v>
      </c>
      <c r="O141" s="245">
        <f>IF(H141=0,"",'Ark1'!W1288)</f>
        <v>56.652173913043477</v>
      </c>
      <c r="P141" s="173">
        <f>IF(H141=0,"",'Ark1'!X1288)</f>
        <v>171.81214376560371</v>
      </c>
      <c r="Q141" s="244"/>
      <c r="R141" s="173">
        <f>IF(H141=0,"",'Ark1'!AA1288)</f>
        <v>27.84009701654016</v>
      </c>
      <c r="S141" s="173">
        <f>IF(H141=0,"",'Ark1'!AB1288)</f>
        <v>4.913235856179722</v>
      </c>
      <c r="T141" s="173">
        <f>IF(H141=0,"",'Ark1'!AC1288)</f>
        <v>-44.634932043223721</v>
      </c>
      <c r="U141" s="83"/>
      <c r="V141" s="91">
        <f t="shared" si="20"/>
        <v>3.2857142857142856</v>
      </c>
      <c r="W141" s="173">
        <f>+'Ark1'!V1288</f>
        <v>8.4347826086956506</v>
      </c>
      <c r="X141" s="220"/>
      <c r="Y141" s="247"/>
      <c r="Z141" s="173"/>
      <c r="AA141" s="173"/>
      <c r="AB141" s="224"/>
      <c r="AI141" s="91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</row>
    <row r="142" spans="1:45" s="89" customFormat="1" ht="15.6">
      <c r="A142" s="220"/>
      <c r="B142" s="202">
        <f>+'Ark1'!C1289</f>
        <v>2024</v>
      </c>
      <c r="C142" s="202">
        <f>+'Ark1'!J1289</f>
        <v>155</v>
      </c>
      <c r="D142" s="202" t="str">
        <f t="shared" si="21"/>
        <v>Målselv</v>
      </c>
      <c r="E142" s="202">
        <f>+'Ark1'!D1289</f>
        <v>3</v>
      </c>
      <c r="F142" s="202" t="s">
        <v>570</v>
      </c>
      <c r="G142" s="90">
        <f>+'Ark1'!Q1289</f>
        <v>5</v>
      </c>
      <c r="H142" s="91">
        <f>+'Ark1'!R1289</f>
        <v>23</v>
      </c>
      <c r="I142" s="90">
        <f>IF(H142=0,"",'Ark1'!S1289)</f>
        <v>23</v>
      </c>
      <c r="J142" s="83"/>
      <c r="K142" s="173">
        <f>IF(G142=0,"",100*H142/Måned!$G12)</f>
        <v>1.0854176498348278</v>
      </c>
      <c r="L142" s="83"/>
      <c r="M142" s="173">
        <f>+IF(H142=0,"",'Ark1'!AA1289)</f>
        <v>37.572092768562378</v>
      </c>
      <c r="N142" s="173">
        <f>+IF(I142=0,"",'Ark1'!AB1289)</f>
        <v>5.4841238467716709</v>
      </c>
      <c r="O142" s="245">
        <f>IF(H142=0,"",'Ark1'!W1289)</f>
        <v>58.478260869565212</v>
      </c>
      <c r="P142" s="173">
        <f>IF(H142=0,"",'Ark1'!X1289)</f>
        <v>177.24339347119499</v>
      </c>
      <c r="Q142" s="244"/>
      <c r="R142" s="173">
        <f>IF(H142=0,"",'Ark1'!AA1289)</f>
        <v>37.572092768562378</v>
      </c>
      <c r="S142" s="173">
        <f>IF(H142=0,"",'Ark1'!AB1289)</f>
        <v>5.4841238467716709</v>
      </c>
      <c r="T142" s="173">
        <f>IF(H142=0,"",'Ark1'!AC1289)</f>
        <v>-52.890329556468195</v>
      </c>
      <c r="U142" s="83"/>
      <c r="V142" s="91">
        <f t="shared" si="20"/>
        <v>4.5999999999999996</v>
      </c>
      <c r="W142" s="173">
        <f>+'Ark1'!V1289</f>
        <v>5.7826086956521747</v>
      </c>
      <c r="X142" s="220"/>
      <c r="Y142" s="247"/>
      <c r="Z142" s="173"/>
      <c r="AA142" s="173"/>
      <c r="AB142" s="224"/>
      <c r="AI142" s="91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</row>
    <row r="143" spans="1:45" s="89" customFormat="1" ht="15.6">
      <c r="A143" s="220"/>
      <c r="B143" s="202">
        <f>+'Ark1'!C1290</f>
        <v>2024</v>
      </c>
      <c r="C143" s="202">
        <f>+'Ark1'!J1290</f>
        <v>155</v>
      </c>
      <c r="D143" s="202" t="str">
        <f t="shared" si="21"/>
        <v>Målselv</v>
      </c>
      <c r="E143" s="202">
        <f>+'Ark1'!D1290</f>
        <v>4</v>
      </c>
      <c r="F143" s="202" t="s">
        <v>571</v>
      </c>
      <c r="G143" s="90">
        <f>+'Ark1'!Q1290</f>
        <v>4</v>
      </c>
      <c r="H143" s="91">
        <f>+'Ark1'!R1290</f>
        <v>23</v>
      </c>
      <c r="I143" s="90">
        <f>IF(H143=0,"",'Ark1'!S1290)</f>
        <v>23</v>
      </c>
      <c r="J143" s="83"/>
      <c r="K143" s="173">
        <f>IF(G143=0,"",100*H143/Måned!$G13)</f>
        <v>0.77519379844961245</v>
      </c>
      <c r="L143" s="83"/>
      <c r="M143" s="173">
        <f>+IF(H143=0,"",'Ark1'!AA1290)</f>
        <v>24.881444411296329</v>
      </c>
      <c r="N143" s="173">
        <f>+IF(I143=0,"",'Ark1'!AB1290)</f>
        <v>3.534330683982843</v>
      </c>
      <c r="O143" s="245">
        <f>IF(H143=0,"",'Ark1'!W1290)</f>
        <v>60.826086956521742</v>
      </c>
      <c r="P143" s="173">
        <f>IF(H143=0,"",'Ark1'!X1290)</f>
        <v>148.34895661594982</v>
      </c>
      <c r="Q143" s="244"/>
      <c r="R143" s="173">
        <f>IF(H143=0,"",'Ark1'!AA1290)</f>
        <v>24.881444411296329</v>
      </c>
      <c r="S143" s="173">
        <f>IF(H143=0,"",'Ark1'!AB1290)</f>
        <v>3.534330683982843</v>
      </c>
      <c r="T143" s="173">
        <f>IF(H143=0,"",'Ark1'!AC1290)</f>
        <v>-47.290335464241082</v>
      </c>
      <c r="U143" s="83"/>
      <c r="V143" s="91">
        <f t="shared" si="20"/>
        <v>5.75</v>
      </c>
      <c r="W143" s="173">
        <f>+'Ark1'!V1290</f>
        <v>3.3913043478260874</v>
      </c>
      <c r="X143" s="220"/>
      <c r="Y143" s="247"/>
      <c r="Z143" s="173"/>
      <c r="AA143" s="173"/>
      <c r="AB143" s="224"/>
      <c r="AI143" s="91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</row>
    <row r="144" spans="1:45" s="89" customFormat="1" ht="15.6">
      <c r="A144" s="220"/>
      <c r="B144" s="202">
        <f>+'Ark1'!C1291</f>
        <v>2024</v>
      </c>
      <c r="C144" s="202">
        <f>+'Ark1'!J1291</f>
        <v>155</v>
      </c>
      <c r="D144" s="202" t="str">
        <f t="shared" si="21"/>
        <v>Målselv</v>
      </c>
      <c r="E144" s="202">
        <f>+'Ark1'!D1291</f>
        <v>5</v>
      </c>
      <c r="F144" s="202" t="s">
        <v>467</v>
      </c>
      <c r="G144" s="90">
        <f>+'Ark1'!Q1291</f>
        <v>8</v>
      </c>
      <c r="H144" s="91">
        <f>+'Ark1'!R1291</f>
        <v>66</v>
      </c>
      <c r="I144" s="90">
        <f>IF(H144=0,"",'Ark1'!S1291)</f>
        <v>66</v>
      </c>
      <c r="J144" s="83"/>
      <c r="K144" s="173">
        <f>IF(G144=0,"",100*H144/Måned!$G14)</f>
        <v>2.459016393442623</v>
      </c>
      <c r="L144" s="83"/>
      <c r="M144" s="173">
        <f>+IF(H144=0,"",'Ark1'!AA1291)</f>
        <v>26.000601506427859</v>
      </c>
      <c r="N144" s="173">
        <f>+IF(I144=0,"",'Ark1'!AB1291)</f>
        <v>4.5401989818976807</v>
      </c>
      <c r="O144" s="245">
        <f>IF(H144=0,"",'Ark1'!W1291)</f>
        <v>58.848484848484851</v>
      </c>
      <c r="P144" s="173">
        <f>IF(H144=0,"",'Ark1'!X1291)</f>
        <v>157.15387898486497</v>
      </c>
      <c r="Q144" s="244"/>
      <c r="R144" s="173">
        <f>IF(H144=0,"",'Ark1'!AA1291)</f>
        <v>26.000601506427859</v>
      </c>
      <c r="S144" s="173">
        <f>IF(H144=0,"",'Ark1'!AB1291)</f>
        <v>4.5401989818976807</v>
      </c>
      <c r="T144" s="173">
        <f>IF(H144=0,"",'Ark1'!AC1291)</f>
        <v>-33.839237327705689</v>
      </c>
      <c r="U144" s="83"/>
      <c r="V144" s="91">
        <f t="shared" si="20"/>
        <v>8.25</v>
      </c>
      <c r="W144" s="173">
        <f>+'Ark1'!V1291</f>
        <v>4.8787878787878789</v>
      </c>
      <c r="X144" s="220"/>
      <c r="Y144" s="247"/>
      <c r="Z144" s="173"/>
      <c r="AA144" s="173"/>
      <c r="AB144" s="224"/>
      <c r="AI144" s="91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</row>
    <row r="145" spans="1:45" s="89" customFormat="1" ht="15.6">
      <c r="A145" s="220"/>
      <c r="B145" s="202">
        <f>+'Ark1'!C1292</f>
        <v>2024</v>
      </c>
      <c r="C145" s="202">
        <f>+'Ark1'!J1292</f>
        <v>155</v>
      </c>
      <c r="D145" s="202" t="str">
        <f t="shared" si="21"/>
        <v>Målselv</v>
      </c>
      <c r="E145" s="202">
        <f>+'Ark1'!D1292</f>
        <v>6</v>
      </c>
      <c r="F145" s="202" t="s">
        <v>572</v>
      </c>
      <c r="G145" s="90">
        <f>+'Ark1'!Q1292</f>
        <v>5</v>
      </c>
      <c r="H145" s="91">
        <f>+'Ark1'!R1292</f>
        <v>35</v>
      </c>
      <c r="I145" s="90">
        <f>IF(H145=0,"",'Ark1'!S1292)</f>
        <v>35</v>
      </c>
      <c r="J145" s="83"/>
      <c r="K145" s="173">
        <f>IF(G145=0,"",100*H145/Måned!$G15)</f>
        <v>1.6025641025641026</v>
      </c>
      <c r="L145" s="83"/>
      <c r="M145" s="173">
        <f>+IF(H145=0,"",'Ark1'!AA1292)</f>
        <v>41.352891071846734</v>
      </c>
      <c r="N145" s="173">
        <f>+IF(I145=0,"",'Ark1'!AB1292)</f>
        <v>4.4096369418790324</v>
      </c>
      <c r="O145" s="245">
        <f>IF(H145=0,"",'Ark1'!W1292)</f>
        <v>59.571428571428562</v>
      </c>
      <c r="P145" s="173">
        <f>IF(H145=0,"",'Ark1'!X1292)</f>
        <v>162.27518959913328</v>
      </c>
      <c r="Q145" s="244"/>
      <c r="R145" s="173">
        <f>IF(H145=0,"",'Ark1'!AA1292)</f>
        <v>41.352891071846734</v>
      </c>
      <c r="S145" s="173">
        <f>IF(H145=0,"",'Ark1'!AB1292)</f>
        <v>4.4096369418790324</v>
      </c>
      <c r="T145" s="173">
        <f>IF(H145=0,"",'Ark1'!AC1292)</f>
        <v>-39.272717441639699</v>
      </c>
      <c r="U145" s="83"/>
      <c r="V145" s="91">
        <f t="shared" si="20"/>
        <v>7</v>
      </c>
      <c r="W145" s="173">
        <f>+'Ark1'!V1292</f>
        <v>5.9714285714285698</v>
      </c>
      <c r="X145" s="220"/>
      <c r="Y145" s="247"/>
      <c r="Z145" s="173"/>
      <c r="AA145" s="173"/>
      <c r="AB145" s="224"/>
      <c r="AI145" s="91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</row>
    <row r="146" spans="1:45" s="89" customFormat="1" ht="15.6">
      <c r="A146" s="220"/>
      <c r="B146" s="202">
        <f>+'Ark1'!C1293</f>
        <v>2024</v>
      </c>
      <c r="C146" s="202">
        <f>+'Ark1'!J1293</f>
        <v>155</v>
      </c>
      <c r="D146" s="202" t="str">
        <f t="shared" si="21"/>
        <v>Målselv</v>
      </c>
      <c r="E146" s="202">
        <f>+'Ark1'!D1293</f>
        <v>7</v>
      </c>
      <c r="F146" s="202" t="s">
        <v>573</v>
      </c>
      <c r="G146" s="90">
        <f>+'Ark1'!Q1293</f>
        <v>4</v>
      </c>
      <c r="H146" s="91">
        <f>+'Ark1'!R1293</f>
        <v>19</v>
      </c>
      <c r="I146" s="90">
        <f>IF(H146=0,"",'Ark1'!S1293)</f>
        <v>19</v>
      </c>
      <c r="J146" s="83"/>
      <c r="K146" s="173">
        <f>IF(G146=0,"",100*H146/Måned!$G16)</f>
        <v>0.77424612876935617</v>
      </c>
      <c r="L146" s="83"/>
      <c r="M146" s="173">
        <f>+IF(H146=0,"",'Ark1'!AA1293)</f>
        <v>38.861256154644302</v>
      </c>
      <c r="N146" s="173">
        <f>+IF(I146=0,"",'Ark1'!AB1293)</f>
        <v>3.9131853253560274</v>
      </c>
      <c r="O146" s="245">
        <f>IF(H146=0,"",'Ark1'!W1293)</f>
        <v>56.947368421052623</v>
      </c>
      <c r="P146" s="173">
        <f>IF(H146=0,"",'Ark1'!X1293)</f>
        <v>187.48360608998124</v>
      </c>
      <c r="Q146" s="244"/>
      <c r="R146" s="173">
        <f>IF(H146=0,"",'Ark1'!AA1293)</f>
        <v>38.861256154644302</v>
      </c>
      <c r="S146" s="173">
        <f>IF(H146=0,"",'Ark1'!AB1293)</f>
        <v>3.9131853253560274</v>
      </c>
      <c r="T146" s="173">
        <f>IF(H146=0,"",'Ark1'!AC1293)</f>
        <v>-49.286183408916806</v>
      </c>
      <c r="U146" s="83"/>
      <c r="V146" s="91">
        <f t="shared" si="20"/>
        <v>4.75</v>
      </c>
      <c r="W146" s="173">
        <f>+'Ark1'!V1293</f>
        <v>9.3684210526315805</v>
      </c>
      <c r="X146" s="220"/>
      <c r="Y146" s="247"/>
      <c r="Z146" s="173"/>
      <c r="AA146" s="173"/>
      <c r="AB146" s="224"/>
      <c r="AI146" s="91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</row>
    <row r="147" spans="1:45" s="89" customFormat="1" ht="15.6">
      <c r="A147" s="220"/>
      <c r="B147" s="202">
        <f>+'Ark1'!C1294</f>
        <v>2024</v>
      </c>
      <c r="C147" s="202">
        <f>+'Ark1'!J1294</f>
        <v>155</v>
      </c>
      <c r="D147" s="202" t="str">
        <f t="shared" si="21"/>
        <v>Målselv</v>
      </c>
      <c r="E147" s="202">
        <f>+'Ark1'!D1294</f>
        <v>8</v>
      </c>
      <c r="F147" s="202" t="s">
        <v>574</v>
      </c>
      <c r="G147" s="90">
        <f>+'Ark1'!Q1294</f>
        <v>5</v>
      </c>
      <c r="H147" s="91">
        <f>+'Ark1'!R1294</f>
        <v>27</v>
      </c>
      <c r="I147" s="90">
        <f>IF(H147=0,"",'Ark1'!S1294)</f>
        <v>27</v>
      </c>
      <c r="J147" s="83"/>
      <c r="K147" s="173">
        <f>IF(G147=0,"",100*H147/Måned!$G17)</f>
        <v>1.1430990685859441</v>
      </c>
      <c r="L147" s="83"/>
      <c r="M147" s="173">
        <f>+IF(H147=0,"",'Ark1'!AA1294)</f>
        <v>30.838278993860008</v>
      </c>
      <c r="N147" s="173">
        <f>+IF(I147=0,"",'Ark1'!AB1294)</f>
        <v>3.8514957100312719</v>
      </c>
      <c r="O147" s="245">
        <f>IF(H147=0,"",'Ark1'!W1294)</f>
        <v>59.592592592592602</v>
      </c>
      <c r="P147" s="173">
        <f>IF(H147=0,"",'Ark1'!X1294)</f>
        <v>168.7532603025561</v>
      </c>
      <c r="Q147" s="244"/>
      <c r="R147" s="173">
        <f>IF(H147=0,"",'Ark1'!AA1294)</f>
        <v>30.838278993860008</v>
      </c>
      <c r="S147" s="173">
        <f>IF(H147=0,"",'Ark1'!AB1294)</f>
        <v>3.8514957100312719</v>
      </c>
      <c r="T147" s="173">
        <f>IF(H147=0,"",'Ark1'!AC1294)</f>
        <v>-19.076089332598045</v>
      </c>
      <c r="U147" s="83"/>
      <c r="V147" s="91">
        <f t="shared" si="20"/>
        <v>5.4</v>
      </c>
      <c r="W147" s="173">
        <f>+'Ark1'!V1294</f>
        <v>5.8888888888888884</v>
      </c>
      <c r="X147" s="220"/>
      <c r="Y147" s="247"/>
      <c r="Z147" s="173"/>
      <c r="AA147" s="173"/>
      <c r="AB147" s="224"/>
      <c r="AI147" s="91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</row>
    <row r="148" spans="1:45" s="89" customFormat="1" ht="15.6">
      <c r="A148" s="220"/>
      <c r="B148" s="202">
        <f>+'Ark1'!C1295</f>
        <v>2024</v>
      </c>
      <c r="C148" s="202">
        <f>+'Ark1'!J1295</f>
        <v>155</v>
      </c>
      <c r="D148" s="202" t="str">
        <f t="shared" si="21"/>
        <v>Målselv</v>
      </c>
      <c r="E148" s="202">
        <f>+'Ark1'!D1295</f>
        <v>9</v>
      </c>
      <c r="F148" s="202" t="s">
        <v>575</v>
      </c>
      <c r="G148" s="90">
        <f>+'Ark1'!Q1295</f>
        <v>4</v>
      </c>
      <c r="H148" s="91">
        <f>+'Ark1'!R1295</f>
        <v>21</v>
      </c>
      <c r="I148" s="90">
        <f>IF(H148=0,"",'Ark1'!S1295)</f>
        <v>21</v>
      </c>
      <c r="J148" s="83"/>
      <c r="K148" s="173">
        <f>IF(G148=0,"",100*H148/Måned!$G18)</f>
        <v>0.8883248730964467</v>
      </c>
      <c r="L148" s="83"/>
      <c r="M148" s="173">
        <f>+IF(H148=0,"",'Ark1'!AA1295)</f>
        <v>32.453871677321992</v>
      </c>
      <c r="N148" s="173">
        <f>+IF(I148=0,"",'Ark1'!AB1295)</f>
        <v>5.4797090145694174</v>
      </c>
      <c r="O148" s="245">
        <f>IF(H148=0,"",'Ark1'!W1295)</f>
        <v>57.142857142857153</v>
      </c>
      <c r="P148" s="173">
        <f>IF(H148=0,"",'Ark1'!X1295)</f>
        <v>182.81483774441517</v>
      </c>
      <c r="Q148" s="244"/>
      <c r="R148" s="173">
        <f>IF(H148=0,"",'Ark1'!AA1295)</f>
        <v>32.453871677321992</v>
      </c>
      <c r="S148" s="173">
        <f>IF(H148=0,"",'Ark1'!AB1295)</f>
        <v>5.4797090145694174</v>
      </c>
      <c r="T148" s="173">
        <f>IF(H148=0,"",'Ark1'!AC1295)</f>
        <v>-79.323612981660602</v>
      </c>
      <c r="U148" s="83"/>
      <c r="V148" s="91">
        <f t="shared" si="20"/>
        <v>5.25</v>
      </c>
      <c r="W148" s="173">
        <f>+'Ark1'!V1295</f>
        <v>6.8571428571428559</v>
      </c>
      <c r="X148" s="220"/>
      <c r="Y148" s="247"/>
      <c r="Z148" s="173"/>
      <c r="AA148" s="173"/>
      <c r="AB148" s="224"/>
      <c r="AI148" s="91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</row>
    <row r="149" spans="1:45" s="89" customFormat="1" ht="15.6">
      <c r="A149" s="220"/>
      <c r="B149" s="202">
        <f>+'Ark1'!C1296</f>
        <v>2024</v>
      </c>
      <c r="C149" s="202">
        <f>+'Ark1'!J1296</f>
        <v>155</v>
      </c>
      <c r="D149" s="202" t="str">
        <f t="shared" si="21"/>
        <v>Målselv</v>
      </c>
      <c r="E149" s="202">
        <f>+'Ark1'!D1296</f>
        <v>10</v>
      </c>
      <c r="F149" s="202" t="s">
        <v>576</v>
      </c>
      <c r="G149" s="90">
        <f>+'Ark1'!Q1296</f>
        <v>5</v>
      </c>
      <c r="H149" s="91">
        <f>+'Ark1'!R1296</f>
        <v>14</v>
      </c>
      <c r="I149" s="90">
        <f>IF(H149=0,"",'Ark1'!S1296)</f>
        <v>14</v>
      </c>
      <c r="J149" s="83"/>
      <c r="K149" s="173">
        <f>IF(G149=0,"",100*H149/Måned!$G19)</f>
        <v>0.55643879173290933</v>
      </c>
      <c r="L149" s="83"/>
      <c r="M149" s="173">
        <f>+IF(H149=0,"",'Ark1'!AA1296)</f>
        <v>28.224310154075805</v>
      </c>
      <c r="N149" s="173">
        <f>+IF(I149=0,"",'Ark1'!AB1296)</f>
        <v>5.9970230710149606</v>
      </c>
      <c r="O149" s="245">
        <f>IF(H149=0,"",'Ark1'!W1296)</f>
        <v>58.5</v>
      </c>
      <c r="P149" s="173">
        <f>IF(H149=0,"",'Ark1'!X1296)</f>
        <v>172.13279678068403</v>
      </c>
      <c r="Q149" s="244"/>
      <c r="R149" s="173">
        <f>IF(H149=0,"",'Ark1'!AA1296)</f>
        <v>28.224310154075805</v>
      </c>
      <c r="S149" s="173">
        <f>IF(H149=0,"",'Ark1'!AB1296)</f>
        <v>5.9970230710149606</v>
      </c>
      <c r="T149" s="173">
        <f>IF(H149=0,"",'Ark1'!AC1296)</f>
        <v>-68.615162338058454</v>
      </c>
      <c r="U149" s="83"/>
      <c r="V149" s="91">
        <f t="shared" si="20"/>
        <v>2.8</v>
      </c>
      <c r="W149" s="173">
        <f>+'Ark1'!V1296</f>
        <v>6.9285714285714306</v>
      </c>
      <c r="X149" s="220"/>
      <c r="Y149" s="247"/>
      <c r="Z149" s="173"/>
      <c r="AA149" s="173"/>
      <c r="AB149" s="224"/>
      <c r="AI149" s="91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</row>
    <row r="150" spans="1:45" ht="15.6">
      <c r="A150" s="220"/>
      <c r="B150" s="202">
        <f>+'Ark1'!C1297</f>
        <v>2024</v>
      </c>
      <c r="C150" s="202">
        <f>+'Ark1'!J1297</f>
        <v>155</v>
      </c>
      <c r="D150" s="202" t="str">
        <f t="shared" si="21"/>
        <v>Målselv</v>
      </c>
      <c r="E150" s="202">
        <f>+'Ark1'!D1297</f>
        <v>11</v>
      </c>
      <c r="F150" s="202" t="s">
        <v>577</v>
      </c>
      <c r="G150" s="90">
        <f>+'Ark1'!Q1297</f>
        <v>4</v>
      </c>
      <c r="H150" s="91">
        <f>+'Ark1'!R1297</f>
        <v>18</v>
      </c>
      <c r="I150" s="90">
        <f>IF(H150=0,"",'Ark1'!S1297)</f>
        <v>18</v>
      </c>
      <c r="J150" s="83"/>
      <c r="K150" s="173">
        <f>IF(G150=0,"",100*H150/Måned!$G20)</f>
        <v>0.79435127978817299</v>
      </c>
      <c r="L150" s="83"/>
      <c r="M150" s="173">
        <f>+IF(H150=0,"",'Ark1'!AA1297)</f>
        <v>31.546068605207399</v>
      </c>
      <c r="N150" s="173">
        <f>+IF(I150=0,"",'Ark1'!AB1297)</f>
        <v>4.1035967361376313</v>
      </c>
      <c r="O150" s="245">
        <f>IF(H150=0,"",'Ark1'!W1297)</f>
        <v>55.777777777777779</v>
      </c>
      <c r="P150" s="173">
        <f>IF(H150=0,"",'Ark1'!X1297)</f>
        <v>187.43228602383527</v>
      </c>
      <c r="Q150" s="244"/>
      <c r="R150" s="173">
        <f>IF(H150=0,"",'Ark1'!AA1297)</f>
        <v>31.546068605207399</v>
      </c>
      <c r="S150" s="173">
        <f>IF(H150=0,"",'Ark1'!AB1297)</f>
        <v>4.1035967361376313</v>
      </c>
      <c r="T150" s="173">
        <f>IF(H150=0,"",'Ark1'!AC1297)</f>
        <v>-23.007179611265808</v>
      </c>
      <c r="U150" s="83"/>
      <c r="V150" s="91">
        <f t="shared" si="20"/>
        <v>4.5</v>
      </c>
      <c r="W150" s="173">
        <f>+'Ark1'!V1297</f>
        <v>9.5555555555555554</v>
      </c>
      <c r="X150" s="220"/>
      <c r="Y150" s="247"/>
      <c r="AB150" s="224"/>
    </row>
    <row r="151" spans="1:45" ht="15.6">
      <c r="A151" s="220"/>
      <c r="B151" s="202">
        <f>+'Ark1'!C1298</f>
        <v>2024</v>
      </c>
      <c r="C151" s="202">
        <f>+'Ark1'!J1298</f>
        <v>155</v>
      </c>
      <c r="D151" s="202" t="str">
        <f t="shared" si="21"/>
        <v>Målselv</v>
      </c>
      <c r="E151" s="202">
        <f>+'Ark1'!D1298</f>
        <v>12</v>
      </c>
      <c r="F151" s="202" t="s">
        <v>578</v>
      </c>
      <c r="G151" s="90">
        <f>+'Ark1'!Q1298</f>
        <v>4</v>
      </c>
      <c r="H151" s="91">
        <f>+'Ark1'!R1298</f>
        <v>10</v>
      </c>
      <c r="I151" s="90">
        <f>IF(H151=0,"",'Ark1'!S1298)</f>
        <v>10</v>
      </c>
      <c r="J151" s="83"/>
      <c r="K151" s="173">
        <f>IF(G151=0,"",100*H151/Måned!$G21)</f>
        <v>0.4170141784820684</v>
      </c>
      <c r="L151" s="83"/>
      <c r="M151" s="173">
        <f>+IF(H151=0,"",'Ark1'!AA1298)</f>
        <v>27.266758149805781</v>
      </c>
      <c r="N151" s="173">
        <f>+IF(I151=0,"",'Ark1'!AB1298)</f>
        <v>7.5365774725667105</v>
      </c>
      <c r="O151" s="245">
        <f>IF(H151=0,"",'Ark1'!W1298)</f>
        <v>55</v>
      </c>
      <c r="P151" s="173">
        <f>IF(H151=0,"",'Ark1'!X1298)</f>
        <v>189.67497291440964</v>
      </c>
      <c r="Q151" s="244"/>
      <c r="R151" s="173">
        <f>IF(H151=0,"",'Ark1'!AA1298)</f>
        <v>27.266758149805781</v>
      </c>
      <c r="S151" s="173">
        <f>IF(H151=0,"",'Ark1'!AB1298)</f>
        <v>7.5365774725667105</v>
      </c>
      <c r="T151" s="173">
        <f>IF(H151=0,"",'Ark1'!AC1298)</f>
        <v>-66.458056327705691</v>
      </c>
      <c r="U151" s="83"/>
      <c r="V151" s="91">
        <f t="shared" si="20"/>
        <v>2.5</v>
      </c>
      <c r="W151" s="173">
        <f>+'Ark1'!V1298</f>
        <v>7.1</v>
      </c>
      <c r="X151" s="220"/>
      <c r="Y151" s="247"/>
      <c r="AB151" s="224"/>
    </row>
    <row r="152" spans="1:45">
      <c r="A152" s="220"/>
      <c r="B152" s="220"/>
      <c r="C152" s="220"/>
      <c r="D152" s="220"/>
      <c r="E152" s="220"/>
      <c r="F152" s="220"/>
      <c r="G152" s="220"/>
      <c r="H152" s="220"/>
      <c r="I152" s="220"/>
      <c r="J152" s="220"/>
      <c r="K152" s="220"/>
      <c r="L152" s="220"/>
      <c r="M152" s="220"/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220"/>
      <c r="Y152" s="247"/>
      <c r="AB152" s="224"/>
    </row>
    <row r="153" spans="1:45" ht="15.6">
      <c r="A153" s="220"/>
      <c r="B153" s="202">
        <f>+'Ark1'!C1299</f>
        <v>2024</v>
      </c>
      <c r="C153" s="202">
        <f>+'Ark1'!J1299</f>
        <v>160</v>
      </c>
      <c r="D153" s="202" t="s">
        <v>32</v>
      </c>
      <c r="E153" s="202">
        <f>+'Ark1'!D1299</f>
        <v>1</v>
      </c>
      <c r="F153" s="202" t="s">
        <v>568</v>
      </c>
      <c r="G153" s="90">
        <f>+'Ark1'!Q1299</f>
        <v>12</v>
      </c>
      <c r="H153" s="91">
        <f>+'Ark1'!R1299</f>
        <v>41</v>
      </c>
      <c r="I153" s="90">
        <f>IF(H153=0,"",'Ark1'!S1299)</f>
        <v>41</v>
      </c>
      <c r="J153" s="83"/>
      <c r="K153" s="173">
        <f>IF(G153=0,"",100*H153/Måned!$G10)</f>
        <v>1.5134736064968624</v>
      </c>
      <c r="L153" s="83"/>
      <c r="M153" s="173">
        <f>+IF(H153=0,"",'Ark1'!AA1299)</f>
        <v>11.306247976564348</v>
      </c>
      <c r="N153" s="173">
        <f>+IF(I153=0,"",'Ark1'!AB1299)</f>
        <v>4.2112565508481197</v>
      </c>
      <c r="O153" s="245">
        <f>IF(H153=0,"",'Ark1'!W1299)</f>
        <v>54.14634146341465</v>
      </c>
      <c r="P153" s="173">
        <f>IF(H153=0,"",'Ark1'!X1299)</f>
        <v>152.37692571941972</v>
      </c>
      <c r="Q153" s="244"/>
      <c r="R153" s="173">
        <f>IF(H153=0,"",'Ark1'!AA1299)</f>
        <v>11.306247976564348</v>
      </c>
      <c r="S153" s="173">
        <f>IF(H153=0,"",'Ark1'!AB1299)</f>
        <v>4.2112565508481197</v>
      </c>
      <c r="T153" s="173">
        <f>IF(H153=0,"",'Ark1'!AC1299)</f>
        <v>-52.560578902808814</v>
      </c>
      <c r="U153" s="83"/>
      <c r="V153" s="91">
        <f t="shared" ref="V153:V164" si="22">+(IF(H153=0,"",I153/G153))</f>
        <v>3.4166666666666665</v>
      </c>
      <c r="W153" s="173">
        <f>+'Ark1'!V1299</f>
        <v>10.512195121951217</v>
      </c>
      <c r="X153" s="220"/>
      <c r="Y153" s="247"/>
      <c r="AB153" s="224"/>
    </row>
    <row r="154" spans="1:45" ht="15.6">
      <c r="A154" s="220"/>
      <c r="B154" s="202">
        <f>+'Ark1'!C1300</f>
        <v>2024</v>
      </c>
      <c r="C154" s="202">
        <f>+'Ark1'!J1300</f>
        <v>160</v>
      </c>
      <c r="D154" s="202" t="str">
        <f t="shared" ref="D154:D164" si="23">+D153</f>
        <v>Oslo</v>
      </c>
      <c r="E154" s="202">
        <f>+'Ark1'!D1300</f>
        <v>2</v>
      </c>
      <c r="F154" s="202" t="s">
        <v>569</v>
      </c>
      <c r="G154" s="90">
        <f>+'Ark1'!Q1300</f>
        <v>8</v>
      </c>
      <c r="H154" s="91">
        <f>+'Ark1'!R1300</f>
        <v>29</v>
      </c>
      <c r="I154" s="90">
        <f>IF(H154=0,"",'Ark1'!S1300)</f>
        <v>29</v>
      </c>
      <c r="J154" s="83"/>
      <c r="K154" s="173">
        <f>IF(G154=0,"",100*H154/Måned!$G11)</f>
        <v>1.0837070254110612</v>
      </c>
      <c r="L154" s="83"/>
      <c r="M154" s="173">
        <f>+IF(H154=0,"",'Ark1'!AA1300)</f>
        <v>6.2588971155835109</v>
      </c>
      <c r="N154" s="173">
        <f>+IF(I154=0,"",'Ark1'!AB1300)</f>
        <v>3.8202788276572801</v>
      </c>
      <c r="O154" s="245">
        <f>IF(H154=0,"",'Ark1'!W1300)</f>
        <v>56.51724137931032</v>
      </c>
      <c r="P154" s="173">
        <f>IF(H154=0,"",'Ark1'!X1300)</f>
        <v>142.25352112676052</v>
      </c>
      <c r="Q154" s="244"/>
      <c r="R154" s="173">
        <f>IF(H154=0,"",'Ark1'!AA1300)</f>
        <v>6.2588971155835109</v>
      </c>
      <c r="S154" s="173">
        <f>IF(H154=0,"",'Ark1'!AB1300)</f>
        <v>3.8202788276572801</v>
      </c>
      <c r="T154" s="173">
        <f>IF(H154=0,"",'Ark1'!AC1300)</f>
        <v>13.383111742110128</v>
      </c>
      <c r="U154" s="83"/>
      <c r="V154" s="91">
        <f t="shared" si="22"/>
        <v>3.625</v>
      </c>
      <c r="W154" s="173">
        <f>+'Ark1'!V1300</f>
        <v>9.6896551724137954</v>
      </c>
      <c r="X154" s="220"/>
      <c r="Y154" s="247"/>
      <c r="AB154" s="224"/>
    </row>
    <row r="155" spans="1:45" s="249" customFormat="1" ht="15.6">
      <c r="A155" s="220"/>
      <c r="B155" s="202">
        <f>+'Ark1'!C1301</f>
        <v>2024</v>
      </c>
      <c r="C155" s="202">
        <f>+'Ark1'!J1301</f>
        <v>160</v>
      </c>
      <c r="D155" s="202" t="str">
        <f t="shared" si="23"/>
        <v>Oslo</v>
      </c>
      <c r="E155" s="202">
        <f>+'Ark1'!D1301</f>
        <v>3</v>
      </c>
      <c r="F155" s="202" t="s">
        <v>570</v>
      </c>
      <c r="G155" s="90">
        <f>+'Ark1'!Q1301</f>
        <v>6</v>
      </c>
      <c r="H155" s="91">
        <f>+'Ark1'!R1301</f>
        <v>9</v>
      </c>
      <c r="I155" s="90">
        <f>IF(H155=0,"",'Ark1'!S1301)</f>
        <v>9</v>
      </c>
      <c r="J155" s="83"/>
      <c r="K155" s="173">
        <f>IF(G155=0,"",100*H155/Måned!$G12)</f>
        <v>0.42472864558754131</v>
      </c>
      <c r="L155" s="83"/>
      <c r="M155" s="173">
        <f>+IF(H155=0,"",'Ark1'!AA1301)</f>
        <v>5.4601813382811644</v>
      </c>
      <c r="N155" s="173">
        <f>+IF(I155=0,"",'Ark1'!AB1301)</f>
        <v>3.7940824619919593</v>
      </c>
      <c r="O155" s="245">
        <f>IF(H155=0,"",'Ark1'!W1301)</f>
        <v>56.777777777777779</v>
      </c>
      <c r="P155" s="173">
        <f>IF(H155=0,"",'Ark1'!X1301)</f>
        <v>143.93884675574816</v>
      </c>
      <c r="Q155" s="244"/>
      <c r="R155" s="173">
        <f>IF(H155=0,"",'Ark1'!AA1301)</f>
        <v>5.4601813382811644</v>
      </c>
      <c r="S155" s="173">
        <f>IF(H155=0,"",'Ark1'!AB1301)</f>
        <v>3.7940824619919593</v>
      </c>
      <c r="T155" s="173">
        <f>IF(H155=0,"",'Ark1'!AC1301)</f>
        <v>2.4195086695842596</v>
      </c>
      <c r="U155" s="83"/>
      <c r="V155" s="91">
        <f t="shared" si="22"/>
        <v>1.5</v>
      </c>
      <c r="W155" s="173">
        <f>+'Ark1'!V1301</f>
        <v>9.8888888888888875</v>
      </c>
      <c r="X155" s="220"/>
      <c r="Y155" s="247"/>
      <c r="Z155" s="173"/>
      <c r="AA155" s="173"/>
      <c r="AB155" s="224"/>
      <c r="AC155" s="89"/>
      <c r="AD155" s="89"/>
      <c r="AE155" s="89"/>
      <c r="AF155" s="89"/>
      <c r="AG155" s="89"/>
      <c r="AH155" s="89"/>
      <c r="AI155" s="91"/>
      <c r="AJ155" s="90"/>
      <c r="AK155" s="90"/>
      <c r="AL155" s="90"/>
      <c r="AM155" s="90"/>
      <c r="AN155" s="90"/>
    </row>
    <row r="156" spans="1:45" s="249" customFormat="1" ht="15.6">
      <c r="A156" s="220"/>
      <c r="B156" s="202">
        <f>+'Ark1'!C1302</f>
        <v>2024</v>
      </c>
      <c r="C156" s="202">
        <f>+'Ark1'!J1302</f>
        <v>160</v>
      </c>
      <c r="D156" s="202" t="str">
        <f t="shared" si="23"/>
        <v>Oslo</v>
      </c>
      <c r="E156" s="202">
        <f>+'Ark1'!D1302</f>
        <v>4</v>
      </c>
      <c r="F156" s="202" t="s">
        <v>571</v>
      </c>
      <c r="G156" s="90">
        <f>+'Ark1'!Q1302</f>
        <v>15</v>
      </c>
      <c r="H156" s="91">
        <f>+'Ark1'!R1302</f>
        <v>33</v>
      </c>
      <c r="I156" s="90">
        <f>IF(H156=0,"",'Ark1'!S1302)</f>
        <v>33</v>
      </c>
      <c r="J156" s="83"/>
      <c r="K156" s="173">
        <f>IF(G156=0,"",100*H156/Måned!$G13)</f>
        <v>1.1122345803842264</v>
      </c>
      <c r="L156" s="83"/>
      <c r="M156" s="173">
        <f>+IF(H156=0,"",'Ark1'!AA1302)</f>
        <v>15.333408192414849</v>
      </c>
      <c r="N156" s="173">
        <f>+IF(I156=0,"",'Ark1'!AB1302)</f>
        <v>4.1276687390665963</v>
      </c>
      <c r="O156" s="245">
        <f>IF(H156=0,"",'Ark1'!W1302)</f>
        <v>54.151515151515149</v>
      </c>
      <c r="P156" s="173">
        <f>IF(H156=0,"",'Ark1'!X1302)</f>
        <v>155.09044945664661</v>
      </c>
      <c r="Q156" s="244"/>
      <c r="R156" s="173">
        <f>IF(H156=0,"",'Ark1'!AA1302)</f>
        <v>15.333408192414849</v>
      </c>
      <c r="S156" s="173">
        <f>IF(H156=0,"",'Ark1'!AB1302)</f>
        <v>4.1276687390665963</v>
      </c>
      <c r="T156" s="173">
        <f>IF(H156=0,"",'Ark1'!AC1302)</f>
        <v>-33.804407170242811</v>
      </c>
      <c r="U156" s="83"/>
      <c r="V156" s="91">
        <f t="shared" si="22"/>
        <v>2.2000000000000002</v>
      </c>
      <c r="W156" s="173">
        <f>+'Ark1'!V1302</f>
        <v>10.727272727272727</v>
      </c>
      <c r="X156" s="220"/>
      <c r="Y156" s="247"/>
      <c r="Z156" s="173"/>
      <c r="AA156" s="173"/>
      <c r="AB156" s="224"/>
      <c r="AC156" s="89"/>
      <c r="AD156" s="89"/>
      <c r="AE156" s="89"/>
      <c r="AF156" s="89"/>
      <c r="AG156" s="89"/>
      <c r="AH156" s="89"/>
      <c r="AI156" s="91"/>
      <c r="AJ156" s="90"/>
    </row>
    <row r="157" spans="1:45" s="249" customFormat="1" ht="15.6">
      <c r="A157" s="220"/>
      <c r="B157" s="202">
        <f>+'Ark1'!C1303</f>
        <v>2024</v>
      </c>
      <c r="C157" s="202">
        <f>+'Ark1'!J1303</f>
        <v>160</v>
      </c>
      <c r="D157" s="202" t="str">
        <f t="shared" si="23"/>
        <v>Oslo</v>
      </c>
      <c r="E157" s="202">
        <f>+'Ark1'!D1303</f>
        <v>5</v>
      </c>
      <c r="F157" s="202" t="s">
        <v>467</v>
      </c>
      <c r="G157" s="90">
        <f>+'Ark1'!Q1303</f>
        <v>7</v>
      </c>
      <c r="H157" s="91">
        <f>+'Ark1'!R1303</f>
        <v>22</v>
      </c>
      <c r="I157" s="90">
        <f>IF(H157=0,"",'Ark1'!S1303)</f>
        <v>22</v>
      </c>
      <c r="J157" s="83"/>
      <c r="K157" s="173">
        <f>IF(G157=0,"",100*H157/Måned!$G14)</f>
        <v>0.81967213114754101</v>
      </c>
      <c r="L157" s="83"/>
      <c r="M157" s="173">
        <f>+IF(H157=0,"",'Ark1'!AA1303)</f>
        <v>12.146765205546229</v>
      </c>
      <c r="N157" s="173">
        <f>+IF(I157=0,"",'Ark1'!AB1303)</f>
        <v>3.713110566983481</v>
      </c>
      <c r="O157" s="245">
        <f>IF(H157=0,"",'Ark1'!W1303)</f>
        <v>58.590909090909101</v>
      </c>
      <c r="P157" s="173">
        <f>IF(H157=0,"",'Ark1'!X1303)</f>
        <v>150.82734167241213</v>
      </c>
      <c r="Q157" s="244"/>
      <c r="R157" s="173">
        <f>IF(H157=0,"",'Ark1'!AA1303)</f>
        <v>12.146765205546229</v>
      </c>
      <c r="S157" s="173">
        <f>IF(H157=0,"",'Ark1'!AB1303)</f>
        <v>3.713110566983481</v>
      </c>
      <c r="T157" s="173">
        <f>IF(H157=0,"",'Ark1'!AC1303)</f>
        <v>-62.199762415128561</v>
      </c>
      <c r="U157" s="83"/>
      <c r="V157" s="91">
        <f t="shared" si="22"/>
        <v>3.1428571428571428</v>
      </c>
      <c r="W157" s="173">
        <f>+'Ark1'!V1303</f>
        <v>8.5</v>
      </c>
      <c r="X157" s="220"/>
      <c r="Y157" s="247"/>
      <c r="Z157" s="173"/>
      <c r="AA157" s="173"/>
      <c r="AB157" s="224"/>
      <c r="AC157" s="89"/>
      <c r="AD157" s="89"/>
      <c r="AE157" s="89"/>
      <c r="AF157" s="89"/>
      <c r="AG157" s="89"/>
      <c r="AH157" s="89"/>
      <c r="AI157" s="91"/>
      <c r="AJ157" s="90"/>
    </row>
    <row r="158" spans="1:45" s="249" customFormat="1" ht="15.6">
      <c r="A158" s="220"/>
      <c r="B158" s="202">
        <f>+'Ark1'!C1304</f>
        <v>2024</v>
      </c>
      <c r="C158" s="202">
        <f>+'Ark1'!J1304</f>
        <v>160</v>
      </c>
      <c r="D158" s="202" t="str">
        <f t="shared" si="23"/>
        <v>Oslo</v>
      </c>
      <c r="E158" s="202">
        <f>+'Ark1'!D1304</f>
        <v>6</v>
      </c>
      <c r="F158" s="202" t="s">
        <v>572</v>
      </c>
      <c r="G158" s="90">
        <f>+'Ark1'!Q1304</f>
        <v>13</v>
      </c>
      <c r="H158" s="91">
        <f>+'Ark1'!R1304</f>
        <v>30</v>
      </c>
      <c r="I158" s="90">
        <f>IF(H158=0,"",'Ark1'!S1304)</f>
        <v>30</v>
      </c>
      <c r="J158" s="83"/>
      <c r="K158" s="173">
        <f>IF(G158=0,"",100*H158/Måned!$G15)</f>
        <v>1.3736263736263736</v>
      </c>
      <c r="L158" s="83"/>
      <c r="M158" s="173">
        <f>+IF(H158=0,"",'Ark1'!AA1304)</f>
        <v>22.472919258520996</v>
      </c>
      <c r="N158" s="173">
        <f>+IF(I158=0,"",'Ark1'!AB1304)</f>
        <v>4.6481776596378257</v>
      </c>
      <c r="O158" s="245">
        <f>IF(H158=0,"",'Ark1'!W1304)</f>
        <v>54.16666666666665</v>
      </c>
      <c r="P158" s="173">
        <f>IF(H158=0,"",'Ark1'!X1304)</f>
        <v>153.9219934994583</v>
      </c>
      <c r="Q158" s="244"/>
      <c r="R158" s="173">
        <f>IF(H158=0,"",'Ark1'!AA1304)</f>
        <v>22.472919258520996</v>
      </c>
      <c r="S158" s="173">
        <f>IF(H158=0,"",'Ark1'!AB1304)</f>
        <v>4.6481776596378257</v>
      </c>
      <c r="T158" s="173">
        <f>IF(H158=0,"",'Ark1'!AC1304)</f>
        <v>-35.850092733095693</v>
      </c>
      <c r="U158" s="83"/>
      <c r="V158" s="91">
        <f t="shared" si="22"/>
        <v>2.3076923076923075</v>
      </c>
      <c r="W158" s="173">
        <f>+'Ark1'!V1304</f>
        <v>9.7333333333333307</v>
      </c>
      <c r="X158" s="220"/>
      <c r="Y158" s="91"/>
      <c r="Z158" s="173"/>
      <c r="AA158" s="173"/>
      <c r="AB158" s="224"/>
      <c r="AC158" s="89"/>
      <c r="AD158" s="89"/>
      <c r="AE158" s="89"/>
      <c r="AF158" s="89"/>
      <c r="AG158" s="89"/>
      <c r="AH158" s="89"/>
      <c r="AI158" s="91"/>
      <c r="AJ158" s="90"/>
    </row>
    <row r="159" spans="1:45" s="249" customFormat="1" ht="15.6">
      <c r="A159" s="220"/>
      <c r="B159" s="202">
        <f>+'Ark1'!C1305</f>
        <v>2024</v>
      </c>
      <c r="C159" s="202">
        <f>+'Ark1'!J1305</f>
        <v>160</v>
      </c>
      <c r="D159" s="202" t="str">
        <f t="shared" si="23"/>
        <v>Oslo</v>
      </c>
      <c r="E159" s="202">
        <f>+'Ark1'!D1305</f>
        <v>7</v>
      </c>
      <c r="F159" s="202" t="s">
        <v>573</v>
      </c>
      <c r="G159" s="90">
        <f>+'Ark1'!Q1305</f>
        <v>11</v>
      </c>
      <c r="H159" s="91">
        <f>+'Ark1'!R1305</f>
        <v>28</v>
      </c>
      <c r="I159" s="90">
        <f>IF(H159=0,"",'Ark1'!S1305)</f>
        <v>28</v>
      </c>
      <c r="J159" s="83"/>
      <c r="K159" s="173">
        <f>IF(G159=0,"",100*H159/Måned!$G16)</f>
        <v>1.1409942950285248</v>
      </c>
      <c r="L159" s="83"/>
      <c r="M159" s="173">
        <f>+IF(H159=0,"",'Ark1'!AA1305)</f>
        <v>14.017014078378656</v>
      </c>
      <c r="N159" s="173">
        <f>+IF(I159=0,"",'Ark1'!AB1305)</f>
        <v>5.1223549670208381</v>
      </c>
      <c r="O159" s="245">
        <f>IF(H159=0,"",'Ark1'!W1305)</f>
        <v>56.892857142857153</v>
      </c>
      <c r="P159" s="173">
        <f>IF(H159=0,"",'Ark1'!X1305)</f>
        <v>154.79801888252587</v>
      </c>
      <c r="Q159" s="244"/>
      <c r="R159" s="173">
        <f>IF(H159=0,"",'Ark1'!AA1305)</f>
        <v>14.017014078378656</v>
      </c>
      <c r="S159" s="173">
        <f>IF(H159=0,"",'Ark1'!AB1305)</f>
        <v>5.1223549670208381</v>
      </c>
      <c r="T159" s="173">
        <f>IF(H159=0,"",'Ark1'!AC1305)</f>
        <v>-54.783248065902953</v>
      </c>
      <c r="U159" s="83"/>
      <c r="V159" s="91">
        <f t="shared" si="22"/>
        <v>2.5454545454545454</v>
      </c>
      <c r="W159" s="173">
        <f>+'Ark1'!V1305</f>
        <v>7.2142857142857117</v>
      </c>
      <c r="X159" s="220"/>
      <c r="Y159" s="91"/>
      <c r="Z159" s="173"/>
      <c r="AA159" s="173"/>
      <c r="AB159" s="224"/>
      <c r="AC159" s="89"/>
      <c r="AD159" s="89"/>
      <c r="AE159" s="89"/>
      <c r="AF159" s="89"/>
      <c r="AG159" s="89"/>
      <c r="AH159" s="89"/>
      <c r="AI159" s="91"/>
      <c r="AJ159" s="90"/>
    </row>
    <row r="160" spans="1:45" s="249" customFormat="1" ht="15.6">
      <c r="A160" s="220"/>
      <c r="B160" s="202">
        <f>+'Ark1'!C1306</f>
        <v>2024</v>
      </c>
      <c r="C160" s="202">
        <f>+'Ark1'!J1306</f>
        <v>160</v>
      </c>
      <c r="D160" s="202" t="str">
        <f t="shared" si="23"/>
        <v>Oslo</v>
      </c>
      <c r="E160" s="202">
        <f>+'Ark1'!D1306</f>
        <v>8</v>
      </c>
      <c r="F160" s="202" t="s">
        <v>574</v>
      </c>
      <c r="G160" s="90">
        <f>+'Ark1'!Q1306</f>
        <v>12</v>
      </c>
      <c r="H160" s="91">
        <f>+'Ark1'!R1306</f>
        <v>32</v>
      </c>
      <c r="I160" s="90">
        <f>IF(H160=0,"",'Ark1'!S1306)</f>
        <v>32</v>
      </c>
      <c r="J160" s="83"/>
      <c r="K160" s="173">
        <f>IF(G160=0,"",100*H160/Måned!$G17)</f>
        <v>1.3547840812870449</v>
      </c>
      <c r="L160" s="83"/>
      <c r="M160" s="173">
        <f>+IF(H160=0,"",'Ark1'!AA1306)</f>
        <v>11.294979094020702</v>
      </c>
      <c r="N160" s="173">
        <f>+IF(I160=0,"",'Ark1'!AB1306)</f>
        <v>4.4755193483550038</v>
      </c>
      <c r="O160" s="245">
        <f>IF(H160=0,"",'Ark1'!W1306)</f>
        <v>54.96875</v>
      </c>
      <c r="P160" s="173">
        <f>IF(H160=0,"",'Ark1'!X1306)</f>
        <v>146.69217226435546</v>
      </c>
      <c r="Q160" s="244"/>
      <c r="R160" s="173">
        <f>IF(H160=0,"",'Ark1'!AA1306)</f>
        <v>11.294979094020702</v>
      </c>
      <c r="S160" s="173">
        <f>IF(H160=0,"",'Ark1'!AB1306)</f>
        <v>4.4755193483550038</v>
      </c>
      <c r="T160" s="173">
        <f>IF(H160=0,"",'Ark1'!AC1306)</f>
        <v>-44.905429557755475</v>
      </c>
      <c r="U160" s="83"/>
      <c r="V160" s="91">
        <f t="shared" si="22"/>
        <v>2.6666666666666665</v>
      </c>
      <c r="W160" s="173">
        <f>+'Ark1'!V1306</f>
        <v>9.9375</v>
      </c>
      <c r="X160" s="220"/>
      <c r="Y160" s="91"/>
      <c r="Z160" s="173"/>
      <c r="AA160" s="173"/>
      <c r="AB160" s="224"/>
      <c r="AC160" s="89"/>
      <c r="AD160" s="89"/>
      <c r="AE160" s="89"/>
      <c r="AF160" s="89"/>
      <c r="AG160" s="89"/>
      <c r="AH160" s="89"/>
      <c r="AI160" s="91"/>
      <c r="AJ160" s="90"/>
    </row>
    <row r="161" spans="1:45" s="249" customFormat="1" ht="15.6">
      <c r="A161" s="220"/>
      <c r="B161" s="202">
        <f>+'Ark1'!C1307</f>
        <v>2024</v>
      </c>
      <c r="C161" s="202">
        <f>+'Ark1'!J1307</f>
        <v>160</v>
      </c>
      <c r="D161" s="202" t="str">
        <f t="shared" si="23"/>
        <v>Oslo</v>
      </c>
      <c r="E161" s="202">
        <f>+'Ark1'!D1307</f>
        <v>9</v>
      </c>
      <c r="F161" s="202" t="s">
        <v>575</v>
      </c>
      <c r="G161" s="90">
        <f>+'Ark1'!Q1307</f>
        <v>11</v>
      </c>
      <c r="H161" s="91">
        <f>+'Ark1'!R1307</f>
        <v>47</v>
      </c>
      <c r="I161" s="90">
        <f>IF(H161=0,"",'Ark1'!S1307)</f>
        <v>47</v>
      </c>
      <c r="J161" s="83"/>
      <c r="K161" s="173">
        <f>IF(G161=0,"",100*H161/Måned!$G18)</f>
        <v>1.988155668358714</v>
      </c>
      <c r="L161" s="83"/>
      <c r="M161" s="173">
        <f>+IF(H161=0,"",'Ark1'!AA1307)</f>
        <v>9.5378287125780314</v>
      </c>
      <c r="N161" s="173">
        <f>+IF(I161=0,"",'Ark1'!AB1307)</f>
        <v>4.4225644715714445</v>
      </c>
      <c r="O161" s="245">
        <f>IF(H161=0,"",'Ark1'!W1307)</f>
        <v>53.191489361702146</v>
      </c>
      <c r="P161" s="173">
        <f>IF(H161=0,"",'Ark1'!X1307)</f>
        <v>149.11136211705588</v>
      </c>
      <c r="Q161" s="244"/>
      <c r="R161" s="173">
        <f>IF(H161=0,"",'Ark1'!AA1307)</f>
        <v>9.5378287125780314</v>
      </c>
      <c r="S161" s="173">
        <f>IF(H161=0,"",'Ark1'!AB1307)</f>
        <v>4.4225644715714445</v>
      </c>
      <c r="T161" s="173">
        <f>IF(H161=0,"",'Ark1'!AC1307)</f>
        <v>10.135084494388602</v>
      </c>
      <c r="U161" s="83"/>
      <c r="V161" s="91">
        <f t="shared" si="22"/>
        <v>4.2727272727272725</v>
      </c>
      <c r="W161" s="173">
        <f>+'Ark1'!V1307</f>
        <v>9.7021276595744705</v>
      </c>
      <c r="X161" s="220"/>
      <c r="Y161" s="91"/>
      <c r="Z161" s="173"/>
      <c r="AA161" s="173"/>
      <c r="AB161" s="224"/>
      <c r="AC161" s="89"/>
      <c r="AD161" s="89"/>
      <c r="AE161" s="89"/>
      <c r="AF161" s="89"/>
      <c r="AG161" s="89"/>
      <c r="AH161" s="89"/>
      <c r="AI161" s="91"/>
      <c r="AJ161" s="90"/>
    </row>
    <row r="162" spans="1:45" s="249" customFormat="1" ht="15.6">
      <c r="A162" s="220"/>
      <c r="B162" s="202">
        <f>+'Ark1'!C1308</f>
        <v>2024</v>
      </c>
      <c r="C162" s="202">
        <f>+'Ark1'!J1308</f>
        <v>160</v>
      </c>
      <c r="D162" s="202" t="str">
        <f t="shared" si="23"/>
        <v>Oslo</v>
      </c>
      <c r="E162" s="202">
        <f>+'Ark1'!D1308</f>
        <v>10</v>
      </c>
      <c r="F162" s="202" t="s">
        <v>576</v>
      </c>
      <c r="G162" s="90">
        <f>+'Ark1'!Q1308</f>
        <v>15</v>
      </c>
      <c r="H162" s="91">
        <f>+'Ark1'!R1308</f>
        <v>56</v>
      </c>
      <c r="I162" s="90">
        <f>IF(H162=0,"",'Ark1'!S1308)</f>
        <v>56</v>
      </c>
      <c r="J162" s="83"/>
      <c r="K162" s="173">
        <f>IF(G162=0,"",100*H162/Måned!$G19)</f>
        <v>2.2257551669316373</v>
      </c>
      <c r="L162" s="83"/>
      <c r="M162" s="173">
        <f>+IF(H162=0,"",'Ark1'!AA1308)</f>
        <v>9.4906989914833435</v>
      </c>
      <c r="N162" s="173">
        <f>+IF(I162=0,"",'Ark1'!AB1308)</f>
        <v>4.1206300291016751</v>
      </c>
      <c r="O162" s="245">
        <f>IF(H162=0,"",'Ark1'!W1308)</f>
        <v>53.142857142857153</v>
      </c>
      <c r="P162" s="173">
        <f>IF(H162=0,"",'Ark1'!X1308)</f>
        <v>150.34050456585669</v>
      </c>
      <c r="Q162" s="244"/>
      <c r="R162" s="173">
        <f>IF(H162=0,"",'Ark1'!AA1308)</f>
        <v>9.4906989914833435</v>
      </c>
      <c r="S162" s="173">
        <f>IF(H162=0,"",'Ark1'!AB1308)</f>
        <v>4.1206300291016751</v>
      </c>
      <c r="T162" s="173">
        <f>IF(H162=0,"",'Ark1'!AC1308)</f>
        <v>-16.97759707871354</v>
      </c>
      <c r="U162" s="83"/>
      <c r="V162" s="91">
        <f t="shared" si="22"/>
        <v>3.7333333333333334</v>
      </c>
      <c r="W162" s="173">
        <f>+'Ark1'!V1308</f>
        <v>10.375</v>
      </c>
      <c r="X162" s="220"/>
      <c r="Y162" s="91"/>
      <c r="Z162" s="173"/>
      <c r="AA162" s="173"/>
      <c r="AB162" s="224"/>
      <c r="AC162" s="89"/>
      <c r="AD162" s="89"/>
      <c r="AE162" s="89"/>
      <c r="AF162" s="89"/>
      <c r="AG162" s="89"/>
      <c r="AH162" s="89"/>
      <c r="AI162" s="91"/>
      <c r="AJ162" s="90"/>
    </row>
    <row r="163" spans="1:45" s="249" customFormat="1" ht="15.6">
      <c r="A163" s="220"/>
      <c r="B163" s="202">
        <f>+'Ark1'!C1309</f>
        <v>2024</v>
      </c>
      <c r="C163" s="202">
        <f>+'Ark1'!J1309</f>
        <v>160</v>
      </c>
      <c r="D163" s="202" t="str">
        <f t="shared" si="23"/>
        <v>Oslo</v>
      </c>
      <c r="E163" s="202">
        <f>+'Ark1'!D1309</f>
        <v>11</v>
      </c>
      <c r="F163" s="202" t="s">
        <v>577</v>
      </c>
      <c r="G163" s="90">
        <f>+'Ark1'!Q1309</f>
        <v>20</v>
      </c>
      <c r="H163" s="91">
        <f>+'Ark1'!R1309</f>
        <v>64</v>
      </c>
      <c r="I163" s="90">
        <f>IF(H163=0,"",'Ark1'!S1309)</f>
        <v>64</v>
      </c>
      <c r="J163" s="83"/>
      <c r="K163" s="173">
        <f>IF(G163=0,"",100*H163/Måned!$G20)</f>
        <v>2.8243601059135042</v>
      </c>
      <c r="L163" s="83"/>
      <c r="M163" s="173">
        <f>+IF(H163=0,"",'Ark1'!AA1309)</f>
        <v>12.642551904277481</v>
      </c>
      <c r="N163" s="173">
        <f>+IF(I163=0,"",'Ark1'!AB1309)</f>
        <v>4.2752010186656708</v>
      </c>
      <c r="O163" s="245">
        <f>IF(H163=0,"",'Ark1'!W1309)</f>
        <v>54.9375</v>
      </c>
      <c r="P163" s="173">
        <f>IF(H163=0,"",'Ark1'!X1309)</f>
        <v>151.87398429035747</v>
      </c>
      <c r="Q163" s="244"/>
      <c r="R163" s="173">
        <f>IF(H163=0,"",'Ark1'!AA1309)</f>
        <v>12.642551904277481</v>
      </c>
      <c r="S163" s="173">
        <f>IF(H163=0,"",'Ark1'!AB1309)</f>
        <v>4.2752010186656708</v>
      </c>
      <c r="T163" s="173">
        <f>IF(H163=0,"",'Ark1'!AC1309)</f>
        <v>-12.100644755682231</v>
      </c>
      <c r="U163" s="83"/>
      <c r="V163" s="91">
        <f t="shared" si="22"/>
        <v>3.2</v>
      </c>
      <c r="W163" s="173">
        <f>+'Ark1'!V1309</f>
        <v>9.5</v>
      </c>
      <c r="X163" s="220"/>
      <c r="Y163" s="91"/>
      <c r="Z163" s="173"/>
      <c r="AA163" s="173"/>
      <c r="AB163" s="224"/>
      <c r="AC163" s="89"/>
      <c r="AD163" s="89"/>
      <c r="AE163" s="89"/>
      <c r="AF163" s="89"/>
      <c r="AG163" s="89"/>
      <c r="AH163" s="89"/>
      <c r="AI163" s="91"/>
      <c r="AJ163" s="90"/>
    </row>
    <row r="164" spans="1:45" s="249" customFormat="1" ht="15.6">
      <c r="A164" s="220"/>
      <c r="B164" s="202">
        <f>+'Ark1'!C1310</f>
        <v>2024</v>
      </c>
      <c r="C164" s="202">
        <f>+'Ark1'!J1310</f>
        <v>160</v>
      </c>
      <c r="D164" s="202" t="str">
        <f t="shared" si="23"/>
        <v>Oslo</v>
      </c>
      <c r="E164" s="202">
        <f>+'Ark1'!D1310</f>
        <v>12</v>
      </c>
      <c r="F164" s="202" t="s">
        <v>578</v>
      </c>
      <c r="G164" s="90">
        <f>+'Ark1'!Q1310</f>
        <v>10</v>
      </c>
      <c r="H164" s="91">
        <f>+'Ark1'!R1310</f>
        <v>26</v>
      </c>
      <c r="I164" s="90">
        <f>IF(H164=0,"",'Ark1'!S1310)</f>
        <v>26</v>
      </c>
      <c r="J164" s="83"/>
      <c r="K164" s="173">
        <f>IF(G164=0,"",100*H164/Måned!$G21)</f>
        <v>1.0842368640533777</v>
      </c>
      <c r="L164" s="83"/>
      <c r="M164" s="173">
        <f>+IF(H164=0,"",'Ark1'!AA1310)</f>
        <v>13.716025805798472</v>
      </c>
      <c r="N164" s="173">
        <f>+IF(I164=0,"",'Ark1'!AB1310)</f>
        <v>4.16469381302075</v>
      </c>
      <c r="O164" s="245">
        <f>IF(H164=0,"",'Ark1'!W1310)</f>
        <v>54.961538461538488</v>
      </c>
      <c r="P164" s="173">
        <f>IF(H164=0,"",'Ark1'!X1310)</f>
        <v>150.96674722893573</v>
      </c>
      <c r="Q164" s="244"/>
      <c r="R164" s="173">
        <f>IF(H164=0,"",'Ark1'!AA1310)</f>
        <v>13.716025805798472</v>
      </c>
      <c r="S164" s="173">
        <f>IF(H164=0,"",'Ark1'!AB1310)</f>
        <v>4.16469381302075</v>
      </c>
      <c r="T164" s="173">
        <f>IF(H164=0,"",'Ark1'!AC1310)</f>
        <v>-19.954069710091325</v>
      </c>
      <c r="U164" s="83"/>
      <c r="V164" s="91">
        <f t="shared" si="22"/>
        <v>2.6</v>
      </c>
      <c r="W164" s="173">
        <f>+'Ark1'!V1310</f>
        <v>9.8076923076923102</v>
      </c>
      <c r="X164" s="220"/>
      <c r="Y164" s="91"/>
      <c r="Z164" s="173"/>
      <c r="AA164" s="173"/>
      <c r="AB164" s="224"/>
      <c r="AC164" s="89"/>
      <c r="AD164" s="89"/>
      <c r="AE164" s="89"/>
      <c r="AF164" s="89"/>
      <c r="AG164" s="89"/>
      <c r="AH164" s="89"/>
      <c r="AI164" s="91"/>
      <c r="AJ164" s="90"/>
    </row>
    <row r="165" spans="1:45" s="249" customFormat="1">
      <c r="A165" s="220"/>
      <c r="B165" s="220"/>
      <c r="C165" s="220"/>
      <c r="D165" s="220"/>
      <c r="E165" s="220"/>
      <c r="F165" s="220"/>
      <c r="G165" s="220"/>
      <c r="H165" s="220"/>
      <c r="I165" s="220"/>
      <c r="J165" s="220"/>
      <c r="K165" s="220"/>
      <c r="L165" s="220"/>
      <c r="M165" s="220"/>
      <c r="N165" s="220"/>
      <c r="O165" s="220"/>
      <c r="P165" s="220"/>
      <c r="Q165" s="220"/>
      <c r="R165" s="220"/>
      <c r="S165" s="220"/>
      <c r="T165" s="220"/>
      <c r="U165" s="220"/>
      <c r="V165" s="220"/>
      <c r="W165" s="220"/>
      <c r="X165" s="220"/>
      <c r="Y165" s="91"/>
      <c r="Z165" s="173"/>
      <c r="AA165" s="173"/>
      <c r="AB165" s="224"/>
      <c r="AC165" s="89"/>
      <c r="AD165" s="89"/>
      <c r="AE165" s="89"/>
      <c r="AF165" s="89"/>
      <c r="AG165" s="89"/>
      <c r="AH165" s="89"/>
      <c r="AI165" s="91"/>
      <c r="AJ165" s="90"/>
    </row>
    <row r="166" spans="1:45" ht="15.6">
      <c r="A166" s="220"/>
      <c r="B166" s="202">
        <f>+'Ark1'!C1311</f>
        <v>2024</v>
      </c>
      <c r="C166" s="202">
        <f>+'Ark1'!J1311</f>
        <v>171</v>
      </c>
      <c r="D166" s="202" t="s">
        <v>661</v>
      </c>
      <c r="E166" s="202">
        <f>+'Ark1'!D1311</f>
        <v>1</v>
      </c>
      <c r="F166" s="202" t="s">
        <v>568</v>
      </c>
      <c r="G166" s="90">
        <f>+'Ark1'!Q1311</f>
        <v>18</v>
      </c>
      <c r="H166" s="91">
        <f>+'Ark1'!R1311</f>
        <v>144</v>
      </c>
      <c r="I166" s="90">
        <f>IF(H166=0,"",'Ark1'!S1311)</f>
        <v>144</v>
      </c>
      <c r="J166" s="83"/>
      <c r="K166" s="173">
        <f>IF(G166=0,"",100*H166/Måned!$G10)</f>
        <v>5.3156146179401995</v>
      </c>
      <c r="L166" s="83"/>
      <c r="M166" s="173">
        <f>+IF(H166=0,"",'Ark1'!AA1311)</f>
        <v>30.095056507926294</v>
      </c>
      <c r="N166" s="173">
        <f>+IF(I166=0,"",'Ark1'!AB1311)</f>
        <v>3.7001248623408944</v>
      </c>
      <c r="O166" s="245">
        <f>IF(H166=0,"",'Ark1'!W1311)</f>
        <v>59.743055555555557</v>
      </c>
      <c r="P166" s="173">
        <f>IF(H166=0,"",'Ark1'!X1311)</f>
        <v>172.26209823040816</v>
      </c>
      <c r="Q166" s="244"/>
      <c r="R166" s="173">
        <f>IF(H166=0,"",'Ark1'!AA1311)</f>
        <v>30.095056507926294</v>
      </c>
      <c r="S166" s="173">
        <f>IF(H166=0,"",'Ark1'!AB1311)</f>
        <v>3.7001248623408944</v>
      </c>
      <c r="T166" s="173">
        <f>IF(H166=0,"",'Ark1'!AC1311)</f>
        <v>-43.085103951339718</v>
      </c>
      <c r="U166" s="83"/>
      <c r="V166" s="91">
        <f t="shared" ref="V166:V177" si="24">+(IF(H166=0,"",I166/G166))</f>
        <v>8</v>
      </c>
      <c r="W166" s="173">
        <f>+'Ark1'!V1311</f>
        <v>5.8055555555555562</v>
      </c>
      <c r="X166" s="220"/>
      <c r="AB166" s="224"/>
      <c r="AK166" s="249"/>
      <c r="AL166" s="249"/>
      <c r="AM166" s="249"/>
      <c r="AN166" s="249"/>
    </row>
    <row r="167" spans="1:45" ht="15.6">
      <c r="A167" s="220"/>
      <c r="B167" s="202">
        <f>+'Ark1'!C1312</f>
        <v>2024</v>
      </c>
      <c r="C167" s="202">
        <f>+'Ark1'!J1312</f>
        <v>171</v>
      </c>
      <c r="D167" s="202" t="str">
        <f t="shared" ref="D167:D177" si="25">+D166</f>
        <v>Prima</v>
      </c>
      <c r="E167" s="202">
        <f>+'Ark1'!D1312</f>
        <v>2</v>
      </c>
      <c r="F167" s="202" t="s">
        <v>569</v>
      </c>
      <c r="G167" s="90">
        <f>+'Ark1'!Q1312</f>
        <v>23</v>
      </c>
      <c r="H167" s="91">
        <f>+'Ark1'!R1312</f>
        <v>186</v>
      </c>
      <c r="I167" s="90">
        <f>IF(H167=0,"",'Ark1'!S1312)</f>
        <v>185</v>
      </c>
      <c r="J167" s="83"/>
      <c r="K167" s="173">
        <f>IF(G167=0,"",100*H167/Måned!$G11)</f>
        <v>6.9506726457399104</v>
      </c>
      <c r="L167" s="83"/>
      <c r="M167" s="173">
        <f>+IF(H167=0,"",'Ark1'!AA1312)</f>
        <v>28.541635759084475</v>
      </c>
      <c r="N167" s="173">
        <f>+IF(I167=0,"",'Ark1'!AB1312)</f>
        <v>3.7631095421018914</v>
      </c>
      <c r="O167" s="245">
        <f>IF(H167=0,"",'Ark1'!W1312)</f>
        <v>59.918918918918926</v>
      </c>
      <c r="P167" s="173">
        <f>IF(H167=0,"",'Ark1'!X1312)</f>
        <v>171.94515313552111</v>
      </c>
      <c r="Q167" s="244"/>
      <c r="R167" s="173">
        <f>IF(H167=0,"",'Ark1'!AA1312)</f>
        <v>28.541635759084475</v>
      </c>
      <c r="S167" s="173">
        <f>IF(H167=0,"",'Ark1'!AB1312)</f>
        <v>3.7631095421018914</v>
      </c>
      <c r="T167" s="173">
        <f>IF(H167=0,"",'Ark1'!AC1312)</f>
        <v>-28.669296804215513</v>
      </c>
      <c r="U167" s="83"/>
      <c r="V167" s="91">
        <f t="shared" si="24"/>
        <v>8.0434782608695645</v>
      </c>
      <c r="W167" s="173">
        <f>+'Ark1'!V1312</f>
        <v>5.263440860215054</v>
      </c>
      <c r="X167" s="220"/>
      <c r="AB167" s="224"/>
    </row>
    <row r="168" spans="1:45" ht="15.6">
      <c r="A168" s="220"/>
      <c r="B168" s="202">
        <f>+'Ark1'!C1313</f>
        <v>2024</v>
      </c>
      <c r="C168" s="202">
        <f>+'Ark1'!J1313</f>
        <v>171</v>
      </c>
      <c r="D168" s="202" t="str">
        <f t="shared" si="25"/>
        <v>Prima</v>
      </c>
      <c r="E168" s="202">
        <f>+'Ark1'!D1313</f>
        <v>3</v>
      </c>
      <c r="F168" s="202" t="s">
        <v>570</v>
      </c>
      <c r="G168" s="90">
        <f>+'Ark1'!Q1313</f>
        <v>19</v>
      </c>
      <c r="H168" s="91">
        <f>+'Ark1'!R1313</f>
        <v>170</v>
      </c>
      <c r="I168" s="90">
        <f>IF(H168=0,"",'Ark1'!S1313)</f>
        <v>170</v>
      </c>
      <c r="J168" s="83"/>
      <c r="K168" s="173">
        <f>IF(G168=0,"",100*H168/Måned!$G12)</f>
        <v>8.0226521944313358</v>
      </c>
      <c r="L168" s="83"/>
      <c r="M168" s="173">
        <f>+IF(H168=0,"",'Ark1'!AA1313)</f>
        <v>29.5065397771302</v>
      </c>
      <c r="N168" s="173">
        <f>+IF(I168=0,"",'Ark1'!AB1313)</f>
        <v>3.4139749433020556</v>
      </c>
      <c r="O168" s="245">
        <f>IF(H168=0,"",'Ark1'!W1313)</f>
        <v>60.364705882352943</v>
      </c>
      <c r="P168" s="173">
        <f>IF(H168=0,"",'Ark1'!X1313)</f>
        <v>166.14811038174753</v>
      </c>
      <c r="Q168" s="244"/>
      <c r="R168" s="173">
        <f>IF(H168=0,"",'Ark1'!AA1313)</f>
        <v>29.5065397771302</v>
      </c>
      <c r="S168" s="173">
        <f>IF(H168=0,"",'Ark1'!AB1313)</f>
        <v>3.4139749433020556</v>
      </c>
      <c r="T168" s="173">
        <f>IF(H168=0,"",'Ark1'!AC1313)</f>
        <v>-39.815705669194465</v>
      </c>
      <c r="U168" s="83"/>
      <c r="V168" s="91">
        <f t="shared" si="24"/>
        <v>8.9473684210526319</v>
      </c>
      <c r="W168" s="173">
        <f>+'Ark1'!V1313</f>
        <v>4.4823529411764707</v>
      </c>
      <c r="X168" s="220"/>
      <c r="AB168" s="224"/>
    </row>
    <row r="169" spans="1:45" ht="15.6">
      <c r="A169" s="220"/>
      <c r="B169" s="202">
        <f>+'Ark1'!C1314</f>
        <v>2024</v>
      </c>
      <c r="C169" s="202">
        <f>+'Ark1'!J1314</f>
        <v>171</v>
      </c>
      <c r="D169" s="202" t="str">
        <f t="shared" si="25"/>
        <v>Prima</v>
      </c>
      <c r="E169" s="202">
        <f>+'Ark1'!D1314</f>
        <v>4</v>
      </c>
      <c r="F169" s="202" t="s">
        <v>571</v>
      </c>
      <c r="G169" s="90">
        <f>+'Ark1'!Q1314</f>
        <v>16</v>
      </c>
      <c r="H169" s="91">
        <f>+'Ark1'!R1314</f>
        <v>326</v>
      </c>
      <c r="I169" s="90">
        <f>IF(H169=0,"",'Ark1'!S1314)</f>
        <v>326</v>
      </c>
      <c r="J169" s="83"/>
      <c r="K169" s="173">
        <f>IF(G169=0,"",100*H169/Måned!$G13)</f>
        <v>10.98752949106842</v>
      </c>
      <c r="L169" s="83"/>
      <c r="M169" s="173">
        <f>+IF(H169=0,"",'Ark1'!AA1314)</f>
        <v>29.032202189518554</v>
      </c>
      <c r="N169" s="173">
        <f>+IF(I169=0,"",'Ark1'!AB1314)</f>
        <v>3.9860366862334424</v>
      </c>
      <c r="O169" s="245">
        <f>IF(H169=0,"",'Ark1'!W1314)</f>
        <v>59.935582822085912</v>
      </c>
      <c r="P169" s="173">
        <f>IF(H169=0,"",'Ark1'!X1314)</f>
        <v>166.50492858044922</v>
      </c>
      <c r="Q169" s="244"/>
      <c r="R169" s="173">
        <f>IF(H169=0,"",'Ark1'!AA1314)</f>
        <v>29.032202189518554</v>
      </c>
      <c r="S169" s="173">
        <f>IF(H169=0,"",'Ark1'!AB1314)</f>
        <v>3.9860366862334424</v>
      </c>
      <c r="T169" s="173">
        <f>IF(H169=0,"",'Ark1'!AC1314)</f>
        <v>-42.927173334929194</v>
      </c>
      <c r="U169" s="83"/>
      <c r="V169" s="91">
        <f t="shared" si="24"/>
        <v>20.375</v>
      </c>
      <c r="W169" s="173">
        <f>+'Ark1'!V1314</f>
        <v>5.0306748466257662</v>
      </c>
      <c r="X169" s="220"/>
      <c r="AB169" s="224"/>
    </row>
    <row r="170" spans="1:45" ht="15.6">
      <c r="A170" s="220"/>
      <c r="B170" s="202">
        <f>+'Ark1'!C1315</f>
        <v>2024</v>
      </c>
      <c r="C170" s="202">
        <f>+'Ark1'!J1315</f>
        <v>171</v>
      </c>
      <c r="D170" s="202" t="str">
        <f t="shared" si="25"/>
        <v>Prima</v>
      </c>
      <c r="E170" s="202">
        <f>+'Ark1'!D1315</f>
        <v>5</v>
      </c>
      <c r="F170" s="202" t="s">
        <v>467</v>
      </c>
      <c r="G170" s="90">
        <f>+'Ark1'!Q1315</f>
        <v>18</v>
      </c>
      <c r="H170" s="91">
        <f>+'Ark1'!R1315</f>
        <v>220</v>
      </c>
      <c r="I170" s="90">
        <f>IF(H170=0,"",'Ark1'!S1315)</f>
        <v>220</v>
      </c>
      <c r="J170" s="83"/>
      <c r="K170" s="173">
        <f>IF(G170=0,"",100*H170/Måned!$G14)</f>
        <v>8.1967213114754092</v>
      </c>
      <c r="L170" s="83"/>
      <c r="M170" s="173">
        <f>+IF(H170=0,"",'Ark1'!AA1315)</f>
        <v>30.044329658491193</v>
      </c>
      <c r="N170" s="173">
        <f>+IF(I170=0,"",'Ark1'!AB1315)</f>
        <v>3.6638140042653826</v>
      </c>
      <c r="O170" s="245">
        <f>IF(H170=0,"",'Ark1'!W1315)</f>
        <v>59.731818181818191</v>
      </c>
      <c r="P170" s="173">
        <f>IF(H170=0,"",'Ark1'!X1315)</f>
        <v>162.64453856003149</v>
      </c>
      <c r="Q170" s="244"/>
      <c r="R170" s="173">
        <f>IF(H170=0,"",'Ark1'!AA1315)</f>
        <v>30.044329658491193</v>
      </c>
      <c r="S170" s="173">
        <f>IF(H170=0,"",'Ark1'!AB1315)</f>
        <v>3.6638140042653826</v>
      </c>
      <c r="T170" s="173">
        <f>IF(H170=0,"",'Ark1'!AC1315)</f>
        <v>-39.711378535885501</v>
      </c>
      <c r="U170" s="83"/>
      <c r="V170" s="91">
        <f t="shared" si="24"/>
        <v>12.222222222222221</v>
      </c>
      <c r="W170" s="173">
        <f>+'Ark1'!V1315</f>
        <v>5.1590909090909101</v>
      </c>
      <c r="X170" s="220"/>
      <c r="AB170" s="224"/>
    </row>
    <row r="171" spans="1:45" ht="15.6">
      <c r="A171" s="220"/>
      <c r="B171" s="202">
        <f>+'Ark1'!C1316</f>
        <v>2024</v>
      </c>
      <c r="C171" s="202">
        <f>+'Ark1'!J1316</f>
        <v>171</v>
      </c>
      <c r="D171" s="202" t="str">
        <f t="shared" si="25"/>
        <v>Prima</v>
      </c>
      <c r="E171" s="202">
        <f>+'Ark1'!D1316</f>
        <v>6</v>
      </c>
      <c r="F171" s="202" t="s">
        <v>572</v>
      </c>
      <c r="G171" s="90">
        <f>+'Ark1'!Q1316</f>
        <v>19</v>
      </c>
      <c r="H171" s="91">
        <f>+'Ark1'!R1316</f>
        <v>197</v>
      </c>
      <c r="I171" s="90">
        <f>IF(H171=0,"",'Ark1'!S1316)</f>
        <v>197</v>
      </c>
      <c r="J171" s="83"/>
      <c r="K171" s="173">
        <f>IF(G171=0,"",100*H171/Måned!$G15)</f>
        <v>9.0201465201465201</v>
      </c>
      <c r="L171" s="83"/>
      <c r="M171" s="173">
        <f>+IF(H171=0,"",'Ark1'!AA1316)</f>
        <v>27.821794509627168</v>
      </c>
      <c r="N171" s="173">
        <f>+IF(I171=0,"",'Ark1'!AB1316)</f>
        <v>3.4600602307224193</v>
      </c>
      <c r="O171" s="245">
        <f>IF(H171=0,"",'Ark1'!W1316)</f>
        <v>59.685279187817279</v>
      </c>
      <c r="P171" s="173">
        <f>IF(H171=0,"",'Ark1'!X1316)</f>
        <v>164.39880988390323</v>
      </c>
      <c r="Q171" s="244"/>
      <c r="R171" s="173">
        <f>IF(H171=0,"",'Ark1'!AA1316)</f>
        <v>27.821794509627168</v>
      </c>
      <c r="S171" s="173">
        <f>IF(H171=0,"",'Ark1'!AB1316)</f>
        <v>3.4600602307224193</v>
      </c>
      <c r="T171" s="173">
        <f>IF(H171=0,"",'Ark1'!AC1316)</f>
        <v>-42.242248776460549</v>
      </c>
      <c r="U171" s="83"/>
      <c r="V171" s="91">
        <f t="shared" si="24"/>
        <v>10.368421052631579</v>
      </c>
      <c r="W171" s="173">
        <f>+'Ark1'!V1316</f>
        <v>5.4010152284263953</v>
      </c>
      <c r="X171" s="220"/>
      <c r="AB171" s="224"/>
    </row>
    <row r="172" spans="1:45" s="89" customFormat="1" ht="15.6">
      <c r="A172" s="220"/>
      <c r="B172" s="202">
        <f>+'Ark1'!C1317</f>
        <v>2024</v>
      </c>
      <c r="C172" s="202">
        <f>+'Ark1'!J1317</f>
        <v>171</v>
      </c>
      <c r="D172" s="202" t="str">
        <f t="shared" si="25"/>
        <v>Prima</v>
      </c>
      <c r="E172" s="202">
        <f>+'Ark1'!D1317</f>
        <v>7</v>
      </c>
      <c r="F172" s="202" t="s">
        <v>573</v>
      </c>
      <c r="G172" s="90">
        <f>+'Ark1'!Q1317</f>
        <v>20</v>
      </c>
      <c r="H172" s="91">
        <f>+'Ark1'!R1317</f>
        <v>190</v>
      </c>
      <c r="I172" s="90">
        <f>IF(H172=0,"",'Ark1'!S1317)</f>
        <v>189</v>
      </c>
      <c r="J172" s="83"/>
      <c r="K172" s="173">
        <f>IF(G172=0,"",100*H172/Måned!$G16)</f>
        <v>7.7424612876935619</v>
      </c>
      <c r="L172" s="83"/>
      <c r="M172" s="173">
        <f>+IF(H172=0,"",'Ark1'!AA1317)</f>
        <v>33.852548060937394</v>
      </c>
      <c r="N172" s="173">
        <f>+IF(I172=0,"",'Ark1'!AB1317)</f>
        <v>4.308990291158957</v>
      </c>
      <c r="O172" s="245">
        <f>IF(H172=0,"",'Ark1'!W1317)</f>
        <v>59.507936507936485</v>
      </c>
      <c r="P172" s="173">
        <f>IF(H172=0,"",'Ark1'!X1317)</f>
        <v>164.89935564805839</v>
      </c>
      <c r="Q172" s="244"/>
      <c r="R172" s="173">
        <f>IF(H172=0,"",'Ark1'!AA1317)</f>
        <v>33.852548060937394</v>
      </c>
      <c r="S172" s="173">
        <f>IF(H172=0,"",'Ark1'!AB1317)</f>
        <v>4.308990291158957</v>
      </c>
      <c r="T172" s="173">
        <f>IF(H172=0,"",'Ark1'!AC1317)</f>
        <v>-49.952216752320894</v>
      </c>
      <c r="U172" s="83"/>
      <c r="V172" s="91">
        <f t="shared" si="24"/>
        <v>9.4499999999999993</v>
      </c>
      <c r="W172" s="173">
        <f>+'Ark1'!V1317</f>
        <v>4.8894736842105244</v>
      </c>
      <c r="X172" s="220"/>
      <c r="Y172" s="91"/>
      <c r="Z172" s="173"/>
      <c r="AA172" s="173"/>
      <c r="AB172" s="224"/>
      <c r="AI172" s="91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</row>
    <row r="173" spans="1:45" s="89" customFormat="1" ht="15.6">
      <c r="A173" s="220"/>
      <c r="B173" s="202">
        <f>+'Ark1'!C1318</f>
        <v>2024</v>
      </c>
      <c r="C173" s="202">
        <f>+'Ark1'!J1318</f>
        <v>171</v>
      </c>
      <c r="D173" s="202" t="str">
        <f t="shared" si="25"/>
        <v>Prima</v>
      </c>
      <c r="E173" s="202">
        <f>+'Ark1'!D1318</f>
        <v>8</v>
      </c>
      <c r="F173" s="202" t="s">
        <v>574</v>
      </c>
      <c r="G173" s="90">
        <f>+'Ark1'!Q1318</f>
        <v>21</v>
      </c>
      <c r="H173" s="91">
        <f>+'Ark1'!R1318</f>
        <v>183</v>
      </c>
      <c r="I173" s="90">
        <f>IF(H173=0,"",'Ark1'!S1318)</f>
        <v>183</v>
      </c>
      <c r="J173" s="83"/>
      <c r="K173" s="173">
        <f>IF(G173=0,"",100*H173/Måned!$G17)</f>
        <v>7.7476714648602876</v>
      </c>
      <c r="L173" s="83"/>
      <c r="M173" s="173">
        <f>+IF(H173=0,"",'Ark1'!AA1318)</f>
        <v>27.269419860313295</v>
      </c>
      <c r="N173" s="173">
        <f>+IF(I173=0,"",'Ark1'!AB1318)</f>
        <v>3.6951205949593926</v>
      </c>
      <c r="O173" s="245">
        <f>IF(H173=0,"",'Ark1'!W1318)</f>
        <v>59.33333333333335</v>
      </c>
      <c r="P173" s="173">
        <f>IF(H173=0,"",'Ark1'!X1318)</f>
        <v>165.78335079835887</v>
      </c>
      <c r="Q173" s="244"/>
      <c r="R173" s="173">
        <f>IF(H173=0,"",'Ark1'!AA1318)</f>
        <v>27.269419860313295</v>
      </c>
      <c r="S173" s="173">
        <f>IF(H173=0,"",'Ark1'!AB1318)</f>
        <v>3.6951205949593926</v>
      </c>
      <c r="T173" s="173">
        <f>IF(H173=0,"",'Ark1'!AC1318)</f>
        <v>-33.633816990734822</v>
      </c>
      <c r="U173" s="83"/>
      <c r="V173" s="91">
        <f t="shared" si="24"/>
        <v>8.7142857142857135</v>
      </c>
      <c r="W173" s="173">
        <f>+'Ark1'!V1318</f>
        <v>5.9890710382513692</v>
      </c>
      <c r="X173" s="220"/>
      <c r="Y173" s="91"/>
      <c r="Z173" s="173"/>
      <c r="AA173" s="173"/>
      <c r="AB173" s="224"/>
      <c r="AI173" s="91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</row>
    <row r="174" spans="1:45" s="89" customFormat="1" ht="15.6">
      <c r="A174" s="220"/>
      <c r="B174" s="202">
        <f>+'Ark1'!C1319</f>
        <v>2024</v>
      </c>
      <c r="C174" s="202">
        <f>+'Ark1'!J1319</f>
        <v>171</v>
      </c>
      <c r="D174" s="202" t="str">
        <f t="shared" si="25"/>
        <v>Prima</v>
      </c>
      <c r="E174" s="202">
        <f>+'Ark1'!D1319</f>
        <v>9</v>
      </c>
      <c r="F174" s="202" t="s">
        <v>575</v>
      </c>
      <c r="G174" s="90">
        <f>+'Ark1'!Q1319</f>
        <v>16</v>
      </c>
      <c r="H174" s="91">
        <f>+'Ark1'!R1319</f>
        <v>153</v>
      </c>
      <c r="I174" s="90">
        <f>IF(H174=0,"",'Ark1'!S1319)</f>
        <v>153</v>
      </c>
      <c r="J174" s="83"/>
      <c r="K174" s="173">
        <f>IF(G174=0,"",100*H174/Måned!$G18)</f>
        <v>6.4720812182741119</v>
      </c>
      <c r="L174" s="83"/>
      <c r="M174" s="173">
        <f>+IF(H174=0,"",'Ark1'!AA1319)</f>
        <v>30.265699469834239</v>
      </c>
      <c r="N174" s="173">
        <f>+IF(I174=0,"",'Ark1'!AB1319)</f>
        <v>4.117927161341381</v>
      </c>
      <c r="O174" s="245">
        <f>IF(H174=0,"",'Ark1'!W1319)</f>
        <v>59.392156862745104</v>
      </c>
      <c r="P174" s="173">
        <f>IF(H174=0,"",'Ark1'!X1319)</f>
        <v>164.01121662099303</v>
      </c>
      <c r="Q174" s="244"/>
      <c r="R174" s="173">
        <f>IF(H174=0,"",'Ark1'!AA1319)</f>
        <v>30.265699469834239</v>
      </c>
      <c r="S174" s="173">
        <f>IF(H174=0,"",'Ark1'!AB1319)</f>
        <v>4.117927161341381</v>
      </c>
      <c r="T174" s="173">
        <f>IF(H174=0,"",'Ark1'!AC1319)</f>
        <v>-43.874236643215262</v>
      </c>
      <c r="U174" s="83"/>
      <c r="V174" s="91">
        <f t="shared" si="24"/>
        <v>9.5625</v>
      </c>
      <c r="W174" s="173">
        <f>+'Ark1'!V1319</f>
        <v>5.4444444444444438</v>
      </c>
      <c r="X174" s="220"/>
      <c r="Y174" s="91"/>
      <c r="Z174" s="173"/>
      <c r="AA174" s="173"/>
      <c r="AB174" s="224"/>
      <c r="AI174" s="91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</row>
    <row r="175" spans="1:45" s="89" customFormat="1" ht="15.6">
      <c r="A175" s="220"/>
      <c r="B175" s="202">
        <f>+'Ark1'!C1320</f>
        <v>2024</v>
      </c>
      <c r="C175" s="202">
        <f>+'Ark1'!J1320</f>
        <v>171</v>
      </c>
      <c r="D175" s="202" t="str">
        <f t="shared" si="25"/>
        <v>Prima</v>
      </c>
      <c r="E175" s="202">
        <f>+'Ark1'!D1320</f>
        <v>10</v>
      </c>
      <c r="F175" s="202" t="s">
        <v>576</v>
      </c>
      <c r="G175" s="90">
        <f>+'Ark1'!Q1320</f>
        <v>16</v>
      </c>
      <c r="H175" s="91">
        <f>+'Ark1'!R1320</f>
        <v>215</v>
      </c>
      <c r="I175" s="90">
        <f>IF(H175=0,"",'Ark1'!S1320)</f>
        <v>215</v>
      </c>
      <c r="J175" s="83"/>
      <c r="K175" s="173">
        <f>IF(G175=0,"",100*H175/Måned!$G19)</f>
        <v>8.5453100158982505</v>
      </c>
      <c r="L175" s="83"/>
      <c r="M175" s="173">
        <f>+IF(H175=0,"",'Ark1'!AA1320)</f>
        <v>29.367923311535478</v>
      </c>
      <c r="N175" s="173">
        <f>+IF(I175=0,"",'Ark1'!AB1320)</f>
        <v>3.2003582817275942</v>
      </c>
      <c r="O175" s="245">
        <f>IF(H175=0,"",'Ark1'!W1320)</f>
        <v>59.883720930232563</v>
      </c>
      <c r="P175" s="173">
        <f>IF(H175=0,"",'Ark1'!X1320)</f>
        <v>165.11728690569171</v>
      </c>
      <c r="Q175" s="244"/>
      <c r="R175" s="173">
        <f>IF(H175=0,"",'Ark1'!AA1320)</f>
        <v>29.367923311535478</v>
      </c>
      <c r="S175" s="173">
        <f>IF(H175=0,"",'Ark1'!AB1320)</f>
        <v>3.2003582817275942</v>
      </c>
      <c r="T175" s="173">
        <f>IF(H175=0,"",'Ark1'!AC1320)</f>
        <v>-25.379911630938359</v>
      </c>
      <c r="U175" s="83"/>
      <c r="V175" s="91">
        <f t="shared" si="24"/>
        <v>13.4375</v>
      </c>
      <c r="W175" s="173">
        <f>+'Ark1'!V1320</f>
        <v>5</v>
      </c>
      <c r="X175" s="220"/>
      <c r="Y175" s="91"/>
      <c r="Z175" s="173"/>
      <c r="AA175" s="173"/>
      <c r="AB175" s="224"/>
      <c r="AI175" s="91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</row>
    <row r="176" spans="1:45" s="89" customFormat="1" ht="15.6">
      <c r="A176" s="220"/>
      <c r="B176" s="202">
        <f>+'Ark1'!C1321</f>
        <v>2024</v>
      </c>
      <c r="C176" s="202">
        <f>+'Ark1'!J1321</f>
        <v>171</v>
      </c>
      <c r="D176" s="202" t="str">
        <f t="shared" si="25"/>
        <v>Prima</v>
      </c>
      <c r="E176" s="202">
        <f>+'Ark1'!D1321</f>
        <v>11</v>
      </c>
      <c r="F176" s="202" t="s">
        <v>577</v>
      </c>
      <c r="G176" s="90">
        <f>+'Ark1'!Q1321</f>
        <v>21</v>
      </c>
      <c r="H176" s="91">
        <f>+'Ark1'!R1321</f>
        <v>149</v>
      </c>
      <c r="I176" s="90">
        <f>IF(H176=0,"",'Ark1'!S1321)</f>
        <v>149</v>
      </c>
      <c r="J176" s="83"/>
      <c r="K176" s="173">
        <f>IF(G176=0,"",100*H176/Måned!$G20)</f>
        <v>6.5754633715798763</v>
      </c>
      <c r="L176" s="83"/>
      <c r="M176" s="173">
        <f>+IF(H176=0,"",'Ark1'!AA1321)</f>
        <v>26.245089249186076</v>
      </c>
      <c r="N176" s="173">
        <f>+IF(I176=0,"",'Ark1'!AB1321)</f>
        <v>4.1022690457616573</v>
      </c>
      <c r="O176" s="245">
        <f>IF(H176=0,"",'Ark1'!W1321)</f>
        <v>58.825503355704704</v>
      </c>
      <c r="P176" s="173">
        <f>IF(H176=0,"",'Ark1'!X1321)</f>
        <v>167.67980105724698</v>
      </c>
      <c r="Q176" s="244"/>
      <c r="R176" s="173">
        <f>IF(H176=0,"",'Ark1'!AA1321)</f>
        <v>26.245089249186076</v>
      </c>
      <c r="S176" s="173">
        <f>IF(H176=0,"",'Ark1'!AB1321)</f>
        <v>4.1022690457616573</v>
      </c>
      <c r="T176" s="173">
        <f>IF(H176=0,"",'Ark1'!AC1321)</f>
        <v>-31.71687268111809</v>
      </c>
      <c r="U176" s="83"/>
      <c r="V176" s="91">
        <f t="shared" si="24"/>
        <v>7.0952380952380949</v>
      </c>
      <c r="W176" s="173">
        <f>+'Ark1'!V1321</f>
        <v>5.9597315436241614</v>
      </c>
      <c r="X176" s="220"/>
      <c r="Y176" s="91"/>
      <c r="Z176" s="173"/>
      <c r="AA176" s="173"/>
      <c r="AB176" s="224"/>
      <c r="AI176" s="91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</row>
    <row r="177" spans="1:45" s="89" customFormat="1" ht="15.6">
      <c r="A177" s="220"/>
      <c r="B177" s="202">
        <f>+'Ark1'!C1322</f>
        <v>2024</v>
      </c>
      <c r="C177" s="202">
        <f>+'Ark1'!J1322</f>
        <v>171</v>
      </c>
      <c r="D177" s="202" t="str">
        <f t="shared" si="25"/>
        <v>Prima</v>
      </c>
      <c r="E177" s="202">
        <f>+'Ark1'!D1322</f>
        <v>12</v>
      </c>
      <c r="F177" s="202" t="s">
        <v>578</v>
      </c>
      <c r="G177" s="90">
        <f>+'Ark1'!Q1322</f>
        <v>14</v>
      </c>
      <c r="H177" s="91">
        <f>+'Ark1'!R1322</f>
        <v>108</v>
      </c>
      <c r="I177" s="90">
        <f>IF(H177=0,"",'Ark1'!S1322)</f>
        <v>108</v>
      </c>
      <c r="J177" s="83"/>
      <c r="K177" s="173">
        <f>IF(G177=0,"",100*H177/Måned!$G21)</f>
        <v>4.5037531276063385</v>
      </c>
      <c r="L177" s="83"/>
      <c r="M177" s="173">
        <f>+IF(H177=0,"",'Ark1'!AA1322)</f>
        <v>31.435818558502177</v>
      </c>
      <c r="N177" s="173">
        <f>+IF(I177=0,"",'Ark1'!AB1322)</f>
        <v>3.3398085255976127</v>
      </c>
      <c r="O177" s="245">
        <f>IF(H177=0,"",'Ark1'!W1322)</f>
        <v>59.444444444444443</v>
      </c>
      <c r="P177" s="173">
        <f>IF(H177=0,"",'Ark1'!X1322)</f>
        <v>169.83969343124275</v>
      </c>
      <c r="Q177" s="244"/>
      <c r="R177" s="173">
        <f>IF(H177=0,"",'Ark1'!AA1322)</f>
        <v>31.435818558502177</v>
      </c>
      <c r="S177" s="173">
        <f>IF(H177=0,"",'Ark1'!AB1322)</f>
        <v>3.3398085255976127</v>
      </c>
      <c r="T177" s="173">
        <f>IF(H177=0,"",'Ark1'!AC1322)</f>
        <v>-26.266070348932647</v>
      </c>
      <c r="U177" s="83"/>
      <c r="V177" s="91">
        <f t="shared" si="24"/>
        <v>7.7142857142857144</v>
      </c>
      <c r="W177" s="173">
        <f>+'Ark1'!V1322</f>
        <v>5.1111111111111116</v>
      </c>
      <c r="X177" s="220"/>
      <c r="Y177" s="91"/>
      <c r="Z177" s="173"/>
      <c r="AA177" s="173"/>
      <c r="AB177" s="224"/>
      <c r="AI177" s="91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</row>
    <row r="178" spans="1:45" s="89" customFormat="1">
      <c r="A178" s="220"/>
      <c r="B178" s="220"/>
      <c r="C178" s="220"/>
      <c r="D178" s="220"/>
      <c r="E178" s="220"/>
      <c r="F178" s="220"/>
      <c r="G178" s="220"/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0"/>
      <c r="Y178" s="91"/>
      <c r="Z178" s="173"/>
      <c r="AA178" s="173"/>
      <c r="AB178" s="224"/>
      <c r="AI178" s="91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</row>
    <row r="179" spans="1:45" s="89" customFormat="1" ht="15.6">
      <c r="A179" s="220"/>
      <c r="B179" s="202">
        <f>+'Ark1'!C1323</f>
        <v>2024</v>
      </c>
      <c r="C179" s="202">
        <f>+'Ark1'!J1323</f>
        <v>181</v>
      </c>
      <c r="D179" s="202" t="s">
        <v>44</v>
      </c>
      <c r="E179" s="202">
        <f>+'Ark1'!D1323</f>
        <v>1</v>
      </c>
      <c r="F179" s="202" t="s">
        <v>568</v>
      </c>
      <c r="G179" s="90">
        <f>+'Ark1'!Q1323</f>
        <v>1</v>
      </c>
      <c r="H179" s="91">
        <f>+'Ark1'!R1323</f>
        <v>5</v>
      </c>
      <c r="I179" s="90">
        <f>IF(H179=0,"",'Ark1'!S1323)</f>
        <v>5</v>
      </c>
      <c r="J179" s="83"/>
      <c r="K179" s="173">
        <f>IF(G179=0,"",100*H179/Måned!$G10)</f>
        <v>0.18456995201181248</v>
      </c>
      <c r="L179" s="83"/>
      <c r="M179" s="173">
        <f>+IF(H179=0,"",'Ark1'!AA1323)</f>
        <v>2.85825121359191</v>
      </c>
      <c r="N179" s="173">
        <f>+IF(I179=0,"",'Ark1'!AB1323)</f>
        <v>3.5999999999998793</v>
      </c>
      <c r="O179" s="245">
        <f>IF(H179=0,"",'Ark1'!W1323)</f>
        <v>61.2</v>
      </c>
      <c r="P179" s="173">
        <f>IF(H179=0,"",'Ark1'!X1323)</f>
        <v>143.96533044420369</v>
      </c>
      <c r="Q179" s="244"/>
      <c r="R179" s="173">
        <f>IF(H179=0,"",'Ark1'!AA1323)</f>
        <v>2.85825121359191</v>
      </c>
      <c r="S179" s="173">
        <f>IF(H179=0,"",'Ark1'!AB1323)</f>
        <v>3.5999999999998793</v>
      </c>
      <c r="T179" s="173">
        <f>IF(H179=0,"",'Ark1'!AC1323)</f>
        <v>-44.082899152053216</v>
      </c>
      <c r="U179" s="83"/>
      <c r="V179" s="91">
        <f t="shared" ref="V179:V190" si="26">+(IF(H179=0,"",I179/G179))</f>
        <v>5</v>
      </c>
      <c r="W179" s="173">
        <f>+'Ark1'!V1323</f>
        <v>2.2000000000000002</v>
      </c>
      <c r="X179" s="220"/>
      <c r="Y179" s="91"/>
      <c r="Z179" s="173"/>
      <c r="AA179" s="173"/>
      <c r="AB179" s="224"/>
      <c r="AI179" s="91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</row>
    <row r="180" spans="1:45" s="89" customFormat="1" ht="15.6">
      <c r="A180" s="220"/>
      <c r="B180" s="202">
        <f>+'Ark1'!C1324</f>
        <v>2024</v>
      </c>
      <c r="C180" s="202">
        <f>+'Ark1'!J1324</f>
        <v>181</v>
      </c>
      <c r="D180" s="202" t="s">
        <v>44</v>
      </c>
      <c r="E180" s="202">
        <f>+'Ark1'!D1324</f>
        <v>2</v>
      </c>
      <c r="F180" s="202" t="s">
        <v>569</v>
      </c>
      <c r="G180" s="90">
        <f>+'Ark1'!Q1324</f>
        <v>1</v>
      </c>
      <c r="H180" s="91">
        <f>+'Ark1'!R1324</f>
        <v>1</v>
      </c>
      <c r="I180" s="90">
        <f>IF(H180=0,"",'Ark1'!S1324)</f>
        <v>1</v>
      </c>
      <c r="J180" s="83"/>
      <c r="K180" s="173">
        <f>IF(G180=0,"",100*H180/Måned!$G11)</f>
        <v>3.7369207772795218E-2</v>
      </c>
      <c r="L180" s="83"/>
      <c r="M180" s="173">
        <f>+IF(H180=0,"",'Ark1'!AA1324)</f>
        <v>0</v>
      </c>
      <c r="N180" s="173">
        <f>+IF(I180=0,"",'Ark1'!AB1324)</f>
        <v>0</v>
      </c>
      <c r="O180" s="245">
        <f>IF(H180=0,"",'Ark1'!W1324)</f>
        <v>65</v>
      </c>
      <c r="P180" s="173">
        <f>IF(H180=0,"",'Ark1'!X1324)</f>
        <v>135.96966413867827</v>
      </c>
      <c r="Q180" s="244"/>
      <c r="R180" s="173">
        <f>IF(H180=0,"",'Ark1'!AA1324)</f>
        <v>0</v>
      </c>
      <c r="S180" s="173">
        <f>IF(H180=0,"",'Ark1'!AB1324)</f>
        <v>0</v>
      </c>
      <c r="T180" s="173">
        <f>IF(H180=0,"",'Ark1'!AC1324)</f>
        <v>0</v>
      </c>
      <c r="U180" s="83"/>
      <c r="V180" s="91">
        <f t="shared" si="26"/>
        <v>1</v>
      </c>
      <c r="W180" s="173">
        <f>+'Ark1'!V1324</f>
        <v>0</v>
      </c>
      <c r="X180" s="220"/>
      <c r="Y180" s="91"/>
      <c r="Z180" s="173"/>
      <c r="AA180" s="173"/>
      <c r="AB180" s="224"/>
      <c r="AI180" s="91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</row>
    <row r="181" spans="1:45" s="89" customFormat="1" ht="15.6">
      <c r="A181" s="220"/>
      <c r="B181" s="202">
        <f>+'Ark1'!C1325</f>
        <v>2024</v>
      </c>
      <c r="C181" s="202">
        <f>+'Ark1'!J1325</f>
        <v>181</v>
      </c>
      <c r="D181" s="202" t="s">
        <v>44</v>
      </c>
      <c r="E181" s="202">
        <f>+'Ark1'!D1325</f>
        <v>3</v>
      </c>
      <c r="F181" s="202" t="s">
        <v>570</v>
      </c>
      <c r="G181" s="90">
        <f>+'Ark1'!Q1325</f>
        <v>1</v>
      </c>
      <c r="H181" s="91">
        <f>+'Ark1'!R1325</f>
        <v>4</v>
      </c>
      <c r="I181" s="90">
        <f>IF(H181=0,"",'Ark1'!S1325)</f>
        <v>4</v>
      </c>
      <c r="J181" s="83"/>
      <c r="K181" s="173">
        <f>IF(G181=0,"",100*H181/Måned!$G12)</f>
        <v>0.18876828692779613</v>
      </c>
      <c r="L181" s="83"/>
      <c r="M181" s="173">
        <f>+IF(H181=0,"",'Ark1'!AA1325)</f>
        <v>9.2283191860709497</v>
      </c>
      <c r="N181" s="173">
        <f>+IF(I181=0,"",'Ark1'!AB1325)</f>
        <v>4.1457809879442502</v>
      </c>
      <c r="O181" s="245">
        <f>IF(H181=0,"",'Ark1'!W1325)</f>
        <v>53.75</v>
      </c>
      <c r="P181" s="173">
        <f>IF(H181=0,"",'Ark1'!X1325)</f>
        <v>155.715059588299</v>
      </c>
      <c r="Q181" s="244"/>
      <c r="R181" s="173">
        <f>IF(H181=0,"",'Ark1'!AA1325)</f>
        <v>9.2283191860709497</v>
      </c>
      <c r="S181" s="173">
        <f>IF(H181=0,"",'Ark1'!AB1325)</f>
        <v>4.1457809879442502</v>
      </c>
      <c r="T181" s="173">
        <f>IF(H181=0,"",'Ark1'!AC1325)</f>
        <v>-78.005357277406588</v>
      </c>
      <c r="U181" s="83"/>
      <c r="V181" s="91">
        <f t="shared" si="26"/>
        <v>4</v>
      </c>
      <c r="W181" s="173">
        <f>+'Ark1'!V1325</f>
        <v>11.75</v>
      </c>
      <c r="X181" s="220"/>
      <c r="Y181" s="91"/>
      <c r="Z181" s="173"/>
      <c r="AA181" s="173"/>
      <c r="AB181" s="224"/>
      <c r="AI181" s="91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</row>
    <row r="182" spans="1:45" s="89" customFormat="1" ht="15.6">
      <c r="A182" s="220"/>
      <c r="B182" s="202">
        <f>+'Ark1'!C1326</f>
        <v>2024</v>
      </c>
      <c r="C182" s="202">
        <f>+'Ark1'!J1326</f>
        <v>181</v>
      </c>
      <c r="D182" s="202" t="s">
        <v>44</v>
      </c>
      <c r="E182" s="202">
        <f>+'Ark1'!D1326</f>
        <v>4</v>
      </c>
      <c r="F182" s="202" t="s">
        <v>571</v>
      </c>
      <c r="G182" s="90">
        <f>+'Ark1'!Q1326</f>
        <v>0</v>
      </c>
      <c r="H182" s="91">
        <f>+'Ark1'!R1326</f>
        <v>0</v>
      </c>
      <c r="I182" s="90" t="str">
        <f>IF(H182=0,"",'Ark1'!S1326)</f>
        <v/>
      </c>
      <c r="J182" s="83"/>
      <c r="K182" s="173" t="str">
        <f>IF(G182=0,"",100*H182/Måned!$G13)</f>
        <v/>
      </c>
      <c r="L182" s="83"/>
      <c r="M182" s="173" t="str">
        <f>+IF(H182=0,"",'Ark1'!AA1326)</f>
        <v/>
      </c>
      <c r="N182" s="173">
        <f>+IF(I182=0,"",'Ark1'!AB1326)</f>
        <v>0</v>
      </c>
      <c r="O182" s="245" t="str">
        <f>IF(H182=0,"",'Ark1'!W1326)</f>
        <v/>
      </c>
      <c r="P182" s="173" t="str">
        <f>IF(H182=0,"",'Ark1'!X1326)</f>
        <v/>
      </c>
      <c r="Q182" s="244"/>
      <c r="R182" s="173" t="str">
        <f>IF(H182=0,"",'Ark1'!AA1326)</f>
        <v/>
      </c>
      <c r="S182" s="173" t="str">
        <f>IF(H182=0,"",'Ark1'!AB1326)</f>
        <v/>
      </c>
      <c r="T182" s="173" t="str">
        <f>IF(H182=0,"",'Ark1'!AC1326)</f>
        <v/>
      </c>
      <c r="U182" s="83"/>
      <c r="V182" s="91" t="str">
        <f t="shared" si="26"/>
        <v/>
      </c>
      <c r="W182" s="173">
        <f>+'Ark1'!V1326</f>
        <v>0</v>
      </c>
      <c r="X182" s="220"/>
      <c r="Y182" s="91"/>
      <c r="Z182" s="173"/>
      <c r="AA182" s="173"/>
      <c r="AB182" s="224"/>
      <c r="AI182" s="91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</row>
    <row r="183" spans="1:45" s="89" customFormat="1" ht="15.6">
      <c r="A183" s="220"/>
      <c r="B183" s="202">
        <f>+'Ark1'!C1327</f>
        <v>2024</v>
      </c>
      <c r="C183" s="202">
        <f>+'Ark1'!J1327</f>
        <v>181</v>
      </c>
      <c r="D183" s="202" t="s">
        <v>44</v>
      </c>
      <c r="E183" s="202">
        <f>+'Ark1'!D1327</f>
        <v>5</v>
      </c>
      <c r="F183" s="202" t="s">
        <v>467</v>
      </c>
      <c r="G183" s="90">
        <f>+'Ark1'!Q1327</f>
        <v>1</v>
      </c>
      <c r="H183" s="91">
        <f>+'Ark1'!R1327</f>
        <v>1</v>
      </c>
      <c r="I183" s="90">
        <f>IF(H183=0,"",'Ark1'!S1327)</f>
        <v>1</v>
      </c>
      <c r="J183" s="83"/>
      <c r="K183" s="173">
        <f>IF(G183=0,"",100*H183/Måned!$G14)</f>
        <v>3.7257824143070044E-2</v>
      </c>
      <c r="L183" s="83"/>
      <c r="M183" s="173">
        <f>+IF(H183=0,"",'Ark1'!AA1327)</f>
        <v>0</v>
      </c>
      <c r="N183" s="173">
        <f>+IF(I183=0,"",'Ark1'!AB1327)</f>
        <v>0</v>
      </c>
      <c r="O183" s="245">
        <f>IF(H183=0,"",'Ark1'!W1327)</f>
        <v>61</v>
      </c>
      <c r="P183" s="173">
        <f>IF(H183=0,"",'Ark1'!X1327)</f>
        <v>123.51029252437704</v>
      </c>
      <c r="Q183" s="244"/>
      <c r="R183" s="173">
        <f>IF(H183=0,"",'Ark1'!AA1327)</f>
        <v>0</v>
      </c>
      <c r="S183" s="173">
        <f>IF(H183=0,"",'Ark1'!AB1327)</f>
        <v>0</v>
      </c>
      <c r="T183" s="173">
        <f>IF(H183=0,"",'Ark1'!AC1327)</f>
        <v>0</v>
      </c>
      <c r="U183" s="83"/>
      <c r="V183" s="91">
        <f t="shared" si="26"/>
        <v>1</v>
      </c>
      <c r="W183" s="173">
        <f>+'Ark1'!V1327</f>
        <v>0</v>
      </c>
      <c r="X183" s="220"/>
      <c r="Y183" s="91"/>
      <c r="Z183" s="173"/>
      <c r="AA183" s="173"/>
      <c r="AB183" s="224"/>
      <c r="AI183" s="91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</row>
    <row r="184" spans="1:45" s="89" customFormat="1" ht="15.6">
      <c r="A184" s="220"/>
      <c r="B184" s="202">
        <f>+'Ark1'!C1328</f>
        <v>2024</v>
      </c>
      <c r="C184" s="202">
        <f>+'Ark1'!J1328</f>
        <v>181</v>
      </c>
      <c r="D184" s="202" t="s">
        <v>44</v>
      </c>
      <c r="E184" s="202">
        <f>+'Ark1'!D1328</f>
        <v>6</v>
      </c>
      <c r="F184" s="202" t="s">
        <v>572</v>
      </c>
      <c r="G184" s="90">
        <f>+'Ark1'!Q1328</f>
        <v>3</v>
      </c>
      <c r="H184" s="91">
        <f>+'Ark1'!R1328</f>
        <v>5</v>
      </c>
      <c r="I184" s="90">
        <f>IF(H184=0,"",'Ark1'!S1328)</f>
        <v>5</v>
      </c>
      <c r="J184" s="83"/>
      <c r="K184" s="173">
        <f>IF(G184=0,"",100*H184/Måned!$G15)</f>
        <v>0.22893772893772893</v>
      </c>
      <c r="L184" s="83"/>
      <c r="M184" s="173">
        <f>+IF(H184=0,"",'Ark1'!AA1328)</f>
        <v>31.71100755258329</v>
      </c>
      <c r="N184" s="173">
        <f>+IF(I184=0,"",'Ark1'!AB1328)</f>
        <v>1.0198039027182713</v>
      </c>
      <c r="O184" s="245">
        <f>IF(H184=0,"",'Ark1'!W1328)</f>
        <v>61.6</v>
      </c>
      <c r="P184" s="173">
        <f>IF(H184=0,"",'Ark1'!X1328)</f>
        <v>158.28819068255686</v>
      </c>
      <c r="Q184" s="244"/>
      <c r="R184" s="173">
        <f>IF(H184=0,"",'Ark1'!AA1328)</f>
        <v>31.71100755258329</v>
      </c>
      <c r="S184" s="173">
        <f>IF(H184=0,"",'Ark1'!AB1328)</f>
        <v>1.0198039027182713</v>
      </c>
      <c r="T184" s="173">
        <f>IF(H184=0,"",'Ark1'!AC1328)</f>
        <v>-30.427648294693192</v>
      </c>
      <c r="U184" s="83"/>
      <c r="V184" s="91">
        <f t="shared" si="26"/>
        <v>1.6666666666666667</v>
      </c>
      <c r="W184" s="173">
        <f>+'Ark1'!V1328</f>
        <v>0</v>
      </c>
      <c r="X184" s="220"/>
      <c r="Y184" s="91"/>
      <c r="Z184" s="173"/>
      <c r="AA184" s="173"/>
      <c r="AB184" s="224"/>
      <c r="AI184" s="91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</row>
    <row r="185" spans="1:45" s="89" customFormat="1" ht="15.6">
      <c r="A185" s="220"/>
      <c r="B185" s="202">
        <f>+'Ark1'!C1329</f>
        <v>2024</v>
      </c>
      <c r="C185" s="202">
        <f>+'Ark1'!J1329</f>
        <v>181</v>
      </c>
      <c r="D185" s="202" t="s">
        <v>44</v>
      </c>
      <c r="E185" s="202">
        <f>+'Ark1'!D1329</f>
        <v>7</v>
      </c>
      <c r="F185" s="202" t="s">
        <v>573</v>
      </c>
      <c r="G185" s="90">
        <f>+'Ark1'!Q1329</f>
        <v>1</v>
      </c>
      <c r="H185" s="91">
        <f>+'Ark1'!R1329</f>
        <v>4</v>
      </c>
      <c r="I185" s="90">
        <f>IF(H185=0,"",'Ark1'!S1329)</f>
        <v>4</v>
      </c>
      <c r="J185" s="83"/>
      <c r="K185" s="173">
        <f>IF(G185=0,"",100*H185/Måned!$G16)</f>
        <v>0.16299918500407498</v>
      </c>
      <c r="L185" s="83"/>
      <c r="M185" s="173">
        <f>+IF(H185=0,"",'Ark1'!AA1329)</f>
        <v>11.908689054635715</v>
      </c>
      <c r="N185" s="173">
        <f>+IF(I185=0,"",'Ark1'!AB1329)</f>
        <v>1.6393596310755001</v>
      </c>
      <c r="O185" s="245">
        <f>IF(H185=0,"",'Ark1'!W1329)</f>
        <v>63.75</v>
      </c>
      <c r="P185" s="173">
        <f>IF(H185=0,"",'Ark1'!X1329)</f>
        <v>114.2741061755146</v>
      </c>
      <c r="Q185" s="244"/>
      <c r="R185" s="173">
        <f>IF(H185=0,"",'Ark1'!AA1329)</f>
        <v>11.908689054635715</v>
      </c>
      <c r="S185" s="173">
        <f>IF(H185=0,"",'Ark1'!AB1329)</f>
        <v>1.6393596310755001</v>
      </c>
      <c r="T185" s="173">
        <f>IF(H185=0,"",'Ark1'!AC1329)</f>
        <v>-26.155551503222753</v>
      </c>
      <c r="U185" s="83"/>
      <c r="V185" s="91">
        <f t="shared" si="26"/>
        <v>4</v>
      </c>
      <c r="W185" s="173">
        <f>+'Ark1'!V1329</f>
        <v>0</v>
      </c>
      <c r="X185" s="220"/>
      <c r="Y185" s="91"/>
      <c r="Z185" s="173"/>
      <c r="AA185" s="173"/>
      <c r="AB185" s="224"/>
      <c r="AI185" s="91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</row>
    <row r="186" spans="1:45" s="89" customFormat="1" ht="15.6">
      <c r="A186" s="220"/>
      <c r="B186" s="202">
        <f>+'Ark1'!C1330</f>
        <v>2024</v>
      </c>
      <c r="C186" s="202">
        <f>+'Ark1'!J1330</f>
        <v>181</v>
      </c>
      <c r="D186" s="202" t="s">
        <v>44</v>
      </c>
      <c r="E186" s="202">
        <f>+'Ark1'!D1330</f>
        <v>8</v>
      </c>
      <c r="F186" s="202" t="s">
        <v>574</v>
      </c>
      <c r="G186" s="90">
        <f>+'Ark1'!Q1330</f>
        <v>2</v>
      </c>
      <c r="H186" s="91">
        <f>+'Ark1'!R1330</f>
        <v>5</v>
      </c>
      <c r="I186" s="90">
        <f>IF(H186=0,"",'Ark1'!S1330)</f>
        <v>5</v>
      </c>
      <c r="J186" s="83"/>
      <c r="K186" s="173">
        <f>IF(G186=0,"",100*H186/Måned!$G17)</f>
        <v>0.21168501270110077</v>
      </c>
      <c r="L186" s="83"/>
      <c r="M186" s="173">
        <f>+IF(H186=0,"",'Ark1'!AA1330)</f>
        <v>12.636201961032564</v>
      </c>
      <c r="N186" s="173">
        <f>+IF(I186=0,"",'Ark1'!AB1330)</f>
        <v>3.5440090293339006</v>
      </c>
      <c r="O186" s="245">
        <f>IF(H186=0,"",'Ark1'!W1330)</f>
        <v>55.8</v>
      </c>
      <c r="P186" s="173">
        <f>IF(H186=0,"",'Ark1'!X1330)</f>
        <v>162.42686890574214</v>
      </c>
      <c r="Q186" s="244"/>
      <c r="R186" s="173">
        <f>IF(H186=0,"",'Ark1'!AA1330)</f>
        <v>12.636201961032564</v>
      </c>
      <c r="S186" s="173">
        <f>IF(H186=0,"",'Ark1'!AB1330)</f>
        <v>3.5440090293339006</v>
      </c>
      <c r="T186" s="173">
        <f>IF(H186=0,"",'Ark1'!AC1330)</f>
        <v>-88.819787288130115</v>
      </c>
      <c r="U186" s="83"/>
      <c r="V186" s="91">
        <f t="shared" si="26"/>
        <v>2.5</v>
      </c>
      <c r="W186" s="173">
        <f>+'Ark1'!V1330</f>
        <v>12.8</v>
      </c>
      <c r="X186" s="220"/>
      <c r="Y186" s="91"/>
      <c r="Z186" s="173"/>
      <c r="AA186" s="173"/>
      <c r="AB186" s="224"/>
      <c r="AI186" s="91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</row>
    <row r="187" spans="1:45" s="89" customFormat="1" ht="15.6">
      <c r="A187" s="220"/>
      <c r="B187" s="202">
        <f>+'Ark1'!C1331</f>
        <v>2024</v>
      </c>
      <c r="C187" s="202">
        <f>+'Ark1'!J1331</f>
        <v>181</v>
      </c>
      <c r="D187" s="202" t="s">
        <v>44</v>
      </c>
      <c r="E187" s="202">
        <f>+'Ark1'!D1331</f>
        <v>9</v>
      </c>
      <c r="F187" s="202" t="s">
        <v>575</v>
      </c>
      <c r="G187" s="90">
        <f>+'Ark1'!Q1331</f>
        <v>0</v>
      </c>
      <c r="H187" s="91">
        <f>+'Ark1'!R1331</f>
        <v>0</v>
      </c>
      <c r="I187" s="90" t="str">
        <f>IF(H187=0,"",'Ark1'!S1331)</f>
        <v/>
      </c>
      <c r="J187" s="83"/>
      <c r="K187" s="173" t="str">
        <f>IF(G187=0,"",100*H187/Måned!$G18)</f>
        <v/>
      </c>
      <c r="L187" s="83"/>
      <c r="M187" s="173" t="str">
        <f>+IF(H187=0,"",'Ark1'!AA1331)</f>
        <v/>
      </c>
      <c r="N187" s="173">
        <f>+IF(I187=0,"",'Ark1'!AB1331)</f>
        <v>0</v>
      </c>
      <c r="O187" s="245" t="str">
        <f>IF(H187=0,"",'Ark1'!W1331)</f>
        <v/>
      </c>
      <c r="P187" s="173" t="str">
        <f>IF(H187=0,"",'Ark1'!X1331)</f>
        <v/>
      </c>
      <c r="Q187" s="244"/>
      <c r="R187" s="173" t="str">
        <f>IF(H187=0,"",'Ark1'!AA1331)</f>
        <v/>
      </c>
      <c r="S187" s="173" t="str">
        <f>IF(H187=0,"",'Ark1'!AB1331)</f>
        <v/>
      </c>
      <c r="T187" s="173" t="str">
        <f>IF(H187=0,"",'Ark1'!AC1331)</f>
        <v/>
      </c>
      <c r="U187" s="83"/>
      <c r="V187" s="91" t="str">
        <f t="shared" si="26"/>
        <v/>
      </c>
      <c r="W187" s="173">
        <f>+'Ark1'!V1331</f>
        <v>0</v>
      </c>
      <c r="X187" s="220"/>
      <c r="Y187" s="91"/>
      <c r="Z187" s="173"/>
      <c r="AA187" s="173"/>
      <c r="AB187" s="224"/>
      <c r="AI187" s="91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</row>
    <row r="188" spans="1:45" s="89" customFormat="1" ht="15.6">
      <c r="A188" s="220"/>
      <c r="B188" s="202">
        <f>+'Ark1'!C1332</f>
        <v>2024</v>
      </c>
      <c r="C188" s="202">
        <f>+'Ark1'!J1332</f>
        <v>181</v>
      </c>
      <c r="D188" s="202" t="s">
        <v>44</v>
      </c>
      <c r="E188" s="202">
        <f>+'Ark1'!D1332</f>
        <v>10</v>
      </c>
      <c r="F188" s="202" t="s">
        <v>576</v>
      </c>
      <c r="G188" s="90">
        <f>+'Ark1'!Q1332</f>
        <v>2</v>
      </c>
      <c r="H188" s="91">
        <f>+'Ark1'!R1332</f>
        <v>2</v>
      </c>
      <c r="I188" s="90">
        <f>IF(H188=0,"",'Ark1'!S1332)</f>
        <v>2</v>
      </c>
      <c r="J188" s="83"/>
      <c r="K188" s="173">
        <f>IF(G188=0,"",100*H188/Måned!$G19)</f>
        <v>7.9491255961844198E-2</v>
      </c>
      <c r="L188" s="83"/>
      <c r="M188" s="173">
        <f>+IF(H188=0,"",'Ark1'!AA1332)</f>
        <v>5.6500000000003743</v>
      </c>
      <c r="N188" s="173">
        <f>+IF(I188=0,"",'Ark1'!AB1332)</f>
        <v>0</v>
      </c>
      <c r="O188" s="245">
        <f>IF(H188=0,"",'Ark1'!W1332)</f>
        <v>59</v>
      </c>
      <c r="P188" s="173">
        <f>IF(H188=0,"",'Ark1'!X1332)</f>
        <v>150.75839653304445</v>
      </c>
      <c r="Q188" s="244"/>
      <c r="R188" s="173">
        <f>IF(H188=0,"",'Ark1'!AA1332)</f>
        <v>5.6500000000003743</v>
      </c>
      <c r="S188" s="173">
        <f>IF(H188=0,"",'Ark1'!AB1332)</f>
        <v>0</v>
      </c>
      <c r="T188" s="173">
        <f>IF(H188=0,"",'Ark1'!AC1332)</f>
        <v>0</v>
      </c>
      <c r="U188" s="83"/>
      <c r="V188" s="91">
        <f t="shared" si="26"/>
        <v>1</v>
      </c>
      <c r="W188" s="173">
        <f>+'Ark1'!V1332</f>
        <v>14</v>
      </c>
      <c r="X188" s="220"/>
      <c r="Y188" s="91"/>
      <c r="Z188" s="173"/>
      <c r="AA188" s="173"/>
      <c r="AB188" s="224"/>
      <c r="AI188" s="91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</row>
    <row r="189" spans="1:45" s="89" customFormat="1" ht="15.6">
      <c r="A189" s="220"/>
      <c r="B189" s="202">
        <f>+'Ark1'!C1333</f>
        <v>2024</v>
      </c>
      <c r="C189" s="202">
        <f>+'Ark1'!J1333</f>
        <v>181</v>
      </c>
      <c r="D189" s="202" t="s">
        <v>44</v>
      </c>
      <c r="E189" s="202">
        <f>+'Ark1'!D1333</f>
        <v>11</v>
      </c>
      <c r="F189" s="202" t="s">
        <v>577</v>
      </c>
      <c r="G189" s="90">
        <f>+'Ark1'!Q1333</f>
        <v>2</v>
      </c>
      <c r="H189" s="91">
        <f>+'Ark1'!R1333</f>
        <v>3</v>
      </c>
      <c r="I189" s="90">
        <f>IF(H189=0,"",'Ark1'!S1333)</f>
        <v>3</v>
      </c>
      <c r="J189" s="83"/>
      <c r="K189" s="173">
        <f>IF(G189=0,"",100*H189/Måned!$G20)</f>
        <v>0.13239187996469551</v>
      </c>
      <c r="L189" s="83"/>
      <c r="M189" s="173">
        <f>+IF(H189=0,"",'Ark1'!AA1333)</f>
        <v>6.6997512391631249</v>
      </c>
      <c r="N189" s="173">
        <f>+IF(I189=0,"",'Ark1'!AB1333)</f>
        <v>1.8856180831640736</v>
      </c>
      <c r="O189" s="245">
        <f>IF(H189=0,"",'Ark1'!W1333)</f>
        <v>55.33333333333335</v>
      </c>
      <c r="P189" s="173">
        <f>IF(H189=0,"",'Ark1'!X1333)</f>
        <v>160.67172264355369</v>
      </c>
      <c r="Q189" s="244"/>
      <c r="R189" s="173">
        <f>IF(H189=0,"",'Ark1'!AA1333)</f>
        <v>6.6997512391631249</v>
      </c>
      <c r="S189" s="173">
        <f>IF(H189=0,"",'Ark1'!AB1333)</f>
        <v>1.8856180831640736</v>
      </c>
      <c r="T189" s="173">
        <f>IF(H189=0,"",'Ark1'!AC1333)</f>
        <v>91.821752431086409</v>
      </c>
      <c r="U189" s="83"/>
      <c r="V189" s="91">
        <f t="shared" si="26"/>
        <v>1.5</v>
      </c>
      <c r="W189" s="173">
        <f>+'Ark1'!V1333</f>
        <v>12</v>
      </c>
      <c r="X189" s="220"/>
      <c r="Y189" s="91"/>
      <c r="Z189" s="173"/>
      <c r="AA189" s="173"/>
      <c r="AB189" s="224"/>
      <c r="AI189" s="91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</row>
    <row r="190" spans="1:45" s="89" customFormat="1" ht="15.6">
      <c r="A190" s="220"/>
      <c r="B190" s="202">
        <f>+'Ark1'!C1334</f>
        <v>2024</v>
      </c>
      <c r="C190" s="202">
        <f>+'Ark1'!J1334</f>
        <v>181</v>
      </c>
      <c r="D190" s="202" t="s">
        <v>44</v>
      </c>
      <c r="E190" s="202">
        <f>+'Ark1'!D1334</f>
        <v>12</v>
      </c>
      <c r="F190" s="202" t="s">
        <v>578</v>
      </c>
      <c r="G190" s="90">
        <f>+'Ark1'!Q1334</f>
        <v>2</v>
      </c>
      <c r="H190" s="91">
        <f>+'Ark1'!R1334</f>
        <v>4</v>
      </c>
      <c r="I190" s="90">
        <f>IF(H190=0,"",'Ark1'!S1334)</f>
        <v>4</v>
      </c>
      <c r="J190" s="83"/>
      <c r="K190" s="173">
        <f>IF(G190=0,"",100*H190/Måned!$G21)</f>
        <v>0.16680567139282734</v>
      </c>
      <c r="L190" s="83"/>
      <c r="M190" s="173">
        <f>+IF(H190=0,"",'Ark1'!AA1334)</f>
        <v>10.797800701994774</v>
      </c>
      <c r="N190" s="173">
        <f>+IF(I190=0,"",'Ark1'!AB1334)</f>
        <v>1.0897247358851685</v>
      </c>
      <c r="O190" s="245">
        <f>IF(H190=0,"",'Ark1'!W1334)</f>
        <v>59.75</v>
      </c>
      <c r="P190" s="173">
        <f>IF(H190=0,"",'Ark1'!X1334)</f>
        <v>143.71614301191769</v>
      </c>
      <c r="Q190" s="244"/>
      <c r="R190" s="173">
        <f>IF(H190=0,"",'Ark1'!AA1334)</f>
        <v>10.797800701994774</v>
      </c>
      <c r="S190" s="173">
        <f>IF(H190=0,"",'Ark1'!AB1334)</f>
        <v>1.0897247358851685</v>
      </c>
      <c r="T190" s="173">
        <f>IF(H190=0,"",'Ark1'!AC1334)</f>
        <v>-41.53695480173797</v>
      </c>
      <c r="U190" s="83"/>
      <c r="V190" s="91">
        <f t="shared" si="26"/>
        <v>2</v>
      </c>
      <c r="W190" s="173">
        <f>+'Ark1'!V1334</f>
        <v>3.5</v>
      </c>
      <c r="X190" s="220"/>
      <c r="Y190" s="91"/>
      <c r="Z190" s="173"/>
      <c r="AA190" s="173"/>
      <c r="AB190" s="224"/>
      <c r="AI190" s="91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</row>
    <row r="191" spans="1:45" s="89" customFormat="1">
      <c r="A191" s="220"/>
      <c r="B191" s="220"/>
      <c r="C191" s="220"/>
      <c r="D191" s="220"/>
      <c r="E191" s="220"/>
      <c r="F191" s="220"/>
      <c r="G191" s="220"/>
      <c r="H191" s="220"/>
      <c r="I191" s="220"/>
      <c r="J191" s="220"/>
      <c r="K191" s="220"/>
      <c r="L191" s="220"/>
      <c r="M191" s="220"/>
      <c r="N191" s="220"/>
      <c r="O191" s="220"/>
      <c r="P191" s="220"/>
      <c r="Q191" s="220"/>
      <c r="R191" s="220"/>
      <c r="S191" s="220"/>
      <c r="T191" s="220"/>
      <c r="U191" s="220"/>
      <c r="V191" s="220"/>
      <c r="W191" s="220"/>
      <c r="X191" s="220"/>
      <c r="Y191" s="91"/>
      <c r="Z191" s="173"/>
      <c r="AA191" s="173"/>
      <c r="AB191" s="224"/>
      <c r="AI191" s="91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</row>
    <row r="192" spans="1:45" s="89" customFormat="1" ht="15.6">
      <c r="A192" s="220"/>
      <c r="B192" s="202">
        <f>+'Ark1'!C1335</f>
        <v>2024</v>
      </c>
      <c r="C192" s="202">
        <f>+'Ark1'!J1335</f>
        <v>470</v>
      </c>
      <c r="D192" s="202" t="s">
        <v>45</v>
      </c>
      <c r="E192" s="202">
        <f>+'Ark1'!D1335</f>
        <v>1</v>
      </c>
      <c r="F192" s="202" t="s">
        <v>568</v>
      </c>
      <c r="G192" s="90">
        <f>+'Ark1'!Q1335</f>
        <v>1</v>
      </c>
      <c r="H192" s="91">
        <f>+'Ark1'!R1335</f>
        <v>1</v>
      </c>
      <c r="I192" s="90">
        <f>IF(H192=0,"",'Ark1'!S1335)</f>
        <v>1</v>
      </c>
      <c r="J192" s="83"/>
      <c r="K192" s="173">
        <f>IF(G192=0,"",100*H192/Måned!$G10)</f>
        <v>3.6913990402362498E-2</v>
      </c>
      <c r="L192" s="83"/>
      <c r="M192" s="173">
        <f>+IF(H192=0,"",'Ark1'!AA1335)</f>
        <v>0</v>
      </c>
      <c r="N192" s="173">
        <f>+IF(I192=0,"",'Ark1'!AB1335)</f>
        <v>0</v>
      </c>
      <c r="O192" s="245">
        <f>IF(H192=0,"",'Ark1'!W1335)</f>
        <v>57</v>
      </c>
      <c r="P192" s="173">
        <f>IF(H192=0,"",'Ark1'!X1335)</f>
        <v>151.13759479956661</v>
      </c>
      <c r="Q192" s="244"/>
      <c r="R192" s="173">
        <f>IF(H192=0,"",'Ark1'!AA1335)</f>
        <v>0</v>
      </c>
      <c r="S192" s="173">
        <f>IF(H192=0,"",'Ark1'!AB1335)</f>
        <v>0</v>
      </c>
      <c r="T192" s="173">
        <f>IF(H192=0,"",'Ark1'!AC1335)</f>
        <v>0</v>
      </c>
      <c r="U192" s="83"/>
      <c r="V192" s="91">
        <f t="shared" ref="V192:V203" si="27">+(IF(H192=0,"",I192/G192))</f>
        <v>1</v>
      </c>
      <c r="W192" s="173">
        <f>+'Ark1'!V1335</f>
        <v>14</v>
      </c>
      <c r="X192" s="220"/>
      <c r="Y192" s="91"/>
      <c r="Z192" s="173"/>
      <c r="AA192" s="173"/>
      <c r="AB192" s="224"/>
      <c r="AI192" s="91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</row>
    <row r="193" spans="1:45" s="89" customFormat="1" ht="15.6">
      <c r="A193" s="220"/>
      <c r="B193" s="202">
        <f>+'Ark1'!C1336</f>
        <v>2024</v>
      </c>
      <c r="C193" s="202">
        <f>+'Ark1'!J1336</f>
        <v>470</v>
      </c>
      <c r="D193" s="202" t="s">
        <v>45</v>
      </c>
      <c r="E193" s="202">
        <f>+'Ark1'!D1336</f>
        <v>2</v>
      </c>
      <c r="F193" s="202" t="s">
        <v>569</v>
      </c>
      <c r="G193" s="90">
        <f>+'Ark1'!Q1336</f>
        <v>3</v>
      </c>
      <c r="H193" s="91">
        <f>+'Ark1'!R1336</f>
        <v>9</v>
      </c>
      <c r="I193" s="90">
        <f>IF(H193=0,"",'Ark1'!S1336)</f>
        <v>9</v>
      </c>
      <c r="J193" s="83"/>
      <c r="K193" s="173">
        <f>IF(G193=0,"",100*H193/Måned!$G11)</f>
        <v>0.33632286995515698</v>
      </c>
      <c r="L193" s="83"/>
      <c r="M193" s="173">
        <f>+IF(H193=0,"",'Ark1'!AA1336)</f>
        <v>47.339858705135825</v>
      </c>
      <c r="N193" s="173">
        <f>+IF(I193=0,"",'Ark1'!AB1336)</f>
        <v>7.6303487615063714</v>
      </c>
      <c r="O193" s="245">
        <f>IF(H193=0,"",'Ark1'!W1336)</f>
        <v>53.33333333333335</v>
      </c>
      <c r="P193" s="173">
        <f>IF(H193=0,"",'Ark1'!X1336)</f>
        <v>182.80967858432649</v>
      </c>
      <c r="Q193" s="244"/>
      <c r="R193" s="173">
        <f>IF(H193=0,"",'Ark1'!AA1336)</f>
        <v>47.339858705135825</v>
      </c>
      <c r="S193" s="173">
        <f>IF(H193=0,"",'Ark1'!AB1336)</f>
        <v>7.6303487615063714</v>
      </c>
      <c r="T193" s="173">
        <f>IF(H193=0,"",'Ark1'!AC1336)</f>
        <v>-76.318603191019434</v>
      </c>
      <c r="U193" s="83"/>
      <c r="V193" s="91">
        <f t="shared" si="27"/>
        <v>3</v>
      </c>
      <c r="W193" s="173">
        <f>+'Ark1'!V1336</f>
        <v>8.5555555555555554</v>
      </c>
      <c r="X193" s="220"/>
      <c r="Y193" s="91"/>
      <c r="Z193" s="173"/>
      <c r="AA193" s="173"/>
      <c r="AB193" s="224"/>
      <c r="AI193" s="91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</row>
    <row r="194" spans="1:45" s="89" customFormat="1" ht="15.6">
      <c r="A194" s="220"/>
      <c r="B194" s="202">
        <f>+'Ark1'!C1337</f>
        <v>2024</v>
      </c>
      <c r="C194" s="202">
        <f>+'Ark1'!J1337</f>
        <v>470</v>
      </c>
      <c r="D194" s="202" t="s">
        <v>45</v>
      </c>
      <c r="E194" s="202">
        <f>+'Ark1'!D1337</f>
        <v>3</v>
      </c>
      <c r="F194" s="202" t="s">
        <v>570</v>
      </c>
      <c r="G194" s="90">
        <f>+'Ark1'!Q1337</f>
        <v>4</v>
      </c>
      <c r="H194" s="91">
        <f>+'Ark1'!R1337</f>
        <v>7</v>
      </c>
      <c r="I194" s="90">
        <f>IF(H194=0,"",'Ark1'!S1337)</f>
        <v>7</v>
      </c>
      <c r="J194" s="83"/>
      <c r="K194" s="173">
        <f>IF(G194=0,"",100*H194/Måned!$G12)</f>
        <v>0.33034450212364325</v>
      </c>
      <c r="L194" s="83"/>
      <c r="M194" s="173">
        <f>+IF(H194=0,"",'Ark1'!AA1337)</f>
        <v>16.466304493524557</v>
      </c>
      <c r="N194" s="173">
        <f>+IF(I194=0,"",'Ark1'!AB1337)</f>
        <v>2.4327694808466593</v>
      </c>
      <c r="O194" s="245">
        <f>IF(H194=0,"",'Ark1'!W1337)</f>
        <v>57.285714285714306</v>
      </c>
      <c r="P194" s="173">
        <f>IF(H194=0,"",'Ark1'!X1337)</f>
        <v>153.92354124748499</v>
      </c>
      <c r="Q194" s="244"/>
      <c r="R194" s="173">
        <f>IF(H194=0,"",'Ark1'!AA1337)</f>
        <v>16.466304493524557</v>
      </c>
      <c r="S194" s="173">
        <f>IF(H194=0,"",'Ark1'!AB1337)</f>
        <v>2.4327694808466593</v>
      </c>
      <c r="T194" s="173">
        <f>IF(H194=0,"",'Ark1'!AC1337)</f>
        <v>-84.213103470053525</v>
      </c>
      <c r="U194" s="83"/>
      <c r="V194" s="91">
        <f t="shared" si="27"/>
        <v>1.75</v>
      </c>
      <c r="W194" s="173">
        <f>+'Ark1'!V1337</f>
        <v>11.571428571428569</v>
      </c>
      <c r="X194" s="220"/>
      <c r="Y194" s="91"/>
      <c r="Z194" s="173"/>
      <c r="AA194" s="173"/>
      <c r="AB194" s="224"/>
      <c r="AI194" s="91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</row>
    <row r="195" spans="1:45" s="89" customFormat="1" ht="15.6">
      <c r="A195" s="220"/>
      <c r="B195" s="202">
        <f>+'Ark1'!C1338</f>
        <v>2024</v>
      </c>
      <c r="C195" s="202">
        <f>+'Ark1'!J1338</f>
        <v>470</v>
      </c>
      <c r="D195" s="202" t="s">
        <v>45</v>
      </c>
      <c r="E195" s="202">
        <f>+'Ark1'!D1338</f>
        <v>4</v>
      </c>
      <c r="F195" s="202" t="s">
        <v>571</v>
      </c>
      <c r="G195" s="90">
        <f>+'Ark1'!Q1338</f>
        <v>2</v>
      </c>
      <c r="H195" s="91">
        <f>+'Ark1'!R1338</f>
        <v>26</v>
      </c>
      <c r="I195" s="90">
        <f>IF(H195=0,"",'Ark1'!S1338)</f>
        <v>26</v>
      </c>
      <c r="J195" s="83"/>
      <c r="K195" s="173">
        <f>IF(G195=0,"",100*H195/Måned!$G13)</f>
        <v>0.87630603302999666</v>
      </c>
      <c r="L195" s="83"/>
      <c r="M195" s="173">
        <f>+IF(H195=0,"",'Ark1'!AA1338)</f>
        <v>16.021523983979563</v>
      </c>
      <c r="N195" s="173">
        <f>+IF(I195=0,"",'Ark1'!AB1338)</f>
        <v>3.2337440516708043</v>
      </c>
      <c r="O195" s="245">
        <f>IF(H195=0,"",'Ark1'!W1338)</f>
        <v>58.653846153846168</v>
      </c>
      <c r="P195" s="173">
        <f>IF(H195=0,"",'Ark1'!X1338)</f>
        <v>150.3791982665222</v>
      </c>
      <c r="Q195" s="244"/>
      <c r="R195" s="173">
        <f>IF(H195=0,"",'Ark1'!AA1338)</f>
        <v>16.021523983979563</v>
      </c>
      <c r="S195" s="173">
        <f>IF(H195=0,"",'Ark1'!AB1338)</f>
        <v>3.2337440516708043</v>
      </c>
      <c r="T195" s="173">
        <f>IF(H195=0,"",'Ark1'!AC1338)</f>
        <v>-10.779132273069491</v>
      </c>
      <c r="U195" s="83"/>
      <c r="V195" s="91">
        <f t="shared" si="27"/>
        <v>13</v>
      </c>
      <c r="W195" s="173">
        <f>+'Ark1'!V1338</f>
        <v>6.5384615384615401</v>
      </c>
      <c r="X195" s="220"/>
      <c r="Y195" s="91"/>
      <c r="Z195" s="173"/>
      <c r="AA195" s="173"/>
      <c r="AB195" s="224"/>
      <c r="AI195" s="91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</row>
    <row r="196" spans="1:45" s="89" customFormat="1" ht="15.6">
      <c r="A196" s="220"/>
      <c r="B196" s="202">
        <f>+'Ark1'!C1339</f>
        <v>2024</v>
      </c>
      <c r="C196" s="202">
        <f>+'Ark1'!J1339</f>
        <v>470</v>
      </c>
      <c r="D196" s="202" t="s">
        <v>45</v>
      </c>
      <c r="E196" s="202">
        <f>+'Ark1'!D1339</f>
        <v>5</v>
      </c>
      <c r="F196" s="202" t="s">
        <v>467</v>
      </c>
      <c r="G196" s="90">
        <f>+'Ark1'!Q1339</f>
        <v>2</v>
      </c>
      <c r="H196" s="91">
        <f>+'Ark1'!R1339</f>
        <v>5</v>
      </c>
      <c r="I196" s="90">
        <f>IF(H196=0,"",'Ark1'!S1339)</f>
        <v>5</v>
      </c>
      <c r="J196" s="83"/>
      <c r="K196" s="173">
        <f>IF(G196=0,"",100*H196/Måned!$G14)</f>
        <v>0.18628912071535023</v>
      </c>
      <c r="L196" s="83"/>
      <c r="M196" s="173">
        <f>+IF(H196=0,"",'Ark1'!AA1339)</f>
        <v>4.4987109264768304</v>
      </c>
      <c r="N196" s="173">
        <f>+IF(I196=0,"",'Ark1'!AB1339)</f>
        <v>3.0724582991474678</v>
      </c>
      <c r="O196" s="245">
        <f>IF(H196=0,"",'Ark1'!W1339)</f>
        <v>57.4</v>
      </c>
      <c r="P196" s="173">
        <f>IF(H196=0,"",'Ark1'!X1339)</f>
        <v>136.87973997833157</v>
      </c>
      <c r="Q196" s="244"/>
      <c r="R196" s="173">
        <f>IF(H196=0,"",'Ark1'!AA1339)</f>
        <v>4.4987109264768304</v>
      </c>
      <c r="S196" s="173">
        <f>IF(H196=0,"",'Ark1'!AB1339)</f>
        <v>3.0724582991474678</v>
      </c>
      <c r="T196" s="173">
        <f>IF(H196=0,"",'Ark1'!AC1339)</f>
        <v>-40.775275088766875</v>
      </c>
      <c r="U196" s="83"/>
      <c r="V196" s="91">
        <f t="shared" si="27"/>
        <v>2.5</v>
      </c>
      <c r="W196" s="173">
        <f>+'Ark1'!V1339</f>
        <v>10.6</v>
      </c>
      <c r="X196" s="220"/>
      <c r="Y196" s="91"/>
      <c r="Z196" s="173"/>
      <c r="AA196" s="173"/>
      <c r="AB196" s="224"/>
      <c r="AI196" s="91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</row>
    <row r="197" spans="1:45" s="89" customFormat="1" ht="15.6">
      <c r="A197" s="220"/>
      <c r="B197" s="202">
        <f>+'Ark1'!C1340</f>
        <v>2024</v>
      </c>
      <c r="C197" s="202">
        <f>+'Ark1'!J1340</f>
        <v>470</v>
      </c>
      <c r="D197" s="202" t="s">
        <v>45</v>
      </c>
      <c r="E197" s="202">
        <f>+'Ark1'!D1340</f>
        <v>6</v>
      </c>
      <c r="F197" s="202" t="s">
        <v>572</v>
      </c>
      <c r="G197" s="90">
        <f>+'Ark1'!Q1340</f>
        <v>3</v>
      </c>
      <c r="H197" s="91">
        <f>+'Ark1'!R1340</f>
        <v>16</v>
      </c>
      <c r="I197" s="90">
        <f>IF(H197=0,"",'Ark1'!S1340)</f>
        <v>16</v>
      </c>
      <c r="J197" s="83"/>
      <c r="K197" s="173">
        <f>IF(G197=0,"",100*H197/Måned!$G15)</f>
        <v>0.73260073260073255</v>
      </c>
      <c r="L197" s="83"/>
      <c r="M197" s="173">
        <f>+IF(H197=0,"",'Ark1'!AA1340)</f>
        <v>29.391021561652149</v>
      </c>
      <c r="N197" s="173">
        <f>+IF(I197=0,"",'Ark1'!AB1340)</f>
        <v>4.121210380458634</v>
      </c>
      <c r="O197" s="245">
        <f>IF(H197=0,"",'Ark1'!W1340)</f>
        <v>58.125</v>
      </c>
      <c r="P197" s="173">
        <f>IF(H197=0,"",'Ark1'!X1340)</f>
        <v>149.80362946912237</v>
      </c>
      <c r="Q197" s="244"/>
      <c r="R197" s="173">
        <f>IF(H197=0,"",'Ark1'!AA1340)</f>
        <v>29.391021561652149</v>
      </c>
      <c r="S197" s="173">
        <f>IF(H197=0,"",'Ark1'!AB1340)</f>
        <v>4.121210380458634</v>
      </c>
      <c r="T197" s="173">
        <f>IF(H197=0,"",'Ark1'!AC1340)</f>
        <v>-51.084858616268754</v>
      </c>
      <c r="U197" s="83"/>
      <c r="V197" s="91">
        <f t="shared" si="27"/>
        <v>5.333333333333333</v>
      </c>
      <c r="W197" s="173">
        <f>+'Ark1'!V1340</f>
        <v>6.9375</v>
      </c>
      <c r="X197" s="220"/>
      <c r="Y197" s="91"/>
      <c r="Z197" s="173"/>
      <c r="AA197" s="173"/>
      <c r="AB197" s="224"/>
      <c r="AI197" s="91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</row>
    <row r="198" spans="1:45" s="89" customFormat="1" ht="15.6">
      <c r="A198" s="220"/>
      <c r="B198" s="202">
        <f>+'Ark1'!C1341</f>
        <v>2024</v>
      </c>
      <c r="C198" s="202">
        <f>+'Ark1'!J1341</f>
        <v>470</v>
      </c>
      <c r="D198" s="202" t="s">
        <v>45</v>
      </c>
      <c r="E198" s="202">
        <f>+'Ark1'!D1341</f>
        <v>7</v>
      </c>
      <c r="F198" s="202" t="s">
        <v>573</v>
      </c>
      <c r="G198" s="90">
        <f>+'Ark1'!Q1341</f>
        <v>2</v>
      </c>
      <c r="H198" s="91">
        <f>+'Ark1'!R1341</f>
        <v>10</v>
      </c>
      <c r="I198" s="90">
        <f>IF(H198=0,"",'Ark1'!S1341)</f>
        <v>10</v>
      </c>
      <c r="J198" s="83"/>
      <c r="K198" s="173">
        <f>IF(G198=0,"",100*H198/Måned!$G16)</f>
        <v>0.40749796251018744</v>
      </c>
      <c r="L198" s="83"/>
      <c r="M198" s="173">
        <f>+IF(H198=0,"",'Ark1'!AA1341)</f>
        <v>16.341554393631004</v>
      </c>
      <c r="N198" s="173">
        <f>+IF(I198=0,"",'Ark1'!AB1341)</f>
        <v>4.2237424163885926</v>
      </c>
      <c r="O198" s="245">
        <f>IF(H198=0,"",'Ark1'!W1341)</f>
        <v>53.4</v>
      </c>
      <c r="P198" s="173">
        <f>IF(H198=0,"",'Ark1'!X1341)</f>
        <v>173.30444203683641</v>
      </c>
      <c r="Q198" s="244"/>
      <c r="R198" s="173">
        <f>IF(H198=0,"",'Ark1'!AA1341)</f>
        <v>16.341554393631004</v>
      </c>
      <c r="S198" s="173">
        <f>IF(H198=0,"",'Ark1'!AB1341)</f>
        <v>4.2237424163885926</v>
      </c>
      <c r="T198" s="173">
        <f>IF(H198=0,"",'Ark1'!AC1341)</f>
        <v>-36.761916701898258</v>
      </c>
      <c r="U198" s="83"/>
      <c r="V198" s="91">
        <f t="shared" si="27"/>
        <v>5</v>
      </c>
      <c r="W198" s="173">
        <f>+'Ark1'!V1341</f>
        <v>10.199999999999999</v>
      </c>
      <c r="X198" s="220"/>
      <c r="Y198" s="91"/>
      <c r="Z198" s="173"/>
      <c r="AA198" s="173"/>
      <c r="AB198" s="224"/>
      <c r="AI198" s="91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</row>
    <row r="199" spans="1:45" s="89" customFormat="1" ht="15.6">
      <c r="A199" s="220"/>
      <c r="B199" s="202">
        <f>+'Ark1'!C1342</f>
        <v>2024</v>
      </c>
      <c r="C199" s="202">
        <f>+'Ark1'!J1342</f>
        <v>470</v>
      </c>
      <c r="D199" s="202" t="s">
        <v>45</v>
      </c>
      <c r="E199" s="202">
        <f>+'Ark1'!D1342</f>
        <v>8</v>
      </c>
      <c r="F199" s="202" t="s">
        <v>574</v>
      </c>
      <c r="G199" s="90">
        <f>+'Ark1'!Q1342</f>
        <v>5</v>
      </c>
      <c r="H199" s="91">
        <f>+'Ark1'!R1342</f>
        <v>18</v>
      </c>
      <c r="I199" s="90">
        <f>IF(H199=0,"",'Ark1'!S1342)</f>
        <v>18</v>
      </c>
      <c r="J199" s="83"/>
      <c r="K199" s="173">
        <f>IF(G199=0,"",100*H199/Måned!$G17)</f>
        <v>0.76206604572396275</v>
      </c>
      <c r="L199" s="83"/>
      <c r="M199" s="173">
        <f>+IF(H199=0,"",'Ark1'!AA1342)</f>
        <v>17.870912292684888</v>
      </c>
      <c r="N199" s="173">
        <f>+IF(I199=0,"",'Ark1'!AB1342)</f>
        <v>4.3237072570243287</v>
      </c>
      <c r="O199" s="245">
        <f>IF(H199=0,"",'Ark1'!W1342)</f>
        <v>58.16666666666665</v>
      </c>
      <c r="P199" s="173">
        <f>IF(H199=0,"",'Ark1'!X1342)</f>
        <v>160.91248344769477</v>
      </c>
      <c r="Q199" s="244"/>
      <c r="R199" s="173">
        <f>IF(H199=0,"",'Ark1'!AA1342)</f>
        <v>17.870912292684888</v>
      </c>
      <c r="S199" s="173">
        <f>IF(H199=0,"",'Ark1'!AB1342)</f>
        <v>4.3237072570243287</v>
      </c>
      <c r="T199" s="173">
        <f>IF(H199=0,"",'Ark1'!AC1342)</f>
        <v>-16.627904846102719</v>
      </c>
      <c r="U199" s="83"/>
      <c r="V199" s="91">
        <f t="shared" si="27"/>
        <v>3.6</v>
      </c>
      <c r="W199" s="173">
        <f>+'Ark1'!V1342</f>
        <v>4.7777777777777777</v>
      </c>
      <c r="X199" s="220"/>
      <c r="Y199" s="91"/>
      <c r="Z199" s="173"/>
      <c r="AA199" s="173"/>
      <c r="AB199" s="224"/>
      <c r="AI199" s="91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</row>
    <row r="200" spans="1:45" s="89" customFormat="1" ht="15.6">
      <c r="A200" s="220"/>
      <c r="B200" s="202">
        <f>+'Ark1'!C1343</f>
        <v>2024</v>
      </c>
      <c r="C200" s="202">
        <f>+'Ark1'!J1343</f>
        <v>470</v>
      </c>
      <c r="D200" s="202" t="s">
        <v>45</v>
      </c>
      <c r="E200" s="202">
        <f>+'Ark1'!D1343</f>
        <v>9</v>
      </c>
      <c r="F200" s="202" t="s">
        <v>575</v>
      </c>
      <c r="G200" s="90">
        <f>+'Ark1'!Q1343</f>
        <v>4</v>
      </c>
      <c r="H200" s="91">
        <f>+'Ark1'!R1343</f>
        <v>13</v>
      </c>
      <c r="I200" s="90">
        <f>IF(H200=0,"",'Ark1'!S1343)</f>
        <v>13</v>
      </c>
      <c r="J200" s="83"/>
      <c r="K200" s="173">
        <f>IF(G200=0,"",100*H200/Måned!$G18)</f>
        <v>0.54991539763113362</v>
      </c>
      <c r="L200" s="83"/>
      <c r="M200" s="173">
        <f>+IF(H200=0,"",'Ark1'!AA1343)</f>
        <v>27.750215095919803</v>
      </c>
      <c r="N200" s="173">
        <f>+IF(I200=0,"",'Ark1'!AB1343)</f>
        <v>5.7306401637505218</v>
      </c>
      <c r="O200" s="245">
        <f>IF(H200=0,"",'Ark1'!W1343)</f>
        <v>56.923076923076913</v>
      </c>
      <c r="P200" s="173">
        <f>IF(H200=0,"",'Ark1'!X1343)</f>
        <v>154.3545295441287</v>
      </c>
      <c r="Q200" s="244"/>
      <c r="R200" s="173">
        <f>IF(H200=0,"",'Ark1'!AA1343)</f>
        <v>27.750215095919803</v>
      </c>
      <c r="S200" s="173">
        <f>IF(H200=0,"",'Ark1'!AB1343)</f>
        <v>5.7306401637505218</v>
      </c>
      <c r="T200" s="173">
        <f>IF(H200=0,"",'Ark1'!AC1343)</f>
        <v>86.587855217000495</v>
      </c>
      <c r="U200" s="83"/>
      <c r="V200" s="91">
        <f t="shared" si="27"/>
        <v>3.25</v>
      </c>
      <c r="W200" s="173">
        <f>+'Ark1'!V1343</f>
        <v>8.7692307692307718</v>
      </c>
      <c r="X200" s="220"/>
      <c r="Y200" s="91"/>
      <c r="Z200" s="173"/>
      <c r="AA200" s="173"/>
      <c r="AB200" s="224"/>
      <c r="AI200" s="91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</row>
    <row r="201" spans="1:45" s="89" customFormat="1" ht="15.6">
      <c r="A201" s="220"/>
      <c r="B201" s="202">
        <f>+'Ark1'!C1344</f>
        <v>2024</v>
      </c>
      <c r="C201" s="202">
        <f>+'Ark1'!J1344</f>
        <v>470</v>
      </c>
      <c r="D201" s="202" t="s">
        <v>45</v>
      </c>
      <c r="E201" s="202">
        <f>+'Ark1'!D1344</f>
        <v>10</v>
      </c>
      <c r="F201" s="202" t="s">
        <v>576</v>
      </c>
      <c r="G201" s="90">
        <f>+'Ark1'!Q1344</f>
        <v>10</v>
      </c>
      <c r="H201" s="91">
        <f>+'Ark1'!R1344</f>
        <v>25</v>
      </c>
      <c r="I201" s="90">
        <f>IF(H201=0,"",'Ark1'!S1344)</f>
        <v>25</v>
      </c>
      <c r="J201" s="83"/>
      <c r="K201" s="173">
        <f>IF(G201=0,"",100*H201/Måned!$G19)</f>
        <v>0.99364069952305245</v>
      </c>
      <c r="L201" s="83"/>
      <c r="M201" s="173">
        <f>+IF(H201=0,"",'Ark1'!AA1344)</f>
        <v>27.482204860600305</v>
      </c>
      <c r="N201" s="173">
        <f>+IF(I201=0,"",'Ark1'!AB1344)</f>
        <v>4.0000000000000728</v>
      </c>
      <c r="O201" s="245">
        <f>IF(H201=0,"",'Ark1'!W1344)</f>
        <v>58.8</v>
      </c>
      <c r="P201" s="173">
        <f>IF(H201=0,"",'Ark1'!X1344)</f>
        <v>138.4572047670639</v>
      </c>
      <c r="Q201" s="244"/>
      <c r="R201" s="173">
        <f>IF(H201=0,"",'Ark1'!AA1344)</f>
        <v>27.482204860600305</v>
      </c>
      <c r="S201" s="173">
        <f>IF(H201=0,"",'Ark1'!AB1344)</f>
        <v>4.0000000000000728</v>
      </c>
      <c r="T201" s="173">
        <f>IF(H201=0,"",'Ark1'!AC1344)</f>
        <v>-47.522387909724557</v>
      </c>
      <c r="U201" s="83"/>
      <c r="V201" s="91">
        <f t="shared" si="27"/>
        <v>2.5</v>
      </c>
      <c r="W201" s="173">
        <f>+'Ark1'!V1344</f>
        <v>8.6</v>
      </c>
      <c r="X201" s="220"/>
      <c r="Y201" s="91"/>
      <c r="Z201" s="173"/>
      <c r="AA201" s="173"/>
      <c r="AB201" s="224"/>
      <c r="AI201" s="91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</row>
    <row r="202" spans="1:45" s="89" customFormat="1" ht="15.6">
      <c r="A202" s="220"/>
      <c r="B202" s="202">
        <f>+'Ark1'!C1345</f>
        <v>2024</v>
      </c>
      <c r="C202" s="202">
        <f>+'Ark1'!J1345</f>
        <v>470</v>
      </c>
      <c r="D202" s="202" t="s">
        <v>45</v>
      </c>
      <c r="E202" s="202">
        <f>+'Ark1'!D1345</f>
        <v>11</v>
      </c>
      <c r="F202" s="202" t="s">
        <v>577</v>
      </c>
      <c r="G202" s="90">
        <f>+'Ark1'!Q1345</f>
        <v>7</v>
      </c>
      <c r="H202" s="91">
        <f>+'Ark1'!R1345</f>
        <v>22</v>
      </c>
      <c r="I202" s="90">
        <f>IF(H202=0,"",'Ark1'!S1345)</f>
        <v>22</v>
      </c>
      <c r="J202" s="83"/>
      <c r="K202" s="173">
        <f>IF(G202=0,"",100*H202/Måned!$G20)</f>
        <v>0.970873786407767</v>
      </c>
      <c r="L202" s="83"/>
      <c r="M202" s="173">
        <f>+IF(H202=0,"",'Ark1'!AA1345)</f>
        <v>13.556767697841289</v>
      </c>
      <c r="N202" s="173">
        <f>+IF(I202=0,"",'Ark1'!AB1345)</f>
        <v>2.6316572411145356</v>
      </c>
      <c r="O202" s="245">
        <f>IF(H202=0,"",'Ark1'!W1345)</f>
        <v>57.27272727272728</v>
      </c>
      <c r="P202" s="173">
        <f>IF(H202=0,"",'Ark1'!X1345)</f>
        <v>152.50664828129621</v>
      </c>
      <c r="Q202" s="244"/>
      <c r="R202" s="173">
        <f>IF(H202=0,"",'Ark1'!AA1345)</f>
        <v>13.556767697841289</v>
      </c>
      <c r="S202" s="173">
        <f>IF(H202=0,"",'Ark1'!AB1345)</f>
        <v>2.6316572411145356</v>
      </c>
      <c r="T202" s="173">
        <f>IF(H202=0,"",'Ark1'!AC1345)</f>
        <v>-17.732678748407778</v>
      </c>
      <c r="U202" s="83"/>
      <c r="V202" s="91">
        <f t="shared" si="27"/>
        <v>3.1428571428571428</v>
      </c>
      <c r="W202" s="173">
        <f>+'Ark1'!V1345</f>
        <v>11.045454545454543</v>
      </c>
      <c r="X202" s="220"/>
      <c r="Y202" s="91"/>
      <c r="Z202" s="173"/>
      <c r="AA202" s="173"/>
      <c r="AB202" s="224"/>
      <c r="AI202" s="91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</row>
    <row r="203" spans="1:45" s="89" customFormat="1" ht="15.6">
      <c r="A203" s="220"/>
      <c r="B203" s="202">
        <f>+'Ark1'!C1346</f>
        <v>2024</v>
      </c>
      <c r="C203" s="202">
        <f>+'Ark1'!J1346</f>
        <v>470</v>
      </c>
      <c r="D203" s="202" t="s">
        <v>45</v>
      </c>
      <c r="E203" s="202">
        <f>+'Ark1'!D1346</f>
        <v>12</v>
      </c>
      <c r="F203" s="202" t="s">
        <v>578</v>
      </c>
      <c r="G203" s="90">
        <f>+'Ark1'!Q1346</f>
        <v>4</v>
      </c>
      <c r="H203" s="91">
        <f>+'Ark1'!R1346</f>
        <v>17</v>
      </c>
      <c r="I203" s="90">
        <f>IF(H203=0,"",'Ark1'!S1346)</f>
        <v>17</v>
      </c>
      <c r="J203" s="83"/>
      <c r="K203" s="173">
        <f>IF(G203=0,"",100*H203/Måned!$G21)</f>
        <v>0.70892410341951628</v>
      </c>
      <c r="L203" s="83"/>
      <c r="M203" s="173">
        <f>+IF(H203=0,"",'Ark1'!AA1346)</f>
        <v>27.067654569161359</v>
      </c>
      <c r="N203" s="173">
        <f>+IF(I203=0,"",'Ark1'!AB1346)</f>
        <v>3.6318468330431184</v>
      </c>
      <c r="O203" s="245">
        <f>IF(H203=0,"",'Ark1'!W1346)</f>
        <v>57.470588235294123</v>
      </c>
      <c r="P203" s="173">
        <f>IF(H203=0,"",'Ark1'!X1346)</f>
        <v>169.86170416162133</v>
      </c>
      <c r="Q203" s="244"/>
      <c r="R203" s="173">
        <f>IF(H203=0,"",'Ark1'!AA1346)</f>
        <v>27.067654569161359</v>
      </c>
      <c r="S203" s="173">
        <f>IF(H203=0,"",'Ark1'!AB1346)</f>
        <v>3.6318468330431184</v>
      </c>
      <c r="T203" s="173">
        <f>IF(H203=0,"",'Ark1'!AC1346)</f>
        <v>-43.080485318360957</v>
      </c>
      <c r="U203" s="83"/>
      <c r="V203" s="91">
        <f t="shared" si="27"/>
        <v>4.25</v>
      </c>
      <c r="W203" s="173">
        <f>+'Ark1'!V1346</f>
        <v>9</v>
      </c>
      <c r="X203" s="220"/>
      <c r="Y203" s="91"/>
      <c r="Z203" s="173"/>
      <c r="AA203" s="173"/>
      <c r="AB203" s="224"/>
      <c r="AI203" s="91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</row>
    <row r="204" spans="1:45" s="89" customFormat="1">
      <c r="A204" s="220"/>
      <c r="B204" s="220"/>
      <c r="C204" s="220"/>
      <c r="D204" s="220"/>
      <c r="E204" s="220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91"/>
      <c r="Z204" s="173"/>
      <c r="AA204" s="173"/>
      <c r="AB204" s="224"/>
      <c r="AI204" s="91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</row>
    <row r="205" spans="1:45" s="89" customFormat="1" ht="15.6">
      <c r="A205" s="220"/>
      <c r="B205" s="202">
        <f>+'Ark1'!C1347</f>
        <v>2024</v>
      </c>
      <c r="C205" s="202">
        <f>+'Ark1'!J1347</f>
        <v>643</v>
      </c>
      <c r="D205" s="202" t="s">
        <v>56</v>
      </c>
      <c r="E205" s="202">
        <f>+'Ark1'!D1347</f>
        <v>1</v>
      </c>
      <c r="F205" s="202" t="s">
        <v>568</v>
      </c>
      <c r="G205" s="90">
        <f>+'Ark1'!Q1347</f>
        <v>24</v>
      </c>
      <c r="H205" s="91">
        <f>+'Ark1'!R1347</f>
        <v>214</v>
      </c>
      <c r="I205" s="90">
        <f>IF(H205=0,"",'Ark1'!S1347)</f>
        <v>214</v>
      </c>
      <c r="J205" s="83"/>
      <c r="K205" s="173">
        <f>IF(G205=0,"",100*H205/Måned!$G10)</f>
        <v>7.8995939461055737</v>
      </c>
      <c r="L205" s="83"/>
      <c r="M205" s="173">
        <f>+IF(H205=0,"",'Ark1'!AA1347)</f>
        <v>28.928448347775394</v>
      </c>
      <c r="N205" s="173">
        <f>+IF(I205=0,"",'Ark1'!AB1347)</f>
        <v>4.101720526327286</v>
      </c>
      <c r="O205" s="245">
        <f>IF(H205=0,"",'Ark1'!W1347)</f>
        <v>58.799065420560744</v>
      </c>
      <c r="P205" s="173">
        <f>IF(H205=0,"",'Ark1'!X1347)</f>
        <v>164.14728485940816</v>
      </c>
      <c r="Q205" s="244"/>
      <c r="R205" s="173">
        <f>IF(H205=0,"",'Ark1'!AA1347)</f>
        <v>28.928448347775394</v>
      </c>
      <c r="S205" s="173">
        <f>IF(H205=0,"",'Ark1'!AB1347)</f>
        <v>4.101720526327286</v>
      </c>
      <c r="T205" s="173">
        <f>IF(H205=0,"",'Ark1'!AC1347)</f>
        <v>-27.180333051522354</v>
      </c>
      <c r="U205" s="83"/>
      <c r="V205" s="91">
        <f t="shared" ref="V205:V216" si="28">+(IF(H205=0,"",I205/G205))</f>
        <v>8.9166666666666661</v>
      </c>
      <c r="W205" s="173">
        <f>+'Ark1'!V1347</f>
        <v>6.6775700934579438</v>
      </c>
      <c r="X205" s="220"/>
      <c r="Y205" s="91"/>
      <c r="Z205" s="173"/>
      <c r="AA205" s="173"/>
      <c r="AB205" s="224"/>
      <c r="AI205" s="91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</row>
    <row r="206" spans="1:45" s="89" customFormat="1" ht="15.6">
      <c r="A206" s="220"/>
      <c r="B206" s="202">
        <f>+'Ark1'!C1348</f>
        <v>2024</v>
      </c>
      <c r="C206" s="202">
        <f>+'Ark1'!J1348</f>
        <v>643</v>
      </c>
      <c r="D206" s="202" t="s">
        <v>56</v>
      </c>
      <c r="E206" s="202">
        <f>+'Ark1'!D1348</f>
        <v>2</v>
      </c>
      <c r="F206" s="202" t="s">
        <v>569</v>
      </c>
      <c r="G206" s="90">
        <f>+'Ark1'!Q1348</f>
        <v>27</v>
      </c>
      <c r="H206" s="91">
        <f>+'Ark1'!R1348</f>
        <v>172</v>
      </c>
      <c r="I206" s="90">
        <f>IF(H206=0,"",'Ark1'!S1348)</f>
        <v>171</v>
      </c>
      <c r="J206" s="83"/>
      <c r="K206" s="173">
        <f>IF(G206=0,"",100*H206/Måned!$G11)</f>
        <v>6.4275037369207775</v>
      </c>
      <c r="L206" s="83"/>
      <c r="M206" s="173">
        <f>+IF(H206=0,"",'Ark1'!AA1348)</f>
        <v>27.900735645386128</v>
      </c>
      <c r="N206" s="173">
        <f>+IF(I206=0,"",'Ark1'!AB1348)</f>
        <v>4.6890375286962733</v>
      </c>
      <c r="O206" s="245">
        <f>IF(H206=0,"",'Ark1'!W1348)</f>
        <v>58.96491228070176</v>
      </c>
      <c r="P206" s="173">
        <f>IF(H206=0,"",'Ark1'!X1348)</f>
        <v>163.07604122048929</v>
      </c>
      <c r="Q206" s="244"/>
      <c r="R206" s="173">
        <f>IF(H206=0,"",'Ark1'!AA1348)</f>
        <v>27.900735645386128</v>
      </c>
      <c r="S206" s="173">
        <f>IF(H206=0,"",'Ark1'!AB1348)</f>
        <v>4.6890375286962733</v>
      </c>
      <c r="T206" s="173">
        <f>IF(H206=0,"",'Ark1'!AC1348)</f>
        <v>-40.953363388989594</v>
      </c>
      <c r="U206" s="83"/>
      <c r="V206" s="91">
        <f t="shared" si="28"/>
        <v>6.333333333333333</v>
      </c>
      <c r="W206" s="173">
        <f>+'Ark1'!V1348</f>
        <v>6.1279069767441881</v>
      </c>
      <c r="X206" s="220"/>
      <c r="Y206" s="91"/>
      <c r="Z206" s="173"/>
      <c r="AA206" s="173"/>
      <c r="AB206" s="224"/>
      <c r="AI206" s="91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</row>
    <row r="207" spans="1:45" s="89" customFormat="1" ht="15.6">
      <c r="A207" s="220"/>
      <c r="B207" s="202">
        <f>+'Ark1'!C1349</f>
        <v>2024</v>
      </c>
      <c r="C207" s="202">
        <f>+'Ark1'!J1349</f>
        <v>643</v>
      </c>
      <c r="D207" s="202" t="s">
        <v>56</v>
      </c>
      <c r="E207" s="202">
        <f>+'Ark1'!D1349</f>
        <v>3</v>
      </c>
      <c r="F207" s="202" t="s">
        <v>570</v>
      </c>
      <c r="G207" s="90">
        <f>+'Ark1'!Q1349</f>
        <v>21</v>
      </c>
      <c r="H207" s="91">
        <f>+'Ark1'!R1349</f>
        <v>181</v>
      </c>
      <c r="I207" s="90">
        <f>IF(H207=0,"",'Ark1'!S1349)</f>
        <v>181</v>
      </c>
      <c r="J207" s="83"/>
      <c r="K207" s="173">
        <f>IF(G207=0,"",100*H207/Måned!$G12)</f>
        <v>8.5417649834827749</v>
      </c>
      <c r="L207" s="83"/>
      <c r="M207" s="173">
        <f>+IF(H207=0,"",'Ark1'!AA1349)</f>
        <v>31.014950780909658</v>
      </c>
      <c r="N207" s="173">
        <f>+IF(I207=0,"",'Ark1'!AB1349)</f>
        <v>4.2882253926777549</v>
      </c>
      <c r="O207" s="245">
        <f>IF(H207=0,"",'Ark1'!W1349)</f>
        <v>58.569060773480686</v>
      </c>
      <c r="P207" s="173">
        <f>IF(H207=0,"",'Ark1'!X1349)</f>
        <v>166.00743432118421</v>
      </c>
      <c r="Q207" s="244"/>
      <c r="R207" s="173">
        <f>IF(H207=0,"",'Ark1'!AA1349)</f>
        <v>31.014950780909658</v>
      </c>
      <c r="S207" s="173">
        <f>IF(H207=0,"",'Ark1'!AB1349)</f>
        <v>4.2882253926777549</v>
      </c>
      <c r="T207" s="173">
        <f>IF(H207=0,"",'Ark1'!AC1349)</f>
        <v>-49.79122639151791</v>
      </c>
      <c r="U207" s="83"/>
      <c r="V207" s="91">
        <f t="shared" si="28"/>
        <v>8.6190476190476186</v>
      </c>
      <c r="W207" s="173">
        <f>+'Ark1'!V1349</f>
        <v>6.4861878453038679</v>
      </c>
      <c r="X207" s="220"/>
      <c r="Y207" s="91"/>
      <c r="Z207" s="173"/>
      <c r="AA207" s="173"/>
      <c r="AB207" s="224"/>
      <c r="AI207" s="91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</row>
    <row r="208" spans="1:45" s="89" customFormat="1" ht="15.6">
      <c r="A208" s="220"/>
      <c r="B208" s="202">
        <f>+'Ark1'!C1350</f>
        <v>2024</v>
      </c>
      <c r="C208" s="202">
        <f>+'Ark1'!J1350</f>
        <v>643</v>
      </c>
      <c r="D208" s="202" t="s">
        <v>56</v>
      </c>
      <c r="E208" s="202">
        <f>+'Ark1'!D1350</f>
        <v>4</v>
      </c>
      <c r="F208" s="202" t="s">
        <v>571</v>
      </c>
      <c r="G208" s="90">
        <f>+'Ark1'!Q1350</f>
        <v>25</v>
      </c>
      <c r="H208" s="91">
        <f>+'Ark1'!R1350</f>
        <v>245</v>
      </c>
      <c r="I208" s="90">
        <f>IF(H208=0,"",'Ark1'!S1350)</f>
        <v>245</v>
      </c>
      <c r="J208" s="83"/>
      <c r="K208" s="173">
        <f>IF(G208=0,"",100*H208/Måned!$G13)</f>
        <v>8.2574991573980459</v>
      </c>
      <c r="L208" s="83"/>
      <c r="M208" s="173">
        <f>+IF(H208=0,"",'Ark1'!AA1350)</f>
        <v>27.671115154811957</v>
      </c>
      <c r="N208" s="173">
        <f>+IF(I208=0,"",'Ark1'!AB1350)</f>
        <v>4.704736330552949</v>
      </c>
      <c r="O208" s="245">
        <f>IF(H208=0,"",'Ark1'!W1350)</f>
        <v>58.012244897959185</v>
      </c>
      <c r="P208" s="173">
        <f>IF(H208=0,"",'Ark1'!X1350)</f>
        <v>164.38852897605395</v>
      </c>
      <c r="Q208" s="244"/>
      <c r="R208" s="173">
        <f>IF(H208=0,"",'Ark1'!AA1350)</f>
        <v>27.671115154811957</v>
      </c>
      <c r="S208" s="173">
        <f>IF(H208=0,"",'Ark1'!AB1350)</f>
        <v>4.704736330552949</v>
      </c>
      <c r="T208" s="173">
        <f>IF(H208=0,"",'Ark1'!AC1350)</f>
        <v>-29.238674604309111</v>
      </c>
      <c r="U208" s="83"/>
      <c r="V208" s="91">
        <f t="shared" si="28"/>
        <v>9.8000000000000007</v>
      </c>
      <c r="W208" s="173">
        <f>+'Ark1'!V1350</f>
        <v>7.2163265306122479</v>
      </c>
      <c r="X208" s="220"/>
      <c r="Y208" s="91"/>
      <c r="Z208" s="173"/>
      <c r="AA208" s="173"/>
      <c r="AB208" s="224"/>
      <c r="AI208" s="91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</row>
    <row r="209" spans="1:45" s="89" customFormat="1" ht="15.6">
      <c r="A209" s="220"/>
      <c r="B209" s="202">
        <f>+'Ark1'!C1351</f>
        <v>2024</v>
      </c>
      <c r="C209" s="202">
        <f>+'Ark1'!J1351</f>
        <v>643</v>
      </c>
      <c r="D209" s="202" t="s">
        <v>56</v>
      </c>
      <c r="E209" s="202">
        <f>+'Ark1'!D1351</f>
        <v>5</v>
      </c>
      <c r="F209" s="202" t="s">
        <v>467</v>
      </c>
      <c r="G209" s="90">
        <f>+'Ark1'!Q1351</f>
        <v>21</v>
      </c>
      <c r="H209" s="91">
        <f>+'Ark1'!R1351</f>
        <v>142</v>
      </c>
      <c r="I209" s="90">
        <f>IF(H209=0,"",'Ark1'!S1351)</f>
        <v>142</v>
      </c>
      <c r="J209" s="83"/>
      <c r="K209" s="173">
        <f>IF(G209=0,"",100*H209/Måned!$G14)</f>
        <v>5.2906110283159462</v>
      </c>
      <c r="L209" s="83"/>
      <c r="M209" s="173">
        <f>+IF(H209=0,"",'Ark1'!AA1351)</f>
        <v>31.679314621780328</v>
      </c>
      <c r="N209" s="173">
        <f>+IF(I209=0,"",'Ark1'!AB1351)</f>
        <v>4.3358783771375302</v>
      </c>
      <c r="O209" s="245">
        <f>IF(H209=0,"",'Ark1'!W1351)</f>
        <v>58.70422535211268</v>
      </c>
      <c r="P209" s="173">
        <f>IF(H209=0,"",'Ark1'!X1351)</f>
        <v>168.50823249355295</v>
      </c>
      <c r="Q209" s="244"/>
      <c r="R209" s="173">
        <f>IF(H209=0,"",'Ark1'!AA1351)</f>
        <v>31.679314621780328</v>
      </c>
      <c r="S209" s="173">
        <f>IF(H209=0,"",'Ark1'!AB1351)</f>
        <v>4.3358783771375302</v>
      </c>
      <c r="T209" s="173">
        <f>IF(H209=0,"",'Ark1'!AC1351)</f>
        <v>-45.280729480384451</v>
      </c>
      <c r="U209" s="83"/>
      <c r="V209" s="91">
        <f t="shared" si="28"/>
        <v>6.7619047619047619</v>
      </c>
      <c r="W209" s="173">
        <f>+'Ark1'!V1351</f>
        <v>6.2746478873239449</v>
      </c>
      <c r="X209" s="220"/>
      <c r="Y209" s="91"/>
      <c r="Z209" s="173"/>
      <c r="AA209" s="173"/>
      <c r="AB209" s="224"/>
      <c r="AI209" s="91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</row>
    <row r="210" spans="1:45" s="89" customFormat="1" ht="15.6">
      <c r="A210" s="220"/>
      <c r="B210" s="202">
        <f>+'Ark1'!C1352</f>
        <v>2024</v>
      </c>
      <c r="C210" s="202">
        <f>+'Ark1'!J1352</f>
        <v>643</v>
      </c>
      <c r="D210" s="202" t="s">
        <v>56</v>
      </c>
      <c r="E210" s="202">
        <f>+'Ark1'!D1352</f>
        <v>6</v>
      </c>
      <c r="F210" s="202" t="s">
        <v>572</v>
      </c>
      <c r="G210" s="90">
        <f>+'Ark1'!Q1352</f>
        <v>26</v>
      </c>
      <c r="H210" s="91">
        <f>+'Ark1'!R1352</f>
        <v>212</v>
      </c>
      <c r="I210" s="90">
        <f>IF(H210=0,"",'Ark1'!S1352)</f>
        <v>212</v>
      </c>
      <c r="J210" s="83"/>
      <c r="K210" s="173">
        <f>IF(G210=0,"",100*H210/Måned!$G15)</f>
        <v>9.7069597069597062</v>
      </c>
      <c r="L210" s="83"/>
      <c r="M210" s="173">
        <f>+IF(H210=0,"",'Ark1'!AA1352)</f>
        <v>28.867266806387399</v>
      </c>
      <c r="N210" s="173">
        <f>+IF(I210=0,"",'Ark1'!AB1352)</f>
        <v>4.6400974804395396</v>
      </c>
      <c r="O210" s="245">
        <f>IF(H210=0,"",'Ark1'!W1352)</f>
        <v>58.646226415094361</v>
      </c>
      <c r="P210" s="173">
        <f>IF(H210=0,"",'Ark1'!X1352)</f>
        <v>158.02091212003515</v>
      </c>
      <c r="Q210" s="244"/>
      <c r="R210" s="173">
        <f>IF(H210=0,"",'Ark1'!AA1352)</f>
        <v>28.867266806387399</v>
      </c>
      <c r="S210" s="173">
        <f>IF(H210=0,"",'Ark1'!AB1352)</f>
        <v>4.6400974804395396</v>
      </c>
      <c r="T210" s="173">
        <f>IF(H210=0,"",'Ark1'!AC1352)</f>
        <v>-13.650514287673063</v>
      </c>
      <c r="U210" s="83"/>
      <c r="V210" s="91">
        <f t="shared" si="28"/>
        <v>8.1538461538461533</v>
      </c>
      <c r="W210" s="173">
        <f>+'Ark1'!V1352</f>
        <v>6.4386792452830193</v>
      </c>
      <c r="X210" s="220"/>
      <c r="Y210" s="91"/>
      <c r="Z210" s="173"/>
      <c r="AA210" s="173"/>
      <c r="AB210" s="224"/>
      <c r="AI210" s="91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</row>
    <row r="211" spans="1:45" s="89" customFormat="1" ht="15.6">
      <c r="A211" s="220"/>
      <c r="B211" s="202">
        <f>+'Ark1'!C1353</f>
        <v>2024</v>
      </c>
      <c r="C211" s="202">
        <f>+'Ark1'!J1353</f>
        <v>643</v>
      </c>
      <c r="D211" s="202" t="s">
        <v>56</v>
      </c>
      <c r="E211" s="202">
        <f>+'Ark1'!D1353</f>
        <v>7</v>
      </c>
      <c r="F211" s="202" t="s">
        <v>573</v>
      </c>
      <c r="G211" s="90">
        <f>+'Ark1'!Q1353</f>
        <v>24</v>
      </c>
      <c r="H211" s="91">
        <f>+'Ark1'!R1353</f>
        <v>193</v>
      </c>
      <c r="I211" s="90">
        <f>IF(H211=0,"",'Ark1'!S1353)</f>
        <v>190</v>
      </c>
      <c r="J211" s="83"/>
      <c r="K211" s="173">
        <f>IF(G211=0,"",100*H211/Måned!$G16)</f>
        <v>7.8647106764466175</v>
      </c>
      <c r="L211" s="83"/>
      <c r="M211" s="173">
        <f>+IF(H211=0,"",'Ark1'!AA1353)</f>
        <v>29.126017445641057</v>
      </c>
      <c r="N211" s="173">
        <f>+IF(I211=0,"",'Ark1'!AB1353)</f>
        <v>4.7819373906143809</v>
      </c>
      <c r="O211" s="245">
        <f>IF(H211=0,"",'Ark1'!W1353)</f>
        <v>58.221052631578956</v>
      </c>
      <c r="P211" s="173">
        <f>IF(H211=0,"",'Ark1'!X1353)</f>
        <v>167.91774962248587</v>
      </c>
      <c r="Q211" s="244"/>
      <c r="R211" s="173">
        <f>IF(H211=0,"",'Ark1'!AA1353)</f>
        <v>29.126017445641057</v>
      </c>
      <c r="S211" s="173">
        <f>IF(H211=0,"",'Ark1'!AB1353)</f>
        <v>4.7819373906143809</v>
      </c>
      <c r="T211" s="173">
        <f>IF(H211=0,"",'Ark1'!AC1353)</f>
        <v>-44.936881537523007</v>
      </c>
      <c r="U211" s="83"/>
      <c r="V211" s="91">
        <f t="shared" si="28"/>
        <v>7.916666666666667</v>
      </c>
      <c r="W211" s="173">
        <f>+'Ark1'!V1353</f>
        <v>6.3886010362694288</v>
      </c>
      <c r="X211" s="220"/>
      <c r="Y211" s="91"/>
      <c r="Z211" s="173"/>
      <c r="AA211" s="173"/>
      <c r="AB211" s="224"/>
      <c r="AI211" s="91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</row>
    <row r="212" spans="1:45" s="89" customFormat="1" ht="15.6">
      <c r="A212" s="220"/>
      <c r="B212" s="202">
        <f>+'Ark1'!C1354</f>
        <v>2024</v>
      </c>
      <c r="C212" s="202">
        <f>+'Ark1'!J1354</f>
        <v>643</v>
      </c>
      <c r="D212" s="202" t="s">
        <v>56</v>
      </c>
      <c r="E212" s="202">
        <f>+'Ark1'!D1354</f>
        <v>8</v>
      </c>
      <c r="F212" s="202" t="s">
        <v>574</v>
      </c>
      <c r="G212" s="90">
        <f>+'Ark1'!Q1354</f>
        <v>25</v>
      </c>
      <c r="H212" s="91">
        <f>+'Ark1'!R1354</f>
        <v>223</v>
      </c>
      <c r="I212" s="90">
        <f>IF(H212=0,"",'Ark1'!S1354)</f>
        <v>223</v>
      </c>
      <c r="J212" s="83"/>
      <c r="K212" s="173">
        <f>IF(G212=0,"",100*H212/Måned!$G17)</f>
        <v>9.4411515664690935</v>
      </c>
      <c r="L212" s="83"/>
      <c r="M212" s="173">
        <f>+IF(H212=0,"",'Ark1'!AA1354)</f>
        <v>28.798775371339008</v>
      </c>
      <c r="N212" s="173">
        <f>+IF(I212=0,"",'Ark1'!AB1354)</f>
        <v>4.287309780777175</v>
      </c>
      <c r="O212" s="245">
        <f>IF(H212=0,"",'Ark1'!W1354)</f>
        <v>58.116591928251111</v>
      </c>
      <c r="P212" s="173">
        <f>IF(H212=0,"",'Ark1'!X1354)</f>
        <v>156.97787969625276</v>
      </c>
      <c r="Q212" s="244"/>
      <c r="R212" s="173">
        <f>IF(H212=0,"",'Ark1'!AA1354)</f>
        <v>28.798775371339008</v>
      </c>
      <c r="S212" s="173">
        <f>IF(H212=0,"",'Ark1'!AB1354)</f>
        <v>4.287309780777175</v>
      </c>
      <c r="T212" s="173">
        <f>IF(H212=0,"",'Ark1'!AC1354)</f>
        <v>-35.631149687239478</v>
      </c>
      <c r="U212" s="83"/>
      <c r="V212" s="91">
        <f t="shared" si="28"/>
        <v>8.92</v>
      </c>
      <c r="W212" s="173">
        <f>+'Ark1'!V1354</f>
        <v>6.9192825112107634</v>
      </c>
      <c r="X212" s="220"/>
      <c r="Y212" s="91"/>
      <c r="Z212" s="173"/>
      <c r="AA212" s="173"/>
      <c r="AB212" s="224"/>
      <c r="AI212" s="91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</row>
    <row r="213" spans="1:45" s="89" customFormat="1" ht="15.6">
      <c r="A213" s="220"/>
      <c r="B213" s="202">
        <f>+'Ark1'!C1355</f>
        <v>2024</v>
      </c>
      <c r="C213" s="202">
        <f>+'Ark1'!J1355</f>
        <v>643</v>
      </c>
      <c r="D213" s="202" t="s">
        <v>56</v>
      </c>
      <c r="E213" s="202">
        <f>+'Ark1'!D1355</f>
        <v>9</v>
      </c>
      <c r="F213" s="202" t="s">
        <v>575</v>
      </c>
      <c r="G213" s="90">
        <f>+'Ark1'!Q1355</f>
        <v>23</v>
      </c>
      <c r="H213" s="91">
        <f>+'Ark1'!R1355</f>
        <v>176</v>
      </c>
      <c r="I213" s="90">
        <f>IF(H213=0,"",'Ark1'!S1355)</f>
        <v>176</v>
      </c>
      <c r="J213" s="83"/>
      <c r="K213" s="173">
        <f>IF(G213=0,"",100*H213/Måned!$G18)</f>
        <v>7.4450084602368864</v>
      </c>
      <c r="L213" s="83"/>
      <c r="M213" s="173">
        <f>+IF(H213=0,"",'Ark1'!AA1355)</f>
        <v>32.872069500627902</v>
      </c>
      <c r="N213" s="173">
        <f>+IF(I213=0,"",'Ark1'!AB1355)</f>
        <v>4.3539153973394846</v>
      </c>
      <c r="O213" s="245">
        <f>IF(H213=0,"",'Ark1'!W1355)</f>
        <v>58.221590909090899</v>
      </c>
      <c r="P213" s="173">
        <f>IF(H213=0,"",'Ark1'!X1355)</f>
        <v>165.03127154535599</v>
      </c>
      <c r="Q213" s="244"/>
      <c r="R213" s="173">
        <f>IF(H213=0,"",'Ark1'!AA1355)</f>
        <v>32.872069500627902</v>
      </c>
      <c r="S213" s="173">
        <f>IF(H213=0,"",'Ark1'!AB1355)</f>
        <v>4.3539153973394846</v>
      </c>
      <c r="T213" s="173">
        <f>IF(H213=0,"",'Ark1'!AC1355)</f>
        <v>-50.031267946636518</v>
      </c>
      <c r="U213" s="83"/>
      <c r="V213" s="91">
        <f t="shared" si="28"/>
        <v>7.6521739130434785</v>
      </c>
      <c r="W213" s="173">
        <f>+'Ark1'!V1355</f>
        <v>7.1761363636363624</v>
      </c>
      <c r="X213" s="220"/>
      <c r="Y213" s="91"/>
      <c r="Z213" s="173"/>
      <c r="AA213" s="173"/>
      <c r="AB213" s="224"/>
      <c r="AI213" s="91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</row>
    <row r="214" spans="1:45" s="89" customFormat="1" ht="15.6">
      <c r="A214" s="220"/>
      <c r="B214" s="202">
        <f>+'Ark1'!C1356</f>
        <v>2024</v>
      </c>
      <c r="C214" s="202">
        <f>+'Ark1'!J1356</f>
        <v>643</v>
      </c>
      <c r="D214" s="202" t="s">
        <v>56</v>
      </c>
      <c r="E214" s="202">
        <f>+'Ark1'!D1356</f>
        <v>10</v>
      </c>
      <c r="F214" s="202" t="s">
        <v>576</v>
      </c>
      <c r="G214" s="90">
        <f>+'Ark1'!Q1356</f>
        <v>23</v>
      </c>
      <c r="H214" s="91">
        <f>+'Ark1'!R1356</f>
        <v>148</v>
      </c>
      <c r="I214" s="90">
        <f>IF(H214=0,"",'Ark1'!S1356)</f>
        <v>148</v>
      </c>
      <c r="J214" s="83"/>
      <c r="K214" s="173">
        <f>IF(G214=0,"",100*H214/Måned!$G19)</f>
        <v>5.882352941176471</v>
      </c>
      <c r="L214" s="83"/>
      <c r="M214" s="173">
        <f>+IF(H214=0,"",'Ark1'!AA1356)</f>
        <v>30.352895167831662</v>
      </c>
      <c r="N214" s="173">
        <f>+IF(I214=0,"",'Ark1'!AB1356)</f>
        <v>4.3970396027416596</v>
      </c>
      <c r="O214" s="245">
        <f>IF(H214=0,"",'Ark1'!W1356)</f>
        <v>59.344594594594597</v>
      </c>
      <c r="P214" s="173">
        <f>IF(H214=0,"",'Ark1'!X1356)</f>
        <v>159.21788527422331</v>
      </c>
      <c r="Q214" s="244"/>
      <c r="R214" s="173">
        <f>IF(H214=0,"",'Ark1'!AA1356)</f>
        <v>30.352895167831662</v>
      </c>
      <c r="S214" s="173">
        <f>IF(H214=0,"",'Ark1'!AB1356)</f>
        <v>4.3970396027416596</v>
      </c>
      <c r="T214" s="173">
        <f>IF(H214=0,"",'Ark1'!AC1356)</f>
        <v>-40.644277181813926</v>
      </c>
      <c r="U214" s="83"/>
      <c r="V214" s="91">
        <f t="shared" si="28"/>
        <v>6.4347826086956523</v>
      </c>
      <c r="W214" s="173">
        <f>+'Ark1'!V1356</f>
        <v>6.0405405405405403</v>
      </c>
      <c r="X214" s="220"/>
      <c r="Y214" s="91"/>
      <c r="Z214" s="173"/>
      <c r="AA214" s="173"/>
      <c r="AB214" s="224"/>
      <c r="AI214" s="91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</row>
    <row r="215" spans="1:45" s="89" customFormat="1" ht="15.6">
      <c r="A215" s="220"/>
      <c r="B215" s="202">
        <f>+'Ark1'!C1357</f>
        <v>2024</v>
      </c>
      <c r="C215" s="202">
        <f>+'Ark1'!J1357</f>
        <v>643</v>
      </c>
      <c r="D215" s="202" t="s">
        <v>56</v>
      </c>
      <c r="E215" s="202">
        <f>+'Ark1'!D1357</f>
        <v>11</v>
      </c>
      <c r="F215" s="202" t="s">
        <v>577</v>
      </c>
      <c r="G215" s="90">
        <f>+'Ark1'!Q1357</f>
        <v>21</v>
      </c>
      <c r="H215" s="91">
        <f>+'Ark1'!R1357</f>
        <v>192</v>
      </c>
      <c r="I215" s="90">
        <f>IF(H215=0,"",'Ark1'!S1357)</f>
        <v>192</v>
      </c>
      <c r="J215" s="83"/>
      <c r="K215" s="173">
        <f>IF(G215=0,"",100*H215/Måned!$G20)</f>
        <v>8.4730803177405125</v>
      </c>
      <c r="L215" s="83"/>
      <c r="M215" s="173">
        <f>+IF(H215=0,"",'Ark1'!AA1357)</f>
        <v>30.377501714357447</v>
      </c>
      <c r="N215" s="173">
        <f>+IF(I215=0,"",'Ark1'!AB1357)</f>
        <v>3.9606318710160791</v>
      </c>
      <c r="O215" s="245">
        <f>IF(H215=0,"",'Ark1'!W1357)</f>
        <v>58.078125</v>
      </c>
      <c r="P215" s="173">
        <f>IF(H215=0,"",'Ark1'!X1357)</f>
        <v>166.67400234741777</v>
      </c>
      <c r="Q215" s="244"/>
      <c r="R215" s="173">
        <f>IF(H215=0,"",'Ark1'!AA1357)</f>
        <v>30.377501714357447</v>
      </c>
      <c r="S215" s="173">
        <f>IF(H215=0,"",'Ark1'!AB1357)</f>
        <v>3.9606318710160791</v>
      </c>
      <c r="T215" s="173">
        <f>IF(H215=0,"",'Ark1'!AC1357)</f>
        <v>-33.48527533506919</v>
      </c>
      <c r="U215" s="83"/>
      <c r="V215" s="91">
        <f t="shared" si="28"/>
        <v>9.1428571428571423</v>
      </c>
      <c r="W215" s="173">
        <f>+'Ark1'!V1357</f>
        <v>8.6822916666666643</v>
      </c>
      <c r="X215" s="220"/>
      <c r="Y215" s="91"/>
      <c r="Z215" s="173"/>
      <c r="AA215" s="173"/>
      <c r="AB215" s="224"/>
      <c r="AI215" s="91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</row>
    <row r="216" spans="1:45" s="89" customFormat="1" ht="15.6">
      <c r="A216" s="220"/>
      <c r="B216" s="202">
        <f>+'Ark1'!C1358</f>
        <v>2024</v>
      </c>
      <c r="C216" s="202">
        <f>+'Ark1'!J1358</f>
        <v>643</v>
      </c>
      <c r="D216" s="202" t="s">
        <v>56</v>
      </c>
      <c r="E216" s="202">
        <f>+'Ark1'!D1358</f>
        <v>12</v>
      </c>
      <c r="F216" s="202" t="s">
        <v>578</v>
      </c>
      <c r="G216" s="90">
        <f>+'Ark1'!Q1358</f>
        <v>24</v>
      </c>
      <c r="H216" s="91">
        <f>+'Ark1'!R1358</f>
        <v>152</v>
      </c>
      <c r="I216" s="90">
        <f>IF(H216=0,"",'Ark1'!S1358)</f>
        <v>152</v>
      </c>
      <c r="J216" s="83"/>
      <c r="K216" s="173">
        <f>IF(G216=0,"",100*H216/Måned!$G21)</f>
        <v>6.33861551292744</v>
      </c>
      <c r="L216" s="83"/>
      <c r="M216" s="173">
        <f>+IF(H216=0,"",'Ark1'!AA1358)</f>
        <v>31.99713033980818</v>
      </c>
      <c r="N216" s="173">
        <f>+IF(I216=0,"",'Ark1'!AB1358)</f>
        <v>4.4144491724160693</v>
      </c>
      <c r="O216" s="245">
        <f>IF(H216=0,"",'Ark1'!W1358)</f>
        <v>58.802631578947377</v>
      </c>
      <c r="P216" s="173">
        <f>IF(H216=0,"",'Ark1'!X1358)</f>
        <v>165.3953070650625</v>
      </c>
      <c r="Q216" s="244"/>
      <c r="R216" s="173">
        <f>IF(H216=0,"",'Ark1'!AA1358)</f>
        <v>31.99713033980818</v>
      </c>
      <c r="S216" s="173">
        <f>IF(H216=0,"",'Ark1'!AB1358)</f>
        <v>4.4144491724160693</v>
      </c>
      <c r="T216" s="173">
        <f>IF(H216=0,"",'Ark1'!AC1358)</f>
        <v>-43.200853668517375</v>
      </c>
      <c r="U216" s="83"/>
      <c r="V216" s="91">
        <f t="shared" si="28"/>
        <v>6.333333333333333</v>
      </c>
      <c r="W216" s="173">
        <f>+'Ark1'!V1358</f>
        <v>7</v>
      </c>
      <c r="X216" s="220"/>
      <c r="Y216" s="91"/>
      <c r="Z216" s="173"/>
      <c r="AA216" s="173"/>
      <c r="AB216" s="224"/>
      <c r="AI216" s="91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</row>
    <row r="217" spans="1:45" s="89" customFormat="1">
      <c r="A217" s="220" cm="1">
        <f t="array" aca="1" ref="A217" ca="1">A217:X217</f>
        <v>0</v>
      </c>
      <c r="B217" s="220"/>
      <c r="C217" s="220"/>
      <c r="D217" s="220"/>
      <c r="E217" s="220"/>
      <c r="F217" s="220"/>
      <c r="G217" s="220"/>
      <c r="H217" s="220"/>
      <c r="I217" s="220"/>
      <c r="J217" s="220"/>
      <c r="K217" s="220"/>
      <c r="L217" s="220"/>
      <c r="M217" s="220"/>
      <c r="N217" s="220"/>
      <c r="O217" s="220"/>
      <c r="P217" s="220"/>
      <c r="Q217" s="220"/>
      <c r="R217" s="220"/>
      <c r="S217" s="220"/>
      <c r="T217" s="220"/>
      <c r="U217" s="220"/>
      <c r="V217" s="220"/>
      <c r="W217" s="220"/>
      <c r="X217" s="220"/>
      <c r="Y217" s="91"/>
      <c r="Z217" s="173"/>
      <c r="AA217" s="173"/>
      <c r="AB217" s="224"/>
      <c r="AI217" s="91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</row>
    <row r="218" spans="1:45">
      <c r="A218" s="220" cm="1">
        <f t="array" aca="1" ref="A218" ca="1">A218:X218</f>
        <v>0</v>
      </c>
      <c r="B218" s="220"/>
      <c r="C218" s="220"/>
      <c r="D218" s="220"/>
      <c r="E218" s="220"/>
      <c r="F218" s="220"/>
      <c r="G218" s="220"/>
      <c r="H218" s="220"/>
      <c r="I218" s="220"/>
      <c r="J218" s="220"/>
      <c r="K218" s="220"/>
      <c r="L218" s="220"/>
      <c r="M218" s="220"/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220"/>
    </row>
    <row r="219" spans="1:45">
      <c r="A219" s="220" cm="1">
        <f t="array" aca="1" ref="A219" ca="1">A219:X219</f>
        <v>0</v>
      </c>
      <c r="B219" s="220"/>
      <c r="C219" s="220"/>
      <c r="D219" s="220"/>
      <c r="E219" s="220"/>
      <c r="F219" s="220"/>
      <c r="G219" s="220"/>
      <c r="H219" s="220"/>
      <c r="I219" s="220"/>
      <c r="J219" s="220"/>
      <c r="K219" s="220"/>
      <c r="L219" s="220"/>
      <c r="M219" s="220"/>
      <c r="N219" s="220"/>
      <c r="O219" s="220"/>
      <c r="P219" s="220"/>
      <c r="Q219" s="220"/>
      <c r="R219" s="220"/>
      <c r="S219" s="220"/>
      <c r="T219" s="220"/>
      <c r="U219" s="220"/>
      <c r="V219" s="220"/>
      <c r="W219" s="220"/>
      <c r="X219" s="220"/>
    </row>
  </sheetData>
  <mergeCells count="1">
    <mergeCell ref="T4:V4"/>
  </mergeCells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197"/>
  <sheetViews>
    <sheetView zoomScale="92" zoomScaleNormal="92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B10" sqref="B10"/>
    </sheetView>
  </sheetViews>
  <sheetFormatPr baseColWidth="10" defaultRowHeight="15"/>
  <cols>
    <col min="1" max="1" width="1.90625" customWidth="1"/>
    <col min="2" max="2" width="5.81640625" customWidth="1"/>
    <col min="3" max="3" width="2.81640625" customWidth="1"/>
    <col min="4" max="4" width="16.54296875" customWidth="1"/>
    <col min="5" max="5" width="7.54296875" customWidth="1"/>
    <col min="6" max="6" width="6.36328125" customWidth="1"/>
    <col min="7" max="7" width="6.90625" customWidth="1"/>
    <col min="8" max="8" width="6" customWidth="1"/>
    <col min="9" max="9" width="5.54296875" customWidth="1"/>
    <col min="10" max="10" width="6.08984375" customWidth="1"/>
    <col min="11" max="11" width="7.453125" customWidth="1"/>
    <col min="12" max="12" width="5.36328125" customWidth="1"/>
    <col min="13" max="13" width="7.1796875" style="96" customWidth="1"/>
    <col min="14" max="14" width="5.1796875" customWidth="1"/>
    <col min="15" max="15" width="5.54296875" style="96" customWidth="1"/>
    <col min="16" max="16" width="6.453125" style="96" customWidth="1"/>
    <col min="17" max="17" width="9.36328125" style="9" customWidth="1"/>
    <col min="18" max="18" width="6.6328125" style="9" customWidth="1"/>
    <col min="19" max="19" width="8" customWidth="1"/>
    <col min="20" max="20" width="7.36328125" style="9" customWidth="1"/>
    <col min="21" max="22" width="6.81640625" style="96" customWidth="1"/>
    <col min="23" max="23" width="9.36328125" customWidth="1"/>
    <col min="24" max="24" width="9.453125" style="96" customWidth="1"/>
    <col min="29" max="29" width="15" customWidth="1"/>
    <col min="30" max="30" width="14" customWidth="1"/>
    <col min="31" max="31" width="12.54296875" customWidth="1"/>
    <col min="32" max="32" width="10.90625" customWidth="1"/>
  </cols>
  <sheetData>
    <row r="1" spans="1:32" ht="15.6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161"/>
      <c r="N1" s="42"/>
      <c r="O1" s="100"/>
      <c r="P1" s="100"/>
      <c r="Q1" s="64"/>
      <c r="R1" s="64"/>
      <c r="S1" s="39"/>
      <c r="T1" s="2"/>
      <c r="U1" s="4"/>
      <c r="V1" s="4"/>
      <c r="W1" s="4"/>
      <c r="X1"/>
    </row>
    <row r="2" spans="1:32" s="125" customFormat="1" ht="31.8">
      <c r="A2" s="142"/>
      <c r="B2" s="142"/>
      <c r="C2" s="142" t="s">
        <v>0</v>
      </c>
      <c r="D2" s="142"/>
      <c r="E2" s="142"/>
      <c r="F2" s="142"/>
      <c r="G2" s="142"/>
      <c r="H2" s="142" t="s">
        <v>502</v>
      </c>
      <c r="I2" s="142"/>
      <c r="J2" s="142"/>
      <c r="K2" s="142"/>
      <c r="L2" s="142"/>
      <c r="M2" s="144" t="str">
        <f>+År!B2</f>
        <v>Skålda purke</v>
      </c>
      <c r="N2" s="142"/>
      <c r="O2" s="144"/>
      <c r="P2" s="144"/>
      <c r="Q2" s="162"/>
      <c r="R2" s="162"/>
      <c r="S2" s="142"/>
      <c r="T2" s="2"/>
      <c r="U2" s="4"/>
      <c r="W2" s="143"/>
    </row>
    <row r="3" spans="1:32" ht="15.6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61"/>
      <c r="N3" s="42"/>
      <c r="O3" s="100"/>
      <c r="P3" s="100"/>
      <c r="Q3" s="64"/>
      <c r="R3" s="64"/>
      <c r="S3" s="39"/>
      <c r="T3" s="2"/>
      <c r="U3" s="4"/>
      <c r="V3" s="4"/>
      <c r="W3" s="4"/>
      <c r="X3"/>
    </row>
    <row r="4" spans="1:32" ht="21">
      <c r="A4" s="42"/>
      <c r="B4" s="42"/>
      <c r="C4" s="39"/>
      <c r="D4" s="39"/>
      <c r="E4" s="45" t="s">
        <v>8</v>
      </c>
      <c r="F4" s="27">
        <f>+År!R2</f>
        <v>52</v>
      </c>
      <c r="G4" s="39"/>
      <c r="H4" s="39"/>
      <c r="I4" s="39"/>
      <c r="J4" s="145" t="s">
        <v>453</v>
      </c>
      <c r="K4" s="100"/>
      <c r="L4" s="39"/>
      <c r="M4" s="323">
        <f>SUM(F10:F20)</f>
        <v>29699</v>
      </c>
      <c r="N4" s="324"/>
      <c r="O4" s="64"/>
      <c r="P4" s="39"/>
      <c r="Q4" s="39"/>
      <c r="R4" s="39"/>
      <c r="S4" s="39"/>
      <c r="T4" s="4"/>
      <c r="U4" s="4"/>
      <c r="V4"/>
      <c r="X4"/>
      <c r="AD4" s="5"/>
    </row>
    <row r="5" spans="1:32" ht="15.6">
      <c r="A5" s="45"/>
      <c r="B5" s="45"/>
      <c r="C5" s="39"/>
      <c r="D5" s="39"/>
      <c r="E5" s="45"/>
      <c r="F5" s="45"/>
      <c r="G5" s="45"/>
      <c r="H5" s="45"/>
      <c r="I5" s="45"/>
      <c r="J5" s="45"/>
      <c r="K5" s="45"/>
      <c r="L5" s="45"/>
      <c r="M5" s="145"/>
      <c r="N5" s="45"/>
      <c r="O5" s="145"/>
      <c r="P5" s="145"/>
      <c r="Q5" s="82"/>
      <c r="R5" s="64"/>
      <c r="S5" s="39"/>
      <c r="T5" s="2"/>
      <c r="U5" s="4"/>
      <c r="V5" s="4"/>
      <c r="W5" s="4"/>
      <c r="X5"/>
      <c r="AF5" s="5"/>
    </row>
    <row r="6" spans="1:32" ht="15.6">
      <c r="A6" s="45"/>
      <c r="B6" s="45"/>
      <c r="C6" s="39"/>
      <c r="D6" s="39"/>
      <c r="E6" s="45"/>
      <c r="F6" s="45"/>
      <c r="G6" s="45"/>
      <c r="H6" s="45"/>
      <c r="I6" s="45"/>
      <c r="J6" s="45"/>
      <c r="K6" s="45"/>
      <c r="L6" s="45"/>
      <c r="M6" s="145"/>
      <c r="N6" s="45"/>
      <c r="O6" s="145"/>
      <c r="P6" s="145"/>
      <c r="Q6" s="82" t="s">
        <v>546</v>
      </c>
      <c r="R6" s="82" t="s">
        <v>3</v>
      </c>
      <c r="S6" s="39"/>
      <c r="T6" s="2"/>
      <c r="U6" s="4"/>
      <c r="V6" s="4"/>
      <c r="W6" s="4"/>
      <c r="X6"/>
      <c r="AF6" s="5"/>
    </row>
    <row r="7" spans="1:32" ht="15.6">
      <c r="A7" s="39"/>
      <c r="B7" s="39"/>
      <c r="C7" s="39"/>
      <c r="D7" s="39"/>
      <c r="E7" s="34" t="s">
        <v>3</v>
      </c>
      <c r="F7" s="72"/>
      <c r="G7" s="72" t="s">
        <v>3</v>
      </c>
      <c r="H7" s="45"/>
      <c r="I7" s="45"/>
      <c r="J7" s="45"/>
      <c r="K7" s="45"/>
      <c r="L7" s="45"/>
      <c r="M7" s="95" t="s">
        <v>18</v>
      </c>
      <c r="N7" s="45"/>
      <c r="O7" s="95" t="s">
        <v>476</v>
      </c>
      <c r="P7" s="95" t="s">
        <v>476</v>
      </c>
      <c r="Q7" s="72" t="s">
        <v>547</v>
      </c>
      <c r="R7" s="72" t="s">
        <v>11</v>
      </c>
      <c r="S7" s="39"/>
      <c r="T7" s="2"/>
      <c r="U7" s="4"/>
      <c r="V7" s="4"/>
      <c r="W7" s="4"/>
      <c r="X7"/>
    </row>
    <row r="8" spans="1:32" ht="15.6">
      <c r="A8" s="39"/>
      <c r="B8" s="39"/>
      <c r="C8" s="39"/>
      <c r="D8" s="39"/>
      <c r="E8" s="34" t="s">
        <v>526</v>
      </c>
      <c r="F8" s="72" t="s">
        <v>3</v>
      </c>
      <c r="G8" s="72" t="s">
        <v>482</v>
      </c>
      <c r="H8" s="95" t="s">
        <v>3</v>
      </c>
      <c r="I8" s="95"/>
      <c r="J8" s="95" t="s">
        <v>1</v>
      </c>
      <c r="K8" s="34" t="s">
        <v>18</v>
      </c>
      <c r="L8" s="95"/>
      <c r="M8" s="95" t="s">
        <v>480</v>
      </c>
      <c r="N8" s="95"/>
      <c r="O8" s="95" t="s">
        <v>480</v>
      </c>
      <c r="P8" s="95"/>
      <c r="Q8" s="72" t="s">
        <v>31</v>
      </c>
      <c r="R8" s="72" t="s">
        <v>533</v>
      </c>
      <c r="S8" s="39"/>
      <c r="T8" s="4"/>
      <c r="U8" s="52"/>
      <c r="V8" s="1"/>
      <c r="W8" s="5"/>
      <c r="X8"/>
    </row>
    <row r="9" spans="1:32" ht="15.6">
      <c r="A9" s="39"/>
      <c r="B9" s="45" t="s">
        <v>63</v>
      </c>
      <c r="C9" s="45" t="s">
        <v>0</v>
      </c>
      <c r="D9" s="42"/>
      <c r="E9" s="34" t="s">
        <v>505</v>
      </c>
      <c r="F9" s="72" t="s">
        <v>11</v>
      </c>
      <c r="G9" s="72" t="s">
        <v>475</v>
      </c>
      <c r="H9" s="95" t="s">
        <v>444</v>
      </c>
      <c r="I9" s="127" t="s">
        <v>532</v>
      </c>
      <c r="J9" s="95" t="s">
        <v>444</v>
      </c>
      <c r="K9" s="34" t="s">
        <v>475</v>
      </c>
      <c r="L9" s="127" t="s">
        <v>532</v>
      </c>
      <c r="M9" s="95" t="s">
        <v>477</v>
      </c>
      <c r="N9" s="127" t="s">
        <v>532</v>
      </c>
      <c r="O9" s="95" t="s">
        <v>477</v>
      </c>
      <c r="P9" s="95" t="s">
        <v>478</v>
      </c>
      <c r="Q9" s="72" t="s">
        <v>484</v>
      </c>
      <c r="R9" s="72" t="s">
        <v>540</v>
      </c>
      <c r="S9" s="39"/>
      <c r="T9" s="4"/>
      <c r="U9" s="52"/>
      <c r="V9" s="1"/>
      <c r="W9" s="5"/>
      <c r="X9"/>
    </row>
    <row r="10" spans="1:32" ht="15.6">
      <c r="A10" s="39"/>
      <c r="B10" s="60">
        <f>+'Ark1'!C831</f>
        <v>2024</v>
      </c>
      <c r="C10" s="60">
        <f>+'Ark1'!L831</f>
        <v>1</v>
      </c>
      <c r="D10" s="98" t="str">
        <f>VLOOKUP(C10,RNR!$G$1:$H$10,2)</f>
        <v>P-</v>
      </c>
      <c r="E10" s="60">
        <f>+'Ark1'!Q831</f>
        <v>0</v>
      </c>
      <c r="F10" s="76">
        <f>+'Ark1'!R831</f>
        <v>0</v>
      </c>
      <c r="G10" s="76" t="str">
        <f>+IF(F10=0,"",'Ark1'!S831)</f>
        <v/>
      </c>
      <c r="H10" s="98" t="str">
        <f>+IF(F10=0,"",'Ark1'!T831)</f>
        <v/>
      </c>
      <c r="I10" s="98" t="str">
        <f>+IF(F10=0,"",H10-H22)</f>
        <v/>
      </c>
      <c r="J10" s="98" t="str">
        <f>+IF(F10=0,"",'Ark1'!U831)</f>
        <v/>
      </c>
      <c r="K10" s="61" t="str">
        <f>+IF(F10=0,"",'Ark1'!W831)</f>
        <v/>
      </c>
      <c r="L10" s="98" t="str">
        <f>+IF(F10=0,"",K10-K22)</f>
        <v/>
      </c>
      <c r="M10" s="98" t="str">
        <f>+IF(F10=0,"",'Ark1'!Y831)</f>
        <v/>
      </c>
      <c r="N10" s="98" t="str">
        <f>+IF(F10=0,"",M10-M22)</f>
        <v/>
      </c>
      <c r="O10" s="98" t="str">
        <f>+IF(F10=0,"",'Ark1'!AA831)</f>
        <v/>
      </c>
      <c r="P10" s="98" t="str">
        <f>+IF(F10=0,"",'Ark1'!AB831)</f>
        <v/>
      </c>
      <c r="Q10" s="76" t="str">
        <f>+IF(F10=0,"",'Ark1'!AC831)</f>
        <v/>
      </c>
      <c r="R10" s="76" t="str">
        <f>+IF(F10=0,"",F10/E10)</f>
        <v/>
      </c>
      <c r="S10" s="39"/>
      <c r="T10" s="4"/>
      <c r="U10" s="52"/>
      <c r="V10" s="1"/>
      <c r="W10" s="5"/>
      <c r="X10"/>
    </row>
    <row r="11" spans="1:32" ht="15.6">
      <c r="A11" s="39"/>
      <c r="B11" s="60">
        <f>+'Ark1'!C832</f>
        <v>2024</v>
      </c>
      <c r="C11" s="60">
        <f>+'Ark1'!L832</f>
        <v>2</v>
      </c>
      <c r="D11" s="98" t="str">
        <f>VLOOKUP(C11,RNR!$G$1:$H$10,2)</f>
        <v>P</v>
      </c>
      <c r="E11" s="60">
        <f>+'Ark1'!Q832</f>
        <v>28</v>
      </c>
      <c r="F11" s="76">
        <f>+'Ark1'!R832</f>
        <v>34</v>
      </c>
      <c r="G11" s="76">
        <f>+IF(F11=0,"",'Ark1'!S832)</f>
        <v>34</v>
      </c>
      <c r="H11" s="98">
        <f>+IF(F11=0,"",'Ark1'!T832)</f>
        <v>0.11448196908986838</v>
      </c>
      <c r="I11" s="98">
        <f>+IF(F11=0,"",H11-H23)</f>
        <v>-6.0568399176472415E-2</v>
      </c>
      <c r="J11" s="98">
        <f>+IF(F11=0,"",'Ark1'!U832)</f>
        <v>0.15501489955879677</v>
      </c>
      <c r="K11" s="61">
        <f>+IF(F11=0,"",'Ark1'!W832)</f>
        <v>37.323529411764696</v>
      </c>
      <c r="L11" s="98">
        <f>+IF(F11=0,"",K11-K23)</f>
        <v>0.74660633484160854</v>
      </c>
      <c r="M11" s="98">
        <f>+IF(F11=0,"",'Ark1'!Y832)</f>
        <v>206.93235294117648</v>
      </c>
      <c r="N11" s="98">
        <f>+IF(F11=0,"",M11-M23)</f>
        <v>3.1493340732519641</v>
      </c>
      <c r="O11" s="98">
        <f>+IF(F11=0,"",'Ark1'!AA832)</f>
        <v>45.531383621230709</v>
      </c>
      <c r="P11" s="98">
        <f>+IF(F11=0,"",'Ark1'!AB832)</f>
        <v>3.5290440984968057</v>
      </c>
      <c r="Q11" s="76">
        <f>+IF(F11=0,"",'Ark1'!AC832)</f>
        <v>-11.803636196358983</v>
      </c>
      <c r="R11" s="76">
        <f t="shared" ref="R11:R14" si="0">+IF(F11=0,"",F11/E11)</f>
        <v>1.2142857142857142</v>
      </c>
      <c r="S11" s="39"/>
      <c r="T11" s="4"/>
      <c r="U11" s="52"/>
      <c r="V11" s="1"/>
      <c r="W11" s="5"/>
      <c r="X11"/>
    </row>
    <row r="12" spans="1:32" ht="15.6">
      <c r="A12" s="39"/>
      <c r="B12" s="60">
        <f>+'Ark1'!C833</f>
        <v>2024</v>
      </c>
      <c r="C12" s="60">
        <f>+'Ark1'!L833</f>
        <v>5</v>
      </c>
      <c r="D12" s="98" t="str">
        <f>VLOOKUP(C12,RNR!$G$1:$H$10,2)</f>
        <v>O</v>
      </c>
      <c r="E12" s="60">
        <f>+'Ark1'!Q833</f>
        <v>58</v>
      </c>
      <c r="F12" s="76">
        <f>+'Ark1'!R833</f>
        <v>92</v>
      </c>
      <c r="G12" s="76">
        <f>+IF(F12=0,"",'Ark1'!S833)</f>
        <v>92</v>
      </c>
      <c r="H12" s="98">
        <f>+IF(F12=0,"",'Ark1'!T833)</f>
        <v>0.30977473989023202</v>
      </c>
      <c r="I12" s="98">
        <f t="shared" ref="I12:I16" si="1">+IF(F12=0,"",H12-H24)</f>
        <v>-3.0417485231147401E-2</v>
      </c>
      <c r="J12" s="98">
        <f>+IF(F12=0,"",'Ark1'!U833)</f>
        <v>0.40238613266941714</v>
      </c>
      <c r="K12" s="61">
        <f>+IF(F12=0,"",'Ark1'!W833)</f>
        <v>42.34782608695653</v>
      </c>
      <c r="L12" s="98">
        <f t="shared" ref="L12:L16" si="2">+IF(F12=0,"",K12-K24)</f>
        <v>-0.1571244080929759</v>
      </c>
      <c r="M12" s="98">
        <f>+IF(F12=0,"",'Ark1'!Y833)</f>
        <v>198.51304347826087</v>
      </c>
      <c r="N12" s="98">
        <f t="shared" ref="N12:N16" si="3">+IF(F12=0,"",M12-M24)</f>
        <v>-10.466568172224498</v>
      </c>
      <c r="O12" s="98">
        <f>+IF(F12=0,"",'Ark1'!AA833)</f>
        <v>39.534289512510405</v>
      </c>
      <c r="P12" s="98">
        <f>+IF(F12=0,"",'Ark1'!AB833)</f>
        <v>1.3305342389651047</v>
      </c>
      <c r="Q12" s="76">
        <f>+IF(F12=0,"",'Ark1'!AC833)</f>
        <v>9.0049659263527388</v>
      </c>
      <c r="R12" s="76">
        <f t="shared" si="0"/>
        <v>1.5862068965517242</v>
      </c>
      <c r="S12" s="39"/>
      <c r="T12" s="4"/>
      <c r="U12" s="52"/>
      <c r="V12" s="1"/>
      <c r="W12" s="5"/>
      <c r="X12"/>
    </row>
    <row r="13" spans="1:32" ht="15.6">
      <c r="A13" s="39"/>
      <c r="B13" s="60">
        <f>+'Ark1'!C834</f>
        <v>2024</v>
      </c>
      <c r="C13" s="60">
        <f>+'Ark1'!L834</f>
        <v>8</v>
      </c>
      <c r="D13" s="98" t="str">
        <f>VLOOKUP(C13,RNR!$G$1:$H$10,2)</f>
        <v>R</v>
      </c>
      <c r="E13" s="60">
        <f>+'Ark1'!Q834</f>
        <v>335</v>
      </c>
      <c r="F13" s="76">
        <f>+'Ark1'!R834</f>
        <v>1334</v>
      </c>
      <c r="G13" s="76">
        <f>+IF(F13=0,"",'Ark1'!S834)</f>
        <v>1334</v>
      </c>
      <c r="H13" s="98">
        <f>+IF(F13=0,"",'Ark1'!T834)</f>
        <v>4.4917337284083629</v>
      </c>
      <c r="I13" s="98">
        <f t="shared" si="1"/>
        <v>0.25089084437097409</v>
      </c>
      <c r="J13" s="98">
        <f>+IF(F13=0,"",'Ark1'!U834)</f>
        <v>5.436132394009328</v>
      </c>
      <c r="K13" s="61">
        <f>+IF(F13=0,"",'Ark1'!W834)</f>
        <v>48.091454272863587</v>
      </c>
      <c r="L13" s="98">
        <f t="shared" si="2"/>
        <v>-2.5368157042962025E-2</v>
      </c>
      <c r="M13" s="98">
        <f>+IF(F13=0,"",'Ark1'!Y834)</f>
        <v>184.95584707646165</v>
      </c>
      <c r="N13" s="98">
        <f t="shared" si="3"/>
        <v>-2.2468787802360168</v>
      </c>
      <c r="O13" s="98">
        <f>+IF(F13=0,"",'Ark1'!AA834)</f>
        <v>35.772582842213495</v>
      </c>
      <c r="P13" s="98">
        <f>+IF(F13=0,"",'Ark1'!AB834)</f>
        <v>1.3393039485120584</v>
      </c>
      <c r="Q13" s="76">
        <f>+IF(F13=0,"",'Ark1'!AC834)</f>
        <v>-0.35378622126145953</v>
      </c>
      <c r="R13" s="76">
        <f t="shared" si="0"/>
        <v>3.982089552238806</v>
      </c>
      <c r="S13" s="39"/>
      <c r="T13" s="4"/>
      <c r="U13" s="52"/>
      <c r="V13" s="1"/>
      <c r="W13" s="5"/>
      <c r="X13"/>
      <c r="Y13" s="2"/>
      <c r="Z13" s="2"/>
      <c r="AA13" s="2"/>
    </row>
    <row r="14" spans="1:32" ht="15.6">
      <c r="A14" s="39"/>
      <c r="B14" s="60">
        <f>+'Ark1'!C835</f>
        <v>2024</v>
      </c>
      <c r="C14" s="60">
        <f>+'Ark1'!L835</f>
        <v>11</v>
      </c>
      <c r="D14" s="98" t="str">
        <f>VLOOKUP(C14,RNR!$G$1:$H$10,2)</f>
        <v>U</v>
      </c>
      <c r="E14" s="60">
        <f>+'Ark1'!Q835</f>
        <v>496</v>
      </c>
      <c r="F14" s="76">
        <f>+'Ark1'!R835</f>
        <v>3640</v>
      </c>
      <c r="G14" s="76">
        <f>+IF(F14=0,"",'Ark1'!S835)</f>
        <v>3640</v>
      </c>
      <c r="H14" s="98">
        <f>+IF(F14=0,"",'Ark1'!T835)</f>
        <v>12.256304926091788</v>
      </c>
      <c r="I14" s="98">
        <f t="shared" si="1"/>
        <v>0.61710685494867867</v>
      </c>
      <c r="J14" s="98">
        <f>+IF(F14=0,"",'Ark1'!U835)</f>
        <v>13.503754909142952</v>
      </c>
      <c r="K14" s="61">
        <f>+IF(F14=0,"",'Ark1'!W835)</f>
        <v>52.454120879120879</v>
      </c>
      <c r="L14" s="98">
        <f t="shared" si="2"/>
        <v>4.9183308178768925E-2</v>
      </c>
      <c r="M14" s="98">
        <f>+IF(F14=0,"",'Ark1'!Y835)</f>
        <v>168.37865384615338</v>
      </c>
      <c r="N14" s="98">
        <f t="shared" si="3"/>
        <v>-3.7456367327342264</v>
      </c>
      <c r="O14" s="98">
        <f>+IF(F14=0,"",'Ark1'!AA835)</f>
        <v>31.292233489467801</v>
      </c>
      <c r="P14" s="98">
        <f>+IF(F14=0,"",'Ark1'!AB835)</f>
        <v>1.3919251222058924</v>
      </c>
      <c r="Q14" s="76">
        <f>+IF(F14=0,"",'Ark1'!AC835)</f>
        <v>-11.074687636783572</v>
      </c>
      <c r="R14" s="76">
        <f t="shared" si="0"/>
        <v>7.338709677419355</v>
      </c>
      <c r="S14" s="39"/>
      <c r="T14" s="4"/>
      <c r="U14" s="52"/>
      <c r="V14" s="11"/>
      <c r="W14" s="5"/>
      <c r="X14"/>
      <c r="Y14" s="2"/>
      <c r="Z14" s="2"/>
      <c r="AA14" s="4"/>
      <c r="AB14" s="4"/>
      <c r="AC14" s="4"/>
    </row>
    <row r="15" spans="1:32" s="296" customFormat="1" ht="15.6">
      <c r="A15" s="39"/>
      <c r="B15" s="60">
        <f>+'Ark1'!C836</f>
        <v>2024</v>
      </c>
      <c r="C15" s="60">
        <f>+'Ark1'!L836</f>
        <v>14</v>
      </c>
      <c r="D15" s="98" t="str">
        <f>VLOOKUP(C15,RNR!$G$1:$H$10,2)</f>
        <v>E</v>
      </c>
      <c r="E15" s="60">
        <f>+'Ark1'!Q836</f>
        <v>587</v>
      </c>
      <c r="F15" s="76">
        <f>+'Ark1'!R836</f>
        <v>9267</v>
      </c>
      <c r="G15" s="76">
        <f>+IF(F15=0,"",'Ark1'!S836)</f>
        <v>9267</v>
      </c>
      <c r="H15" s="98">
        <f>+IF(F15=0,"",'Ark1'!T836)</f>
        <v>31.203070810465</v>
      </c>
      <c r="I15" s="98">
        <f t="shared" si="1"/>
        <v>0.64852445514579315</v>
      </c>
      <c r="J15" s="98">
        <f>+IF(F15=0,"",'Ark1'!U836)</f>
        <v>31.829742934414369</v>
      </c>
      <c r="K15" s="61">
        <f>+IF(F15=0,"",'Ark1'!W836)</f>
        <v>57.313801661810736</v>
      </c>
      <c r="L15" s="98">
        <f t="shared" si="2"/>
        <v>-1.7513871645114421E-2</v>
      </c>
      <c r="M15" s="98">
        <f>+IF(F15=0,"",'Ark1'!Y836)</f>
        <v>155.89343908492481</v>
      </c>
      <c r="N15" s="98">
        <f t="shared" si="3"/>
        <v>-1.8947027375809569</v>
      </c>
      <c r="O15" s="98">
        <f>+IF(F15=0,"",'Ark1'!AA836)</f>
        <v>28.539708377217945</v>
      </c>
      <c r="P15" s="98">
        <f>+IF(F15=0,"",'Ark1'!AB836)</f>
        <v>1.3939031083303477</v>
      </c>
      <c r="Q15" s="76">
        <f>+IF(F15=0,"",'Ark1'!AC836)</f>
        <v>-13.038964163164684</v>
      </c>
      <c r="R15" s="76">
        <f t="shared" ref="R15:R16" si="4">+IF(F15=0,"",F15/E15)</f>
        <v>15.787052810902896</v>
      </c>
      <c r="S15" s="39"/>
      <c r="T15" s="4"/>
      <c r="U15" s="52"/>
      <c r="V15" s="11"/>
      <c r="W15" s="5"/>
      <c r="Y15" s="2"/>
      <c r="Z15" s="2"/>
      <c r="AA15" s="4"/>
      <c r="AB15" s="4"/>
      <c r="AC15" s="4"/>
    </row>
    <row r="16" spans="1:32" ht="15.6">
      <c r="A16" s="39"/>
      <c r="B16" s="60">
        <f>+'Ark1'!C837</f>
        <v>2024</v>
      </c>
      <c r="C16" s="60">
        <f>+'Ark1'!L837</f>
        <v>17</v>
      </c>
      <c r="D16" s="98" t="str">
        <f>VLOOKUP(C16,RNR!$G$1:$H$10,2)</f>
        <v>S</v>
      </c>
      <c r="E16" s="60">
        <f>+'Ark1'!Q837</f>
        <v>527</v>
      </c>
      <c r="F16" s="76">
        <f>+'Ark1'!R837</f>
        <v>15056</v>
      </c>
      <c r="G16" s="76">
        <f>+IF(F16=0,"",'Ark1'!S837)</f>
        <v>15056</v>
      </c>
      <c r="H16" s="98">
        <f>+IF(F16=0,"",'Ark1'!T837)</f>
        <v>50.69530960638405</v>
      </c>
      <c r="I16" s="98">
        <f t="shared" si="1"/>
        <v>-1.5390597168646281</v>
      </c>
      <c r="J16" s="98">
        <f>+IF(F16=0,"",'Ark1'!U837)</f>
        <v>47.927142534522432</v>
      </c>
      <c r="K16" s="61">
        <f>+IF(F16=0,"",'Ark1'!W837)</f>
        <v>62.418105738575981</v>
      </c>
      <c r="L16" s="98">
        <f t="shared" si="2"/>
        <v>-0.13251076474363543</v>
      </c>
      <c r="M16" s="98">
        <f>+IF(F16=0,"",'Ark1'!Y837)</f>
        <v>144.4793570669502</v>
      </c>
      <c r="N16" s="98">
        <f t="shared" si="3"/>
        <v>-1.5715376532519656</v>
      </c>
      <c r="O16" s="98">
        <f>+IF(F16=0,"",'Ark1'!AA837)</f>
        <v>26.94973371288491</v>
      </c>
      <c r="P16" s="98">
        <f>+IF(F16=0,"",'Ark1'!AB837)</f>
        <v>1.8596658549055376</v>
      </c>
      <c r="Q16" s="76">
        <f>+IF(F16=0,"",'Ark1'!AC837)</f>
        <v>-12.073441107829632</v>
      </c>
      <c r="R16" s="76">
        <f t="shared" si="4"/>
        <v>28.569259962049337</v>
      </c>
      <c r="S16" s="39"/>
      <c r="T16" s="4"/>
      <c r="U16" s="52"/>
      <c r="V16" s="1"/>
      <c r="W16" s="5"/>
      <c r="X16"/>
    </row>
    <row r="17" spans="1:29" s="298" customFormat="1" ht="10.050000000000001" customHeight="1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4"/>
      <c r="U17" s="52"/>
      <c r="V17" s="1"/>
      <c r="W17" s="5"/>
    </row>
    <row r="18" spans="1:29" s="298" customFormat="1" ht="15.6">
      <c r="A18" s="39"/>
      <c r="B18" s="60">
        <f>+'Ark1'!C838</f>
        <v>2024</v>
      </c>
      <c r="C18" s="60">
        <f>+'Ark1'!L838</f>
        <v>75</v>
      </c>
      <c r="D18" s="98" t="str">
        <f>VLOOKUP(C18,RNR!$G$1:$H$10,2)</f>
        <v>Krepert fjøs</v>
      </c>
      <c r="E18" s="60">
        <f>+'Ark1'!Q838</f>
        <v>0</v>
      </c>
      <c r="F18" s="76">
        <f>+'Ark1'!R838</f>
        <v>0</v>
      </c>
      <c r="G18" s="76" t="str">
        <f>+IF(F18=0,"",'Ark1'!S838)</f>
        <v/>
      </c>
      <c r="H18" s="98" t="str">
        <f>+IF(F18=0,"",'Ark1'!T838)</f>
        <v/>
      </c>
      <c r="I18" s="98" t="str">
        <f>+IF(F18=0,"",H18-#REF!)</f>
        <v/>
      </c>
      <c r="J18" s="98" t="str">
        <f>+IF(F18=0,"",'Ark1'!U838)</f>
        <v/>
      </c>
      <c r="K18" s="61" t="str">
        <f>+IF(F18=0,"",'Ark1'!W838)</f>
        <v/>
      </c>
      <c r="L18" s="98" t="str">
        <f>+IF(F18=0,"",K18-#REF!)</f>
        <v/>
      </c>
      <c r="M18" s="98" t="str">
        <f>+IF(F18=0,"",'Ark1'!Y838)</f>
        <v/>
      </c>
      <c r="N18" s="98" t="str">
        <f>+IF(F18=0,"",M18-#REF!)</f>
        <v/>
      </c>
      <c r="O18" s="98" t="str">
        <f>+IF(F18=0,"",'Ark1'!AA838)</f>
        <v/>
      </c>
      <c r="P18" s="98" t="str">
        <f>+IF(F18=0,"",'Ark1'!AB838)</f>
        <v/>
      </c>
      <c r="Q18" s="76" t="str">
        <f>+IF(F18=0,"",'Ark1'!AC838)</f>
        <v/>
      </c>
      <c r="R18" s="76" t="str">
        <f t="shared" ref="R18:R20" si="5">+IF(F18=0,"",F18/E18)</f>
        <v/>
      </c>
      <c r="S18" s="39"/>
      <c r="T18" s="4"/>
      <c r="U18" s="52"/>
      <c r="V18" s="1"/>
      <c r="W18" s="5"/>
    </row>
    <row r="19" spans="1:29" s="298" customFormat="1" ht="15.6">
      <c r="A19" s="39"/>
      <c r="B19" s="60">
        <f>+'Ark1'!C839</f>
        <v>2024</v>
      </c>
      <c r="C19" s="60">
        <f>+'Ark1'!L839</f>
        <v>76</v>
      </c>
      <c r="D19" s="98" t="str">
        <f>VLOOKUP(C19,RNR!$G$1:$H$10,2)</f>
        <v>Krepert transport</v>
      </c>
      <c r="E19" s="60">
        <f>+'Ark1'!Q839</f>
        <v>0</v>
      </c>
      <c r="F19" s="76">
        <f>+'Ark1'!R839</f>
        <v>0</v>
      </c>
      <c r="G19" s="76" t="str">
        <f>+IF(F19=0,"",'Ark1'!S839)</f>
        <v/>
      </c>
      <c r="H19" s="98" t="str">
        <f>+IF(F19=0,"",'Ark1'!T839)</f>
        <v/>
      </c>
      <c r="I19" s="98" t="str">
        <f>+IF(F19=0,"",H19-#REF!)</f>
        <v/>
      </c>
      <c r="J19" s="98" t="str">
        <f>+IF(F19=0,"",'Ark1'!U839)</f>
        <v/>
      </c>
      <c r="K19" s="61" t="str">
        <f>+IF(F19=0,"",'Ark1'!W839)</f>
        <v/>
      </c>
      <c r="L19" s="98" t="str">
        <f>+IF(F19=0,"",K19-#REF!)</f>
        <v/>
      </c>
      <c r="M19" s="98" t="str">
        <f>+IF(F19=0,"",'Ark1'!Y839)</f>
        <v/>
      </c>
      <c r="N19" s="98" t="str">
        <f>+IF(F19=0,"",M19-#REF!)</f>
        <v/>
      </c>
      <c r="O19" s="98" t="str">
        <f>+IF(F19=0,"",'Ark1'!AA839)</f>
        <v/>
      </c>
      <c r="P19" s="98" t="str">
        <f>+IF(F19=0,"",'Ark1'!AB839)</f>
        <v/>
      </c>
      <c r="Q19" s="76" t="str">
        <f>+IF(F19=0,"",'Ark1'!AC839)</f>
        <v/>
      </c>
      <c r="R19" s="76" t="str">
        <f t="shared" si="5"/>
        <v/>
      </c>
      <c r="S19" s="39"/>
      <c r="T19" s="4"/>
      <c r="U19" s="52"/>
      <c r="V19" s="1"/>
      <c r="W19" s="5"/>
    </row>
    <row r="20" spans="1:29" s="297" customFormat="1" ht="15.6">
      <c r="A20" s="39"/>
      <c r="B20" s="60">
        <f>+'Ark1'!C840</f>
        <v>2024</v>
      </c>
      <c r="C20" s="60">
        <f>+'Ark1'!L840</f>
        <v>99</v>
      </c>
      <c r="D20" s="98" t="str">
        <f>VLOOKUP(C20,RNR!$G$1:$H$10,2)</f>
        <v>Kasserte</v>
      </c>
      <c r="E20" s="60">
        <f>+'Ark1'!Q840</f>
        <v>146</v>
      </c>
      <c r="F20" s="76">
        <f>+'Ark1'!R840</f>
        <v>276</v>
      </c>
      <c r="G20" s="76">
        <f>+IF(F20=0,"",'Ark1'!S840)</f>
        <v>230</v>
      </c>
      <c r="H20" s="98">
        <f>+IF(F20=0,"",'Ark1'!T840)</f>
        <v>0.92932421967069612</v>
      </c>
      <c r="I20" s="98">
        <f>+IF(F20=0,"",H20-H32)</f>
        <v>0.12012912108100759</v>
      </c>
      <c r="J20" s="98">
        <f>+IF(F20=0,"",'Ark1'!U840)</f>
        <v>0.74582619568270814</v>
      </c>
      <c r="K20" s="61">
        <f>+IF(F20=0,"",'Ark1'!W840)</f>
        <v>61.62173913043479</v>
      </c>
      <c r="L20" s="98">
        <f>+IF(F20=0,"",K20-K32)</f>
        <v>0.35749042577157297</v>
      </c>
      <c r="M20" s="98">
        <f>+IF(F20=0,"",'Ark1'!Y840)</f>
        <v>122.6485507246377</v>
      </c>
      <c r="N20" s="98">
        <f>+IF(F20=0,"",M20-M32)</f>
        <v>2.6203874593315959</v>
      </c>
      <c r="O20" s="98">
        <f>+IF(F20=0,"",'Ark1'!AA840)</f>
        <v>36.123093378561869</v>
      </c>
      <c r="P20" s="98">
        <f>+IF(F20=0,"",'Ark1'!AB840)</f>
        <v>0</v>
      </c>
      <c r="Q20" s="76">
        <f>+IF(F20=0,"",'Ark1'!AC840)</f>
        <v>0</v>
      </c>
      <c r="R20" s="76">
        <f t="shared" si="5"/>
        <v>1.8904109589041096</v>
      </c>
      <c r="S20" s="39"/>
      <c r="T20" s="4"/>
      <c r="U20" s="52"/>
      <c r="V20" s="1"/>
      <c r="W20" s="5"/>
    </row>
    <row r="21" spans="1:29" ht="15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4"/>
      <c r="U21" s="52"/>
      <c r="V21" s="1"/>
      <c r="W21" s="5"/>
      <c r="X21"/>
    </row>
    <row r="22" spans="1:29" ht="15.6">
      <c r="A22" s="39"/>
      <c r="B22" s="296">
        <f>+'Ark1'!C841</f>
        <v>2023</v>
      </c>
      <c r="C22" s="296">
        <f>+'Ark1'!L841</f>
        <v>1</v>
      </c>
      <c r="D22" s="98" t="str">
        <f>VLOOKUP(C22,RNR!$G$1:$H$10,2)</f>
        <v>P-</v>
      </c>
      <c r="E22" s="296">
        <f>+'Ark1'!Q841</f>
        <v>0</v>
      </c>
      <c r="F22" s="9">
        <f>+'Ark1'!R841</f>
        <v>0</v>
      </c>
      <c r="G22" s="9">
        <f>+'Ark1'!S841</f>
        <v>0</v>
      </c>
      <c r="H22" s="96">
        <f>+'Ark1'!T841</f>
        <v>0</v>
      </c>
      <c r="I22" s="96"/>
      <c r="J22" s="96">
        <f>+'Ark1'!U841</f>
        <v>0</v>
      </c>
      <c r="K22" s="1">
        <f>+'Ark1'!W841</f>
        <v>0</v>
      </c>
      <c r="L22" s="96"/>
      <c r="M22" s="96">
        <f>+'Ark1'!Y841</f>
        <v>0</v>
      </c>
      <c r="N22" s="96"/>
      <c r="O22" s="96">
        <f>+'Ark1'!AA841</f>
        <v>0</v>
      </c>
      <c r="P22" s="96">
        <f>+'Ark1'!AB841</f>
        <v>0</v>
      </c>
      <c r="Q22" s="9">
        <f>+'Ark1'!AC841</f>
        <v>0</v>
      </c>
      <c r="R22" s="9" t="e">
        <f t="shared" ref="R22:R23" si="6">+F22/E22</f>
        <v>#DIV/0!</v>
      </c>
      <c r="S22" s="39"/>
      <c r="T22" s="4"/>
      <c r="U22" s="52"/>
      <c r="V22" s="1"/>
      <c r="W22" s="5"/>
      <c r="X22"/>
      <c r="Y22" s="2"/>
      <c r="Z22" s="2"/>
      <c r="AA22" s="2"/>
    </row>
    <row r="23" spans="1:29" s="296" customFormat="1" ht="15.6">
      <c r="A23" s="39"/>
      <c r="B23" s="296">
        <f>+'Ark1'!C842</f>
        <v>2023</v>
      </c>
      <c r="C23" s="296">
        <f>+'Ark1'!L842</f>
        <v>2</v>
      </c>
      <c r="D23" s="98" t="str">
        <f>VLOOKUP(C23,RNR!$G$1:$H$10,2)</f>
        <v>P</v>
      </c>
      <c r="E23" s="296">
        <f>+'Ark1'!Q842</f>
        <v>28</v>
      </c>
      <c r="F23" s="9">
        <f>+'Ark1'!R842</f>
        <v>53</v>
      </c>
      <c r="G23" s="9">
        <f>+'Ark1'!S842</f>
        <v>52</v>
      </c>
      <c r="H23" s="96">
        <f>+'Ark1'!T842</f>
        <v>0.17505036826634079</v>
      </c>
      <c r="I23" s="96"/>
      <c r="J23" s="96">
        <f>+'Ark1'!U842</f>
        <v>0.23085387162601073</v>
      </c>
      <c r="K23" s="1">
        <f>+'Ark1'!W842</f>
        <v>36.576923076923087</v>
      </c>
      <c r="L23" s="96"/>
      <c r="M23" s="96">
        <f>+'Ark1'!Y842</f>
        <v>203.78301886792451</v>
      </c>
      <c r="N23" s="96"/>
      <c r="O23" s="96">
        <f>+'Ark1'!AA842</f>
        <v>58.049516298205297</v>
      </c>
      <c r="P23" s="96">
        <f>+'Ark1'!AB842</f>
        <v>1.5731662566320581</v>
      </c>
      <c r="Q23" s="9">
        <f>+'Ark1'!AC842</f>
        <v>-4.1265370133662991</v>
      </c>
      <c r="R23" s="9">
        <f t="shared" si="6"/>
        <v>1.8928571428571428</v>
      </c>
      <c r="S23" s="39"/>
      <c r="T23" s="4"/>
      <c r="U23" s="52"/>
      <c r="V23" s="1"/>
      <c r="W23" s="5"/>
      <c r="Y23" s="2"/>
      <c r="Z23" s="2"/>
      <c r="AA23" s="2"/>
    </row>
    <row r="24" spans="1:29" ht="15.6">
      <c r="A24" s="39"/>
      <c r="B24">
        <f>+'Ark1'!C843</f>
        <v>2023</v>
      </c>
      <c r="C24">
        <f>+'Ark1'!L843</f>
        <v>5</v>
      </c>
      <c r="D24" s="98" t="str">
        <f>VLOOKUP(C24,RNR!$G$1:$H$10,2)</f>
        <v>O</v>
      </c>
      <c r="E24">
        <f>+'Ark1'!Q843</f>
        <v>63</v>
      </c>
      <c r="F24" s="9">
        <f>+'Ark1'!R843</f>
        <v>103</v>
      </c>
      <c r="G24" s="9">
        <f>+'Ark1'!S843</f>
        <v>101</v>
      </c>
      <c r="H24" s="96">
        <f>+'Ark1'!T843</f>
        <v>0.34019222512137942</v>
      </c>
      <c r="I24" s="96"/>
      <c r="J24" s="96">
        <f>+'Ark1'!U843</f>
        <v>0.4600811537764653</v>
      </c>
      <c r="K24" s="1">
        <f>+'Ark1'!W843</f>
        <v>42.504950495049506</v>
      </c>
      <c r="L24" s="96"/>
      <c r="M24" s="96">
        <f>+'Ark1'!Y843</f>
        <v>208.97961165048537</v>
      </c>
      <c r="N24" s="96"/>
      <c r="O24" s="96">
        <f>+'Ark1'!AA843</f>
        <v>36.275787402770654</v>
      </c>
      <c r="P24" s="96">
        <f>+'Ark1'!AB843</f>
        <v>1.418573836718533</v>
      </c>
      <c r="Q24" s="9">
        <f>+'Ark1'!AC843</f>
        <v>6.976329093330575</v>
      </c>
      <c r="R24" s="9">
        <f t="shared" ref="R24:R39" si="7">+F24/E24</f>
        <v>1.6349206349206349</v>
      </c>
      <c r="S24" s="39"/>
      <c r="T24" s="4"/>
      <c r="U24" s="52"/>
      <c r="V24" s="1"/>
      <c r="W24" s="5"/>
      <c r="X24"/>
      <c r="Y24" s="2"/>
      <c r="Z24" s="2"/>
      <c r="AA24" s="2"/>
    </row>
    <row r="25" spans="1:29" ht="15.6">
      <c r="A25" s="39"/>
      <c r="B25">
        <f>+'Ark1'!C844</f>
        <v>2023</v>
      </c>
      <c r="C25">
        <f>+'Ark1'!L844</f>
        <v>8</v>
      </c>
      <c r="D25" s="98" t="str">
        <f>VLOOKUP(C25,RNR!$G$1:$H$10,2)</f>
        <v>R</v>
      </c>
      <c r="E25">
        <f>+'Ark1'!Q844</f>
        <v>321</v>
      </c>
      <c r="F25" s="9">
        <f>+'Ark1'!R844</f>
        <v>1284</v>
      </c>
      <c r="G25" s="9">
        <f>+'Ark1'!S844</f>
        <v>1284</v>
      </c>
      <c r="H25" s="96">
        <f>+'Ark1'!T844</f>
        <v>4.2408428840373888</v>
      </c>
      <c r="I25" s="96"/>
      <c r="J25" s="96">
        <f>+'Ark1'!U844</f>
        <v>5.1377207232222926</v>
      </c>
      <c r="K25" s="1">
        <f>+'Ark1'!W844</f>
        <v>48.116822429906549</v>
      </c>
      <c r="L25" s="96"/>
      <c r="M25" s="96">
        <f>+'Ark1'!Y844</f>
        <v>187.20272585669767</v>
      </c>
      <c r="N25" s="96"/>
      <c r="O25" s="96">
        <f>+'Ark1'!AA844</f>
        <v>37.104986192665663</v>
      </c>
      <c r="P25" s="96">
        <f>+'Ark1'!AB844</f>
        <v>1.2268023918528981</v>
      </c>
      <c r="Q25" s="9">
        <f>+'Ark1'!AC844</f>
        <v>-2.9643441578266119</v>
      </c>
      <c r="R25" s="9">
        <f t="shared" si="7"/>
        <v>4</v>
      </c>
      <c r="S25" s="39"/>
      <c r="T25" s="4"/>
      <c r="U25" s="52"/>
      <c r="V25" s="1"/>
      <c r="W25" s="5"/>
      <c r="X25"/>
      <c r="Y25" s="2"/>
      <c r="Z25" s="2"/>
      <c r="AA25" s="2"/>
    </row>
    <row r="26" spans="1:29" ht="15.6">
      <c r="A26" s="39"/>
      <c r="B26">
        <f>+'Ark1'!C845</f>
        <v>2023</v>
      </c>
      <c r="C26">
        <f>+'Ark1'!L845</f>
        <v>11</v>
      </c>
      <c r="D26" s="98" t="str">
        <f>VLOOKUP(C26,RNR!$G$1:$H$10,2)</f>
        <v>U</v>
      </c>
      <c r="E26">
        <f>+'Ark1'!Q845</f>
        <v>520</v>
      </c>
      <c r="F26" s="9">
        <f>+'Ark1'!R845</f>
        <v>3524</v>
      </c>
      <c r="G26" s="9">
        <f>+'Ark1'!S845</f>
        <v>3524</v>
      </c>
      <c r="H26" s="96">
        <f>+'Ark1'!T845</f>
        <v>11.63919807114311</v>
      </c>
      <c r="I26" s="96"/>
      <c r="J26" s="96">
        <f>+'Ark1'!U845</f>
        <v>12.964965464256531</v>
      </c>
      <c r="K26" s="1">
        <f>+'Ark1'!W845</f>
        <v>52.40493757094211</v>
      </c>
      <c r="L26" s="96"/>
      <c r="M26" s="96">
        <f>+'Ark1'!Y845</f>
        <v>172.12429057888761</v>
      </c>
      <c r="N26" s="96"/>
      <c r="O26" s="96">
        <f>+'Ark1'!AA845</f>
        <v>33.057842372384023</v>
      </c>
      <c r="P26" s="96">
        <f>+'Ark1'!AB845</f>
        <v>1.453317673660798</v>
      </c>
      <c r="Q26" s="9">
        <f>+'Ark1'!AC845</f>
        <v>-12.340336151990138</v>
      </c>
      <c r="R26" s="9">
        <f t="shared" si="7"/>
        <v>6.7769230769230768</v>
      </c>
      <c r="S26" s="39"/>
      <c r="T26" s="4"/>
      <c r="U26" s="52"/>
      <c r="V26" s="1"/>
      <c r="W26" s="5"/>
      <c r="X26"/>
      <c r="Y26" s="2"/>
      <c r="Z26" s="2"/>
      <c r="AA26" s="2"/>
    </row>
    <row r="27" spans="1:29" ht="15.6">
      <c r="A27" s="39"/>
      <c r="B27">
        <f>+'Ark1'!C846</f>
        <v>2023</v>
      </c>
      <c r="C27">
        <f>+'Ark1'!L846</f>
        <v>14</v>
      </c>
      <c r="D27" s="98" t="str">
        <f>VLOOKUP(C27,RNR!$G$1:$H$10,2)</f>
        <v>E</v>
      </c>
      <c r="E27">
        <f>+'Ark1'!Q846</f>
        <v>632</v>
      </c>
      <c r="F27" s="9">
        <f>+'Ark1'!R846</f>
        <v>9251</v>
      </c>
      <c r="G27" s="9">
        <f>+'Ark1'!S846</f>
        <v>9251</v>
      </c>
      <c r="H27" s="96">
        <f>+'Ark1'!T846</f>
        <v>30.554546355319207</v>
      </c>
      <c r="I27" s="96"/>
      <c r="J27" s="96">
        <f>+'Ark1'!U846</f>
        <v>31.200125715488319</v>
      </c>
      <c r="K27" s="1">
        <f>+'Ark1'!W846</f>
        <v>57.33131553345585</v>
      </c>
      <c r="L27" s="96"/>
      <c r="M27" s="96">
        <f>+'Ark1'!Y846</f>
        <v>157.78814182250576</v>
      </c>
      <c r="N27" s="96"/>
      <c r="O27" s="96">
        <f>+'Ark1'!AA846</f>
        <v>29.565364503134433</v>
      </c>
      <c r="P27" s="96">
        <f>+'Ark1'!AB846</f>
        <v>1.3752887252984249</v>
      </c>
      <c r="Q27" s="9">
        <f>+'Ark1'!AC846</f>
        <v>-13.373735532778584</v>
      </c>
      <c r="R27" s="9">
        <f t="shared" si="7"/>
        <v>14.637658227848101</v>
      </c>
      <c r="S27" s="39"/>
      <c r="T27" s="4"/>
      <c r="U27" s="52"/>
      <c r="V27" s="11"/>
      <c r="W27" s="5"/>
      <c r="X27"/>
      <c r="Y27" s="2"/>
      <c r="Z27" s="2"/>
      <c r="AA27" s="4"/>
      <c r="AB27" s="4"/>
      <c r="AC27" s="4"/>
    </row>
    <row r="28" spans="1:29" s="298" customFormat="1" ht="15.6">
      <c r="A28" s="39"/>
      <c r="B28" s="298">
        <f>+'Ark1'!C847</f>
        <v>2023</v>
      </c>
      <c r="C28" s="298">
        <f>+'Ark1'!L847</f>
        <v>17</v>
      </c>
      <c r="D28" s="98" t="str">
        <f>VLOOKUP(C28,RNR!$G$1:$H$10,2)</f>
        <v>S</v>
      </c>
      <c r="E28" s="298">
        <f>+'Ark1'!Q847</f>
        <v>558</v>
      </c>
      <c r="F28" s="9">
        <f>+'Ark1'!R847</f>
        <v>15815</v>
      </c>
      <c r="G28" s="9">
        <f>+'Ark1'!S847</f>
        <v>15815</v>
      </c>
      <c r="H28" s="96">
        <f>+'Ark1'!T847</f>
        <v>52.234369323248679</v>
      </c>
      <c r="I28" s="96"/>
      <c r="J28" s="96">
        <f>+'Ark1'!U847</f>
        <v>49.370408344707506</v>
      </c>
      <c r="K28" s="1">
        <f>+'Ark1'!W847</f>
        <v>62.550616503319617</v>
      </c>
      <c r="L28" s="96"/>
      <c r="M28" s="96">
        <f>+'Ark1'!Y847</f>
        <v>146.05089472020217</v>
      </c>
      <c r="N28" s="96"/>
      <c r="O28" s="96">
        <f>+'Ark1'!AA847</f>
        <v>26.175158240919121</v>
      </c>
      <c r="P28" s="96">
        <f>+'Ark1'!AB847</f>
        <v>1.8946190921160624</v>
      </c>
      <c r="Q28" s="9">
        <f>+'Ark1'!AC847</f>
        <v>-12.891955729043097</v>
      </c>
      <c r="R28" s="9">
        <f t="shared" ref="R28:R31" si="8">+F28/E28</f>
        <v>28.342293906810035</v>
      </c>
      <c r="S28" s="39"/>
      <c r="T28" s="4"/>
      <c r="U28" s="52"/>
      <c r="V28" s="11"/>
      <c r="W28" s="5"/>
      <c r="Y28" s="2"/>
      <c r="Z28" s="2"/>
      <c r="AA28" s="4"/>
      <c r="AB28" s="4"/>
      <c r="AC28" s="4"/>
    </row>
    <row r="29" spans="1:29" s="298" customFormat="1" ht="10.050000000000001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4"/>
      <c r="U29" s="52"/>
      <c r="V29" s="11"/>
      <c r="W29" s="5"/>
      <c r="Y29" s="2"/>
      <c r="Z29" s="2"/>
      <c r="AA29" s="4"/>
      <c r="AB29" s="4"/>
      <c r="AC29" s="4"/>
    </row>
    <row r="30" spans="1:29" s="298" customFormat="1" ht="15.6">
      <c r="A30" s="39"/>
      <c r="B30" s="298">
        <f>+'Ark1'!C848</f>
        <v>2023</v>
      </c>
      <c r="C30" s="298">
        <f>+'Ark1'!L848</f>
        <v>75</v>
      </c>
      <c r="D30" s="98" t="str">
        <f>VLOOKUP(C30,RNR!$G$1:$H$10,2)</f>
        <v>Krepert fjøs</v>
      </c>
      <c r="E30" s="298">
        <f>+'Ark1'!Q848</f>
        <v>0</v>
      </c>
      <c r="F30" s="9">
        <f>+'Ark1'!R848</f>
        <v>0</v>
      </c>
      <c r="G30" s="9">
        <f>+'Ark1'!S848</f>
        <v>0</v>
      </c>
      <c r="H30" s="96">
        <f>+'Ark1'!T848</f>
        <v>0</v>
      </c>
      <c r="I30" s="96"/>
      <c r="J30" s="96">
        <f>+'Ark1'!U848</f>
        <v>0</v>
      </c>
      <c r="K30" s="1">
        <f>+'Ark1'!W848</f>
        <v>0</v>
      </c>
      <c r="L30" s="96"/>
      <c r="M30" s="96">
        <f>+'Ark1'!Y848</f>
        <v>0</v>
      </c>
      <c r="N30" s="96"/>
      <c r="O30" s="96">
        <f>+'Ark1'!AA848</f>
        <v>0</v>
      </c>
      <c r="P30" s="96">
        <f>+'Ark1'!AB848</f>
        <v>0</v>
      </c>
      <c r="Q30" s="9">
        <f>+'Ark1'!AC848</f>
        <v>0</v>
      </c>
      <c r="R30" s="9" t="e">
        <f t="shared" si="8"/>
        <v>#DIV/0!</v>
      </c>
      <c r="S30" s="39"/>
      <c r="T30" s="4"/>
      <c r="U30" s="52"/>
      <c r="V30" s="11"/>
      <c r="W30" s="5"/>
      <c r="Y30" s="2"/>
      <c r="Z30" s="2"/>
      <c r="AA30" s="4"/>
      <c r="AB30" s="4"/>
      <c r="AC30" s="4"/>
    </row>
    <row r="31" spans="1:29" ht="15.6">
      <c r="A31" s="39"/>
      <c r="B31" s="298">
        <f>+'Ark1'!C849</f>
        <v>2023</v>
      </c>
      <c r="C31" s="298">
        <f>+'Ark1'!L849</f>
        <v>76</v>
      </c>
      <c r="D31" s="98" t="str">
        <f>VLOOKUP(C31,RNR!$G$1:$H$10,2)</f>
        <v>Krepert transport</v>
      </c>
      <c r="E31" s="298">
        <f>+'Ark1'!Q849</f>
        <v>2</v>
      </c>
      <c r="F31" s="9">
        <f>+'Ark1'!R849</f>
        <v>2</v>
      </c>
      <c r="G31" s="9">
        <f>+'Ark1'!S849</f>
        <v>2</v>
      </c>
      <c r="H31" s="96">
        <f>+'Ark1'!T849</f>
        <v>6.6056742742015388E-3</v>
      </c>
      <c r="I31" s="96"/>
      <c r="J31" s="96">
        <f>+'Ark1'!U849</f>
        <v>7.2907972419454818E-3</v>
      </c>
      <c r="K31" s="1">
        <f>+'Ark1'!W849</f>
        <v>61</v>
      </c>
      <c r="L31" s="96"/>
      <c r="M31" s="96">
        <f>+'Ark1'!Y849</f>
        <v>170.55</v>
      </c>
      <c r="N31" s="96"/>
      <c r="O31" s="96">
        <f>+'Ark1'!AA849</f>
        <v>13.25</v>
      </c>
      <c r="P31" s="96">
        <f>+'Ark1'!AB849</f>
        <v>1</v>
      </c>
      <c r="Q31" s="9">
        <f>+'Ark1'!AC849</f>
        <v>-100.00000000001374</v>
      </c>
      <c r="R31" s="9">
        <f t="shared" si="8"/>
        <v>1</v>
      </c>
      <c r="S31" s="39"/>
      <c r="T31" s="4"/>
      <c r="U31" s="52"/>
      <c r="V31" s="11"/>
      <c r="W31" s="5"/>
      <c r="X31"/>
      <c r="Y31" s="1"/>
      <c r="Z31" s="1"/>
      <c r="AA31" s="9"/>
      <c r="AB31" s="9"/>
      <c r="AC31" s="9"/>
    </row>
    <row r="32" spans="1:29" s="298" customFormat="1" ht="15.6">
      <c r="A32" s="39"/>
      <c r="B32" s="298">
        <f>+'Ark1'!C850</f>
        <v>2023</v>
      </c>
      <c r="C32" s="298">
        <f>+'Ark1'!L850</f>
        <v>99</v>
      </c>
      <c r="D32" s="98" t="str">
        <f>VLOOKUP(C32,RNR!$G$1:$H$10,2)</f>
        <v>Kasserte</v>
      </c>
      <c r="E32" s="298">
        <f>+'Ark1'!Q850</f>
        <v>141</v>
      </c>
      <c r="F32" s="9">
        <f>+'Ark1'!R850</f>
        <v>245</v>
      </c>
      <c r="G32" s="9">
        <f>+'Ark1'!S850</f>
        <v>193</v>
      </c>
      <c r="H32" s="96">
        <f>+'Ark1'!T850</f>
        <v>0.80919509858968852</v>
      </c>
      <c r="I32" s="96"/>
      <c r="J32" s="96">
        <f>+'Ark1'!U850</f>
        <v>0.62855392968093404</v>
      </c>
      <c r="K32" s="1">
        <f>+'Ark1'!W850</f>
        <v>61.264248704663217</v>
      </c>
      <c r="L32" s="96"/>
      <c r="M32" s="96">
        <f>+'Ark1'!Y850</f>
        <v>120.02816326530611</v>
      </c>
      <c r="N32" s="96"/>
      <c r="O32" s="96">
        <f>+'Ark1'!AA850</f>
        <v>39.97641949718863</v>
      </c>
      <c r="P32" s="96">
        <f>+'Ark1'!AB850</f>
        <v>3.4831372584128659</v>
      </c>
      <c r="Q32" s="9">
        <f>+'Ark1'!AC850</f>
        <v>-34.452803247703862</v>
      </c>
      <c r="R32" s="9">
        <f t="shared" ref="R32" si="9">+F32/E32</f>
        <v>1.7375886524822695</v>
      </c>
      <c r="S32" s="39"/>
      <c r="T32" s="4"/>
      <c r="U32" s="52"/>
      <c r="V32" s="11"/>
      <c r="W32" s="5"/>
      <c r="Y32" s="1"/>
      <c r="Z32" s="1"/>
      <c r="AA32" s="9"/>
      <c r="AB32" s="9"/>
      <c r="AC32" s="9"/>
    </row>
    <row r="33" spans="1:29" ht="15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4"/>
      <c r="U33" s="52"/>
      <c r="V33" s="11"/>
      <c r="W33" s="5"/>
      <c r="X33"/>
      <c r="Y33" s="1"/>
      <c r="Z33" s="1"/>
      <c r="AA33" s="9"/>
      <c r="AB33" s="9"/>
      <c r="AC33" s="9"/>
    </row>
    <row r="34" spans="1:29" ht="15.6">
      <c r="A34" s="39"/>
      <c r="B34" s="60">
        <f>+'Ark1'!C851</f>
        <v>2022</v>
      </c>
      <c r="C34" s="60">
        <f>+'Ark1'!L851</f>
        <v>1</v>
      </c>
      <c r="D34" s="98" t="str">
        <f>VLOOKUP(C34,RNR!$G$1:$H$10,2)</f>
        <v>P-</v>
      </c>
      <c r="E34" s="60">
        <f>+'Ark1'!Q851</f>
        <v>0</v>
      </c>
      <c r="F34" s="76">
        <f>+'Ark1'!R851</f>
        <v>0</v>
      </c>
      <c r="G34" s="76">
        <f>+'Ark1'!S851</f>
        <v>0</v>
      </c>
      <c r="H34" s="98">
        <f>+'Ark1'!T851</f>
        <v>0</v>
      </c>
      <c r="I34" s="98"/>
      <c r="J34" s="98">
        <f>+'Ark1'!U851</f>
        <v>0</v>
      </c>
      <c r="K34" s="61">
        <f>+'Ark1'!W851</f>
        <v>0</v>
      </c>
      <c r="L34" s="98"/>
      <c r="M34" s="98">
        <f>+'Ark1'!Y851</f>
        <v>0</v>
      </c>
      <c r="N34" s="98"/>
      <c r="O34" s="98">
        <f>+'Ark1'!AA851</f>
        <v>0</v>
      </c>
      <c r="P34" s="98">
        <f>+'Ark1'!AB851</f>
        <v>0</v>
      </c>
      <c r="Q34" s="76">
        <f>+'Ark1'!AC851</f>
        <v>0</v>
      </c>
      <c r="R34" s="76" t="e">
        <f t="shared" ref="R34:R35" si="10">+F34/E34</f>
        <v>#DIV/0!</v>
      </c>
      <c r="S34" s="39"/>
      <c r="T34" s="4"/>
      <c r="U34" s="52"/>
      <c r="V34" s="11"/>
      <c r="W34" s="5"/>
      <c r="X34"/>
      <c r="Y34" s="1"/>
      <c r="Z34" s="1"/>
      <c r="AA34" s="9"/>
      <c r="AB34" s="9"/>
      <c r="AC34" s="9"/>
    </row>
    <row r="35" spans="1:29" s="296" customFormat="1" ht="15.6">
      <c r="A35" s="39"/>
      <c r="B35" s="60">
        <f>+'Ark1'!C852</f>
        <v>2022</v>
      </c>
      <c r="C35" s="60">
        <f>+'Ark1'!L852</f>
        <v>2</v>
      </c>
      <c r="D35" s="98" t="str">
        <f>VLOOKUP(C35,RNR!$G$1:$H$10,2)</f>
        <v>P</v>
      </c>
      <c r="E35" s="60">
        <f>+'Ark1'!Q852</f>
        <v>60</v>
      </c>
      <c r="F35" s="76">
        <f>+'Ark1'!R852</f>
        <v>103</v>
      </c>
      <c r="G35" s="76">
        <f>+'Ark1'!S852</f>
        <v>102</v>
      </c>
      <c r="H35" s="98">
        <f>+'Ark1'!T852</f>
        <v>0.32314739285938382</v>
      </c>
      <c r="I35" s="98"/>
      <c r="J35" s="98">
        <f>+'Ark1'!U852</f>
        <v>0.45649359469116446</v>
      </c>
      <c r="K35" s="61">
        <f>+'Ark1'!W852</f>
        <v>36.735294117647058</v>
      </c>
      <c r="L35" s="98"/>
      <c r="M35" s="98">
        <f>+'Ark1'!Y852</f>
        <v>217.66951456310673</v>
      </c>
      <c r="N35" s="98"/>
      <c r="O35" s="98">
        <f>+'Ark1'!AA852</f>
        <v>44.768351974622192</v>
      </c>
      <c r="P35" s="98">
        <f>+'Ark1'!AB852</f>
        <v>1.6973247149572372</v>
      </c>
      <c r="Q35" s="76">
        <f>+'Ark1'!AC852</f>
        <v>11.710879592978664</v>
      </c>
      <c r="R35" s="76">
        <f t="shared" si="10"/>
        <v>1.7166666666666666</v>
      </c>
      <c r="S35" s="39"/>
      <c r="T35" s="4"/>
      <c r="U35" s="52"/>
      <c r="V35" s="11"/>
      <c r="W35" s="5"/>
      <c r="Y35" s="1"/>
      <c r="Z35" s="1"/>
      <c r="AA35" s="9"/>
      <c r="AB35" s="9"/>
      <c r="AC35" s="9"/>
    </row>
    <row r="36" spans="1:29" ht="15.6">
      <c r="A36" s="39"/>
      <c r="B36" s="60">
        <f>+'Ark1'!C853</f>
        <v>2022</v>
      </c>
      <c r="C36" s="60">
        <f>+'Ark1'!L853</f>
        <v>5</v>
      </c>
      <c r="D36" s="98" t="str">
        <f>VLOOKUP(C36,RNR!$G$1:$H$10,2)</f>
        <v>O</v>
      </c>
      <c r="E36" s="60">
        <f>+'Ark1'!Q853</f>
        <v>113</v>
      </c>
      <c r="F36" s="76">
        <f>+'Ark1'!R853</f>
        <v>196</v>
      </c>
      <c r="G36" s="76">
        <f>+'Ark1'!S853</f>
        <v>195</v>
      </c>
      <c r="H36" s="98">
        <f>+'Ark1'!T853</f>
        <v>0.61492125243144879</v>
      </c>
      <c r="I36" s="98"/>
      <c r="J36" s="98">
        <f>+'Ark1'!U853</f>
        <v>0.80187579864633451</v>
      </c>
      <c r="K36" s="61">
        <f>+'Ark1'!W853</f>
        <v>42.410256410256409</v>
      </c>
      <c r="L36" s="98"/>
      <c r="M36" s="98">
        <f>+'Ark1'!Y853</f>
        <v>200.9329591836734</v>
      </c>
      <c r="N36" s="98"/>
      <c r="O36" s="98">
        <f>+'Ark1'!AA853</f>
        <v>39.827486074392944</v>
      </c>
      <c r="P36" s="98">
        <f>+'Ark1'!AB853</f>
        <v>1.3870823227736977</v>
      </c>
      <c r="Q36" s="76">
        <f>+'Ark1'!AC853</f>
        <v>-22.446346987586953</v>
      </c>
      <c r="R36" s="76">
        <f t="shared" si="7"/>
        <v>1.7345132743362832</v>
      </c>
      <c r="S36" s="39"/>
      <c r="T36" s="4"/>
      <c r="U36" s="52"/>
      <c r="V36" s="5"/>
      <c r="W36" s="5"/>
      <c r="X36"/>
      <c r="Y36" s="1"/>
      <c r="Z36" s="1"/>
      <c r="AA36" s="9"/>
      <c r="AB36" s="9"/>
      <c r="AC36" s="9"/>
    </row>
    <row r="37" spans="1:29" ht="15.6">
      <c r="A37" s="39"/>
      <c r="B37" s="60">
        <f>+'Ark1'!C854</f>
        <v>2022</v>
      </c>
      <c r="C37" s="60">
        <f>+'Ark1'!L854</f>
        <v>8</v>
      </c>
      <c r="D37" s="98" t="str">
        <f>VLOOKUP(C37,RNR!$G$1:$H$10,2)</f>
        <v>R</v>
      </c>
      <c r="E37" s="60">
        <f>+'Ark1'!Q854</f>
        <v>341</v>
      </c>
      <c r="F37" s="76">
        <f>+'Ark1'!R854</f>
        <v>1199</v>
      </c>
      <c r="G37" s="76">
        <f>+'Ark1'!S854</f>
        <v>1199</v>
      </c>
      <c r="H37" s="98">
        <f>+'Ark1'!T854</f>
        <v>3.7616866411495264</v>
      </c>
      <c r="I37" s="98"/>
      <c r="J37" s="98">
        <f>+'Ark1'!U854</f>
        <v>4.578929882792675</v>
      </c>
      <c r="K37" s="61">
        <f>+'Ark1'!W854</f>
        <v>47.814011676397001</v>
      </c>
      <c r="L37" s="98"/>
      <c r="M37" s="98">
        <f>+'Ark1'!Y854</f>
        <v>187.56204336947457</v>
      </c>
      <c r="N37" s="98"/>
      <c r="O37" s="98">
        <f>+'Ark1'!AA854</f>
        <v>38.209778183978365</v>
      </c>
      <c r="P37" s="98">
        <f>+'Ark1'!AB854</f>
        <v>1.2318827524540428</v>
      </c>
      <c r="Q37" s="76">
        <f>+'Ark1'!AC854</f>
        <v>-16.741468766831911</v>
      </c>
      <c r="R37" s="76">
        <f t="shared" si="7"/>
        <v>3.5161290322580645</v>
      </c>
      <c r="S37" s="39"/>
      <c r="T37" s="4"/>
      <c r="U37" s="52"/>
      <c r="V37" s="5"/>
      <c r="W37" s="5"/>
      <c r="X37"/>
      <c r="Y37" s="1"/>
      <c r="Z37" s="1"/>
      <c r="AA37" s="9"/>
      <c r="AB37" s="9"/>
      <c r="AC37" s="9"/>
    </row>
    <row r="38" spans="1:29" ht="15.6">
      <c r="A38" s="39"/>
      <c r="B38" s="60">
        <f>+'Ark1'!C855</f>
        <v>2022</v>
      </c>
      <c r="C38" s="60">
        <f>+'Ark1'!L855</f>
        <v>11</v>
      </c>
      <c r="D38" s="98" t="str">
        <f>VLOOKUP(C38,RNR!$G$1:$H$10,2)</f>
        <v>U</v>
      </c>
      <c r="E38" s="60">
        <f>+'Ark1'!Q855</f>
        <v>584</v>
      </c>
      <c r="F38" s="76">
        <f>+'Ark1'!R855</f>
        <v>3545</v>
      </c>
      <c r="G38" s="76">
        <f>+'Ark1'!S855</f>
        <v>3544</v>
      </c>
      <c r="H38" s="98">
        <f>+'Ark1'!T855</f>
        <v>11.121917550354523</v>
      </c>
      <c r="I38" s="98"/>
      <c r="J38" s="98">
        <f>+'Ark1'!U855</f>
        <v>12.345981290766035</v>
      </c>
      <c r="K38" s="61">
        <f>+'Ark1'!W855</f>
        <v>52.42832957110609</v>
      </c>
      <c r="L38" s="98"/>
      <c r="M38" s="98">
        <f>+'Ark1'!Y855</f>
        <v>171.04466008462677</v>
      </c>
      <c r="N38" s="98"/>
      <c r="O38" s="98">
        <f>+'Ark1'!AA855</f>
        <v>32.401248670979221</v>
      </c>
      <c r="P38" s="98">
        <f>+'Ark1'!AB855</f>
        <v>1.3886223127619248</v>
      </c>
      <c r="Q38" s="76">
        <f>+'Ark1'!AC855</f>
        <v>-11.048602020649556</v>
      </c>
      <c r="R38" s="76">
        <f t="shared" si="7"/>
        <v>6.0702054794520546</v>
      </c>
      <c r="S38" s="39"/>
      <c r="T38" s="4"/>
      <c r="U38" s="52"/>
      <c r="V38" s="5"/>
      <c r="W38" s="5"/>
      <c r="X38"/>
      <c r="Y38" s="1"/>
      <c r="Z38" s="1"/>
      <c r="AA38" s="9"/>
      <c r="AB38" s="9"/>
      <c r="AC38" s="9"/>
    </row>
    <row r="39" spans="1:29" ht="15.6">
      <c r="A39" s="39"/>
      <c r="B39" s="60">
        <f>+'Ark1'!C856</f>
        <v>2022</v>
      </c>
      <c r="C39" s="60">
        <f>+'Ark1'!L856</f>
        <v>14</v>
      </c>
      <c r="D39" s="98" t="str">
        <f>VLOOKUP(C39,RNR!$G$1:$H$10,2)</f>
        <v>E</v>
      </c>
      <c r="E39" s="60">
        <f>+'Ark1'!Q856</f>
        <v>693</v>
      </c>
      <c r="F39" s="76">
        <f>+'Ark1'!R856</f>
        <v>9949</v>
      </c>
      <c r="G39" s="76">
        <f>+'Ark1'!S856</f>
        <v>9945</v>
      </c>
      <c r="H39" s="98">
        <f>+'Ark1'!T856</f>
        <v>31.213528267553496</v>
      </c>
      <c r="I39" s="98"/>
      <c r="J39" s="98">
        <f>+'Ark1'!U856</f>
        <v>32.016684752559797</v>
      </c>
      <c r="K39" s="61">
        <f>+'Ark1'!W856</f>
        <v>57.352036199095011</v>
      </c>
      <c r="L39" s="98"/>
      <c r="M39" s="98">
        <f>+'Ark1'!Y856</f>
        <v>158.05093677756565</v>
      </c>
      <c r="N39" s="98"/>
      <c r="O39" s="98">
        <f>+'Ark1'!AA856</f>
        <v>28.754610167641076</v>
      </c>
      <c r="P39" s="98">
        <f>+'Ark1'!AB856</f>
        <v>1.3725939693963518</v>
      </c>
      <c r="Q39" s="76">
        <f>+'Ark1'!AC856</f>
        <v>-13.302751918326416</v>
      </c>
      <c r="R39" s="76">
        <f t="shared" si="7"/>
        <v>14.356421356421356</v>
      </c>
      <c r="S39" s="39"/>
      <c r="T39" s="4"/>
      <c r="U39" s="52"/>
      <c r="V39" s="5"/>
      <c r="W39" s="5"/>
      <c r="X39"/>
      <c r="Y39" s="1"/>
      <c r="Z39" s="1"/>
      <c r="AA39" s="9"/>
      <c r="AB39" s="9"/>
      <c r="AC39" s="9"/>
    </row>
    <row r="40" spans="1:29" s="298" customFormat="1" ht="15.6">
      <c r="A40" s="39"/>
      <c r="B40" s="60">
        <f>+'Ark1'!C857</f>
        <v>2022</v>
      </c>
      <c r="C40" s="60">
        <f>+'Ark1'!L857</f>
        <v>17</v>
      </c>
      <c r="D40" s="98" t="str">
        <f>VLOOKUP(C40,RNR!$G$1:$H$10,2)</f>
        <v>S</v>
      </c>
      <c r="E40" s="60">
        <f>+'Ark1'!Q857</f>
        <v>657</v>
      </c>
      <c r="F40" s="76">
        <f>+'Ark1'!R857</f>
        <v>16619</v>
      </c>
      <c r="G40" s="76">
        <f>+'Ark1'!S857</f>
        <v>16617</v>
      </c>
      <c r="H40" s="98">
        <f>+'Ark1'!T857</f>
        <v>52.139674970195138</v>
      </c>
      <c r="I40" s="98"/>
      <c r="J40" s="98">
        <f>+'Ark1'!U857</f>
        <v>49.199945903172733</v>
      </c>
      <c r="K40" s="61">
        <f>+'Ark1'!W857</f>
        <v>62.421917313594513</v>
      </c>
      <c r="L40" s="98"/>
      <c r="M40" s="98">
        <f>+'Ark1'!Y857</f>
        <v>145.39848546843956</v>
      </c>
      <c r="N40" s="98"/>
      <c r="O40" s="98">
        <f>+'Ark1'!AA857</f>
        <v>26.103340158843999</v>
      </c>
      <c r="P40" s="98">
        <f>+'Ark1'!AB857</f>
        <v>1.7674062813211555</v>
      </c>
      <c r="Q40" s="76">
        <f>+'Ark1'!AC857</f>
        <v>-16.109555686884161</v>
      </c>
      <c r="R40" s="76">
        <f t="shared" ref="R40:R44" si="11">+F40/E40</f>
        <v>25.295281582952814</v>
      </c>
      <c r="S40" s="39"/>
      <c r="T40" s="4"/>
      <c r="U40" s="52"/>
      <c r="V40" s="5"/>
      <c r="W40" s="5"/>
      <c r="Y40" s="1"/>
      <c r="Z40" s="1"/>
      <c r="AA40" s="9"/>
      <c r="AB40" s="9"/>
      <c r="AC40" s="9"/>
    </row>
    <row r="41" spans="1:29" s="318" customFormat="1" ht="15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4"/>
      <c r="U41" s="52"/>
      <c r="V41" s="5"/>
      <c r="W41" s="5"/>
      <c r="Y41" s="1"/>
      <c r="Z41" s="1"/>
      <c r="AA41" s="9"/>
      <c r="AB41" s="9"/>
      <c r="AC41" s="9"/>
    </row>
    <row r="42" spans="1:29" s="298" customFormat="1" ht="15.6">
      <c r="A42" s="39"/>
      <c r="B42" s="60">
        <f>+'Ark1'!C858</f>
        <v>2022</v>
      </c>
      <c r="C42" s="60">
        <f>+'Ark1'!L858</f>
        <v>75</v>
      </c>
      <c r="D42" s="98" t="str">
        <f>VLOOKUP(C42,RNR!$G$1:$H$10,2)</f>
        <v>Krepert fjøs</v>
      </c>
      <c r="E42" s="60">
        <f>+'Ark1'!Q858</f>
        <v>0</v>
      </c>
      <c r="F42" s="76">
        <f>+'Ark1'!R858</f>
        <v>0</v>
      </c>
      <c r="G42" s="76">
        <f>+'Ark1'!S858</f>
        <v>0</v>
      </c>
      <c r="H42" s="98">
        <f>+'Ark1'!T858</f>
        <v>0</v>
      </c>
      <c r="I42" s="98"/>
      <c r="J42" s="98">
        <f>+'Ark1'!U858</f>
        <v>0</v>
      </c>
      <c r="K42" s="61">
        <f>+'Ark1'!W858</f>
        <v>0</v>
      </c>
      <c r="L42" s="98"/>
      <c r="M42" s="98">
        <f>+'Ark1'!Y858</f>
        <v>0</v>
      </c>
      <c r="N42" s="98"/>
      <c r="O42" s="98">
        <f>+'Ark1'!AA858</f>
        <v>0</v>
      </c>
      <c r="P42" s="98">
        <f>+'Ark1'!AB858</f>
        <v>0</v>
      </c>
      <c r="Q42" s="76">
        <f>+'Ark1'!AC858</f>
        <v>0</v>
      </c>
      <c r="R42" s="76" t="e">
        <f t="shared" si="11"/>
        <v>#DIV/0!</v>
      </c>
      <c r="S42" s="39"/>
      <c r="T42" s="4"/>
      <c r="U42" s="52"/>
      <c r="V42" s="5"/>
      <c r="W42" s="5"/>
      <c r="Y42" s="1"/>
      <c r="Z42" s="1"/>
      <c r="AA42" s="9"/>
      <c r="AB42" s="9"/>
      <c r="AC42" s="9"/>
    </row>
    <row r="43" spans="1:29" s="298" customFormat="1" ht="15.6">
      <c r="A43" s="39"/>
      <c r="B43" s="60">
        <f>+'Ark1'!C859</f>
        <v>2022</v>
      </c>
      <c r="C43" s="60">
        <f>+'Ark1'!L859</f>
        <v>76</v>
      </c>
      <c r="D43" s="98" t="str">
        <f>VLOOKUP(C43,RNR!$G$1:$H$10,2)</f>
        <v>Krepert transport</v>
      </c>
      <c r="E43" s="60">
        <f>+'Ark1'!Q859</f>
        <v>0</v>
      </c>
      <c r="F43" s="76">
        <f>+'Ark1'!R859</f>
        <v>0</v>
      </c>
      <c r="G43" s="76">
        <f>+'Ark1'!S859</f>
        <v>0</v>
      </c>
      <c r="H43" s="98">
        <f>+'Ark1'!T859</f>
        <v>0</v>
      </c>
      <c r="I43" s="98"/>
      <c r="J43" s="98">
        <f>+'Ark1'!U859</f>
        <v>0</v>
      </c>
      <c r="K43" s="61">
        <f>+'Ark1'!W859</f>
        <v>0</v>
      </c>
      <c r="L43" s="98"/>
      <c r="M43" s="98">
        <f>+'Ark1'!Y859</f>
        <v>0</v>
      </c>
      <c r="N43" s="98"/>
      <c r="O43" s="98">
        <f>+'Ark1'!AA859</f>
        <v>0</v>
      </c>
      <c r="P43" s="98">
        <f>+'Ark1'!AB859</f>
        <v>0</v>
      </c>
      <c r="Q43" s="76">
        <f>+'Ark1'!AC859</f>
        <v>0</v>
      </c>
      <c r="R43" s="76" t="e">
        <f t="shared" si="11"/>
        <v>#DIV/0!</v>
      </c>
      <c r="S43" s="39"/>
      <c r="T43" s="4"/>
      <c r="U43" s="52"/>
      <c r="V43" s="5"/>
      <c r="W43" s="5"/>
      <c r="Y43" s="1"/>
      <c r="Z43" s="1"/>
      <c r="AA43" s="9"/>
      <c r="AB43" s="9"/>
      <c r="AC43" s="9"/>
    </row>
    <row r="44" spans="1:29" ht="15.6">
      <c r="A44" s="39"/>
      <c r="B44" s="60">
        <f>+'Ark1'!C860</f>
        <v>2022</v>
      </c>
      <c r="C44" s="60">
        <f>+'Ark1'!L860</f>
        <v>99</v>
      </c>
      <c r="D44" s="98" t="str">
        <f>VLOOKUP(C44,RNR!$G$1:$H$10,2)</f>
        <v>Kasserte</v>
      </c>
      <c r="E44" s="60">
        <f>+'Ark1'!Q860</f>
        <v>147</v>
      </c>
      <c r="F44" s="76">
        <f>+'Ark1'!R860</f>
        <v>263</v>
      </c>
      <c r="G44" s="76">
        <f>+'Ark1'!S860</f>
        <v>206</v>
      </c>
      <c r="H44" s="98">
        <f>+'Ark1'!T860</f>
        <v>0.82512392545648494</v>
      </c>
      <c r="I44" s="98"/>
      <c r="J44" s="98">
        <f>+'Ark1'!U860</f>
        <v>0.60008877737122768</v>
      </c>
      <c r="K44" s="61">
        <f>+'Ark1'!W860</f>
        <v>61.378640776699051</v>
      </c>
      <c r="L44" s="98"/>
      <c r="M44" s="98">
        <f>+'Ark1'!Y860</f>
        <v>112.06239543726235</v>
      </c>
      <c r="N44" s="98"/>
      <c r="O44" s="98">
        <f>+'Ark1'!AA860</f>
        <v>35.219249377246392</v>
      </c>
      <c r="P44" s="98">
        <f>+'Ark1'!AB860</f>
        <v>3.1053242872864679</v>
      </c>
      <c r="Q44" s="76">
        <f>+'Ark1'!AC860</f>
        <v>-36.203444732067595</v>
      </c>
      <c r="R44" s="76">
        <f t="shared" si="11"/>
        <v>1.7891156462585034</v>
      </c>
      <c r="S44" s="39"/>
      <c r="T44" s="4"/>
      <c r="U44" s="52"/>
      <c r="V44" s="5"/>
      <c r="W44" s="5"/>
      <c r="X44"/>
      <c r="Y44" s="1"/>
      <c r="Z44" s="1"/>
      <c r="AA44" s="9"/>
      <c r="AB44" s="9"/>
      <c r="AC44" s="9"/>
    </row>
    <row r="45" spans="1:29" s="298" customFormat="1" ht="15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4"/>
      <c r="U45" s="52"/>
      <c r="V45" s="5"/>
      <c r="W45" s="5"/>
      <c r="Y45" s="1"/>
      <c r="Z45" s="1"/>
      <c r="AA45" s="9"/>
      <c r="AB45" s="9"/>
      <c r="AC45" s="9"/>
    </row>
    <row r="46" spans="1:29">
      <c r="A46" s="39"/>
      <c r="B46" s="39"/>
      <c r="C46" s="39"/>
      <c r="D46" s="39"/>
      <c r="E46" s="39"/>
      <c r="F46" s="39"/>
      <c r="G46" s="39"/>
      <c r="H46" s="100"/>
      <c r="I46" s="100"/>
      <c r="J46" s="100"/>
      <c r="K46" s="39"/>
      <c r="L46" s="100"/>
      <c r="M46" s="100"/>
      <c r="N46" s="100"/>
      <c r="O46" s="100"/>
      <c r="P46" s="100"/>
      <c r="Q46" s="64"/>
      <c r="R46" s="64"/>
      <c r="S46" s="39"/>
      <c r="T46"/>
      <c r="U46"/>
      <c r="V46"/>
      <c r="X46"/>
    </row>
    <row r="47" spans="1:29">
      <c r="A47" s="39"/>
      <c r="B47" s="39"/>
      <c r="C47" s="39"/>
      <c r="D47" s="39"/>
      <c r="E47" s="39"/>
      <c r="F47" s="39"/>
      <c r="G47" s="39"/>
      <c r="H47" s="100"/>
      <c r="I47" s="100"/>
      <c r="J47" s="100"/>
      <c r="K47" s="39"/>
      <c r="L47" s="100"/>
      <c r="M47" s="100"/>
      <c r="N47" s="100"/>
      <c r="O47" s="100"/>
      <c r="P47" s="100"/>
      <c r="Q47" s="64"/>
      <c r="R47" s="64"/>
      <c r="S47" s="39"/>
      <c r="T47"/>
      <c r="U47"/>
      <c r="V47"/>
      <c r="X47"/>
    </row>
    <row r="48" spans="1:29">
      <c r="O48" s="151"/>
      <c r="P48" s="151"/>
      <c r="R48" s="14"/>
      <c r="U48" s="109"/>
      <c r="V48" s="109"/>
      <c r="W48" s="1"/>
      <c r="Y48" s="1"/>
      <c r="Z48" s="1"/>
      <c r="AA48" s="1"/>
      <c r="AB48" s="1"/>
    </row>
    <row r="49" spans="7:28">
      <c r="O49" s="151"/>
      <c r="P49" s="151"/>
      <c r="R49" s="14"/>
      <c r="U49" s="109"/>
      <c r="V49" s="109"/>
      <c r="W49" s="1"/>
      <c r="Y49" s="1"/>
      <c r="Z49" s="1"/>
      <c r="AA49" s="1"/>
      <c r="AB49" s="1"/>
    </row>
    <row r="50" spans="7:28">
      <c r="O50" s="151"/>
      <c r="P50" s="151"/>
      <c r="R50" s="14"/>
      <c r="U50" s="109"/>
      <c r="V50" s="109"/>
      <c r="W50" s="1"/>
      <c r="Y50" s="1"/>
      <c r="Z50" s="1"/>
      <c r="AA50" s="1"/>
      <c r="AB50" s="1"/>
    </row>
    <row r="51" spans="7:28">
      <c r="O51" s="151"/>
      <c r="P51" s="151"/>
      <c r="R51" s="14"/>
      <c r="U51" s="109"/>
      <c r="V51" s="109"/>
      <c r="W51" s="1"/>
      <c r="Y51" s="1"/>
      <c r="Z51" s="1"/>
      <c r="AA51" s="1"/>
      <c r="AB51" s="1"/>
    </row>
    <row r="52" spans="7:28">
      <c r="O52" s="151"/>
      <c r="P52" s="151"/>
      <c r="R52" s="14"/>
      <c r="U52" s="109"/>
      <c r="V52" s="109"/>
      <c r="W52" s="1"/>
      <c r="Y52" s="1"/>
      <c r="Z52" s="1"/>
      <c r="AA52" s="1"/>
      <c r="AB52" s="1"/>
    </row>
    <row r="53" spans="7:28">
      <c r="O53" s="151"/>
      <c r="P53" s="151"/>
      <c r="R53" s="14"/>
      <c r="U53" s="109"/>
      <c r="V53" s="109"/>
      <c r="W53" s="1"/>
      <c r="Y53" s="1"/>
      <c r="Z53" s="1"/>
      <c r="AA53" s="1"/>
      <c r="AB53" s="1"/>
    </row>
    <row r="54" spans="7:28">
      <c r="O54" s="151"/>
      <c r="P54" s="151"/>
      <c r="R54" s="14"/>
      <c r="U54" s="109"/>
      <c r="V54" s="109"/>
      <c r="W54" s="1"/>
      <c r="Y54" s="1"/>
      <c r="Z54" s="1"/>
      <c r="AA54" s="1"/>
      <c r="AB54" s="1"/>
    </row>
    <row r="55" spans="7:28">
      <c r="O55" s="151"/>
      <c r="P55" s="151"/>
      <c r="R55" s="14"/>
      <c r="U55" s="109"/>
      <c r="V55" s="109"/>
      <c r="W55" s="1"/>
      <c r="Y55" s="1"/>
      <c r="Z55" s="1"/>
      <c r="AA55" s="1"/>
      <c r="AB55" s="1"/>
    </row>
    <row r="56" spans="7:28">
      <c r="O56" s="151"/>
      <c r="P56" s="151"/>
      <c r="R56" s="14"/>
      <c r="U56" s="109"/>
      <c r="V56" s="109"/>
      <c r="W56" s="1"/>
      <c r="Y56" s="1"/>
      <c r="Z56" s="1"/>
      <c r="AA56" s="1"/>
      <c r="AB56" s="1"/>
    </row>
    <row r="57" spans="7:28">
      <c r="G57" s="12"/>
      <c r="H57" s="12"/>
      <c r="I57" s="12"/>
      <c r="J57" s="12"/>
      <c r="K57" s="12"/>
      <c r="L57" s="12"/>
      <c r="M57" s="149"/>
      <c r="N57" s="12"/>
      <c r="O57" s="151"/>
      <c r="P57" s="151"/>
      <c r="R57" s="14"/>
      <c r="U57" s="109"/>
      <c r="V57" s="109"/>
      <c r="W57" s="1"/>
      <c r="Y57" s="1"/>
      <c r="Z57" s="1"/>
      <c r="AA57" s="1"/>
      <c r="AB57" s="1"/>
    </row>
    <row r="58" spans="7:28">
      <c r="G58" s="12"/>
      <c r="H58" s="12"/>
      <c r="I58" s="12"/>
      <c r="J58" s="12"/>
      <c r="K58" s="12"/>
      <c r="L58" s="12"/>
      <c r="M58" s="149"/>
      <c r="N58" s="12"/>
      <c r="O58" s="151"/>
      <c r="P58" s="151"/>
      <c r="R58" s="14"/>
      <c r="U58" s="109"/>
      <c r="V58" s="109"/>
      <c r="W58" s="1"/>
      <c r="Y58" s="1"/>
      <c r="Z58" s="1"/>
      <c r="AA58" s="1"/>
      <c r="AB58" s="1"/>
    </row>
    <row r="59" spans="7:28">
      <c r="G59" s="12"/>
      <c r="H59" s="12"/>
      <c r="I59" s="12"/>
      <c r="J59" s="12"/>
      <c r="K59" s="12"/>
      <c r="L59" s="12"/>
      <c r="M59" s="149"/>
      <c r="N59" s="12"/>
      <c r="O59" s="151"/>
      <c r="P59" s="151"/>
      <c r="R59" s="14"/>
      <c r="U59" s="109"/>
      <c r="V59" s="109"/>
      <c r="W59" s="1"/>
      <c r="Y59" s="1"/>
      <c r="Z59" s="1"/>
      <c r="AA59" s="1"/>
      <c r="AB59" s="1"/>
    </row>
    <row r="60" spans="7:28">
      <c r="G60" s="12"/>
      <c r="H60" s="12"/>
      <c r="I60" s="12"/>
      <c r="J60" s="12"/>
      <c r="K60" s="12"/>
      <c r="L60" s="12"/>
      <c r="M60" s="149"/>
      <c r="N60" s="12"/>
      <c r="O60" s="151"/>
      <c r="P60" s="151"/>
      <c r="R60" s="14"/>
      <c r="U60" s="109"/>
      <c r="V60" s="109"/>
      <c r="W60" s="1"/>
      <c r="Y60" s="1"/>
      <c r="Z60" s="1"/>
      <c r="AA60" s="1"/>
      <c r="AB60" s="1"/>
    </row>
    <row r="61" spans="7:28">
      <c r="G61" s="12"/>
      <c r="H61" s="12"/>
      <c r="I61" s="12"/>
      <c r="J61" s="12"/>
      <c r="K61" s="12"/>
      <c r="L61" s="12"/>
      <c r="M61" s="149"/>
      <c r="N61" s="12"/>
      <c r="O61" s="151"/>
      <c r="P61" s="151"/>
      <c r="R61" s="14"/>
      <c r="U61" s="109"/>
      <c r="V61" s="109"/>
      <c r="W61" s="1"/>
      <c r="Y61" s="1"/>
      <c r="Z61" s="1"/>
      <c r="AA61" s="1"/>
      <c r="AB61" s="1"/>
    </row>
    <row r="62" spans="7:28">
      <c r="G62" s="12"/>
      <c r="H62" s="12"/>
      <c r="I62" s="12"/>
      <c r="J62" s="12"/>
      <c r="K62" s="12"/>
      <c r="L62" s="12"/>
      <c r="M62" s="149"/>
      <c r="N62" s="12"/>
      <c r="O62" s="151"/>
      <c r="P62" s="151"/>
      <c r="R62" s="14"/>
      <c r="U62" s="109"/>
      <c r="V62" s="109"/>
      <c r="W62" s="1"/>
      <c r="Y62" s="1"/>
      <c r="Z62" s="1"/>
      <c r="AA62" s="1"/>
      <c r="AB62" s="1"/>
    </row>
    <row r="63" spans="7:28">
      <c r="G63" s="12"/>
      <c r="H63" s="12"/>
      <c r="I63" s="12"/>
      <c r="J63" s="12"/>
      <c r="K63" s="12"/>
      <c r="L63" s="12"/>
      <c r="M63" s="149"/>
      <c r="N63" s="12"/>
      <c r="O63" s="151"/>
      <c r="P63" s="151"/>
      <c r="R63" s="14"/>
      <c r="U63" s="109"/>
      <c r="V63" s="109"/>
      <c r="W63" s="1"/>
      <c r="Y63" s="1"/>
      <c r="Z63" s="1"/>
      <c r="AA63" s="1"/>
      <c r="AB63" s="1"/>
    </row>
    <row r="64" spans="7:28">
      <c r="G64" s="12"/>
      <c r="H64" s="12"/>
      <c r="I64" s="12"/>
      <c r="J64" s="12"/>
      <c r="K64" s="12"/>
      <c r="L64" s="12"/>
      <c r="M64" s="149"/>
      <c r="N64" s="12"/>
      <c r="O64" s="151"/>
      <c r="P64" s="151"/>
      <c r="R64" s="14"/>
      <c r="U64" s="109"/>
      <c r="V64" s="109"/>
      <c r="W64" s="1"/>
      <c r="Y64" s="1"/>
      <c r="Z64" s="1"/>
      <c r="AA64" s="1"/>
      <c r="AB64" s="1"/>
    </row>
    <row r="65" spans="7:28">
      <c r="G65" s="12"/>
      <c r="H65" s="12"/>
      <c r="I65" s="12"/>
      <c r="J65" s="12"/>
      <c r="K65" s="12"/>
      <c r="L65" s="12"/>
      <c r="M65" s="149"/>
      <c r="N65" s="12"/>
      <c r="O65" s="151"/>
      <c r="P65" s="151"/>
      <c r="R65" s="14"/>
      <c r="U65" s="109"/>
      <c r="V65" s="109"/>
      <c r="W65" s="1"/>
      <c r="Y65" s="1"/>
      <c r="Z65" s="1"/>
      <c r="AA65" s="1"/>
      <c r="AB65" s="1"/>
    </row>
    <row r="66" spans="7:28">
      <c r="G66" s="12"/>
      <c r="H66" s="12"/>
      <c r="I66" s="12"/>
      <c r="J66" s="12"/>
      <c r="K66" s="12"/>
      <c r="L66" s="12"/>
      <c r="M66" s="149"/>
      <c r="N66" s="12"/>
      <c r="O66" s="151"/>
      <c r="P66" s="151"/>
      <c r="R66" s="14"/>
      <c r="U66" s="109"/>
      <c r="V66" s="109"/>
      <c r="W66" s="1"/>
      <c r="Y66" s="1"/>
      <c r="Z66" s="1"/>
      <c r="AA66" s="1"/>
      <c r="AB66" s="1"/>
    </row>
    <row r="67" spans="7:28">
      <c r="G67" s="12"/>
      <c r="H67" s="12"/>
      <c r="I67" s="12"/>
      <c r="J67" s="12"/>
      <c r="K67" s="12"/>
      <c r="L67" s="12"/>
      <c r="M67" s="149"/>
      <c r="N67" s="12"/>
      <c r="O67" s="151"/>
      <c r="P67" s="151"/>
      <c r="R67" s="14"/>
      <c r="U67" s="109"/>
      <c r="V67" s="109"/>
      <c r="W67" s="1"/>
      <c r="Y67" s="1"/>
      <c r="Z67" s="1"/>
      <c r="AA67" s="1"/>
      <c r="AB67" s="1"/>
    </row>
    <row r="68" spans="7:28">
      <c r="G68" s="12"/>
      <c r="H68" s="12"/>
      <c r="I68" s="12"/>
      <c r="J68" s="12"/>
      <c r="K68" s="12"/>
      <c r="L68" s="12"/>
      <c r="M68" s="149"/>
      <c r="N68" s="12"/>
      <c r="O68" s="151"/>
      <c r="P68" s="151"/>
      <c r="R68" s="14"/>
      <c r="U68" s="109"/>
      <c r="V68" s="109"/>
      <c r="W68" s="1"/>
      <c r="Y68" s="1"/>
      <c r="Z68" s="1"/>
      <c r="AA68" s="1"/>
      <c r="AB68" s="1"/>
    </row>
    <row r="69" spans="7:28">
      <c r="G69" s="12"/>
      <c r="H69" s="12"/>
      <c r="I69" s="12"/>
      <c r="J69" s="12"/>
      <c r="K69" s="12"/>
      <c r="L69" s="12"/>
      <c r="M69" s="149"/>
      <c r="N69" s="12"/>
      <c r="O69" s="151"/>
      <c r="P69" s="151"/>
      <c r="R69" s="14"/>
      <c r="U69" s="109"/>
      <c r="V69" s="109"/>
      <c r="W69" s="1"/>
      <c r="Y69" s="1"/>
      <c r="Z69" s="1"/>
      <c r="AA69" s="1"/>
      <c r="AB69" s="1"/>
    </row>
    <row r="70" spans="7:28">
      <c r="G70" s="12"/>
      <c r="H70" s="12"/>
      <c r="I70" s="12"/>
      <c r="J70" s="12"/>
      <c r="K70" s="12"/>
      <c r="L70" s="12"/>
      <c r="M70" s="149"/>
      <c r="N70" s="12"/>
      <c r="O70" s="151"/>
      <c r="P70" s="151"/>
      <c r="R70" s="14"/>
      <c r="U70" s="109"/>
      <c r="V70" s="109"/>
      <c r="W70" s="1"/>
      <c r="Y70" s="1"/>
      <c r="Z70" s="1"/>
      <c r="AA70" s="1"/>
      <c r="AB70" s="1"/>
    </row>
    <row r="71" spans="7:28">
      <c r="G71" s="12"/>
      <c r="H71" s="12"/>
      <c r="I71" s="12"/>
      <c r="J71" s="12"/>
      <c r="K71" s="12"/>
      <c r="L71" s="12"/>
      <c r="M71" s="149"/>
      <c r="N71" s="12"/>
      <c r="O71" s="151"/>
      <c r="P71" s="151"/>
      <c r="R71" s="14"/>
      <c r="U71" s="109"/>
      <c r="V71" s="109"/>
      <c r="W71" s="1"/>
      <c r="Y71" s="1"/>
      <c r="Z71" s="1"/>
      <c r="AA71" s="1"/>
      <c r="AB71" s="1"/>
    </row>
    <row r="72" spans="7:28">
      <c r="G72" s="12"/>
      <c r="H72" s="12"/>
      <c r="I72" s="12"/>
      <c r="J72" s="12"/>
      <c r="K72" s="12"/>
      <c r="L72" s="12"/>
      <c r="M72" s="149"/>
      <c r="N72" s="12"/>
      <c r="O72" s="151"/>
      <c r="P72" s="151"/>
      <c r="R72" s="14"/>
      <c r="U72" s="109"/>
      <c r="V72" s="109"/>
      <c r="W72" s="1"/>
      <c r="Y72" s="1"/>
      <c r="Z72" s="1"/>
      <c r="AA72" s="1"/>
      <c r="AB72" s="1"/>
    </row>
    <row r="73" spans="7:28">
      <c r="G73" s="12"/>
      <c r="H73" s="12"/>
      <c r="I73" s="12"/>
      <c r="J73" s="12"/>
      <c r="K73" s="12"/>
      <c r="L73" s="12"/>
      <c r="M73" s="149"/>
      <c r="N73" s="12"/>
      <c r="O73" s="151"/>
      <c r="P73" s="151"/>
      <c r="R73" s="14"/>
      <c r="U73" s="109"/>
      <c r="V73" s="109"/>
      <c r="W73" s="1"/>
      <c r="Y73" s="1"/>
      <c r="Z73" s="1"/>
      <c r="AA73" s="1"/>
      <c r="AB73" s="1"/>
    </row>
    <row r="74" spans="7:28">
      <c r="G74" s="12"/>
      <c r="H74" s="12"/>
      <c r="I74" s="12"/>
      <c r="J74" s="12"/>
      <c r="K74" s="12"/>
      <c r="L74" s="12"/>
      <c r="M74" s="149"/>
      <c r="N74" s="12"/>
      <c r="O74" s="151"/>
      <c r="P74" s="151"/>
      <c r="R74" s="14"/>
      <c r="U74" s="109"/>
      <c r="V74" s="109"/>
      <c r="W74" s="1"/>
      <c r="Y74" s="1"/>
      <c r="Z74" s="1"/>
      <c r="AA74" s="1"/>
      <c r="AB74" s="1"/>
    </row>
    <row r="75" spans="7:28">
      <c r="G75" s="12"/>
      <c r="H75" s="12"/>
      <c r="I75" s="12"/>
      <c r="J75" s="12"/>
      <c r="K75" s="12"/>
      <c r="L75" s="12"/>
      <c r="M75" s="149"/>
      <c r="N75" s="12"/>
      <c r="O75" s="151"/>
      <c r="P75" s="151"/>
      <c r="R75" s="14"/>
      <c r="U75" s="109"/>
      <c r="V75" s="109"/>
      <c r="W75" s="1"/>
      <c r="Y75" s="1"/>
      <c r="Z75" s="1"/>
      <c r="AA75" s="1"/>
      <c r="AB75" s="1"/>
    </row>
    <row r="76" spans="7:28">
      <c r="G76" s="12"/>
      <c r="H76" s="12"/>
      <c r="I76" s="12"/>
      <c r="J76" s="12"/>
      <c r="K76" s="12"/>
      <c r="L76" s="12"/>
      <c r="M76" s="149"/>
      <c r="N76" s="12"/>
      <c r="O76" s="151"/>
      <c r="P76" s="151"/>
      <c r="R76" s="14"/>
      <c r="U76" s="109"/>
      <c r="V76" s="109"/>
      <c r="W76" s="1"/>
      <c r="Y76" s="1"/>
      <c r="Z76" s="1"/>
      <c r="AA76" s="1"/>
      <c r="AB76" s="1"/>
    </row>
    <row r="77" spans="7:28">
      <c r="G77" s="12"/>
      <c r="H77" s="12"/>
      <c r="I77" s="12"/>
      <c r="J77" s="12"/>
      <c r="K77" s="12"/>
      <c r="L77" s="12"/>
      <c r="M77" s="149"/>
      <c r="N77" s="12"/>
      <c r="O77" s="151"/>
      <c r="P77" s="151"/>
      <c r="R77" s="14"/>
      <c r="U77" s="109"/>
      <c r="V77" s="109"/>
      <c r="W77" s="1"/>
      <c r="Y77" s="1"/>
      <c r="Z77" s="1"/>
      <c r="AA77" s="1"/>
      <c r="AB77" s="1"/>
    </row>
    <row r="78" spans="7:28">
      <c r="G78" s="12"/>
      <c r="H78" s="12"/>
      <c r="I78" s="12"/>
      <c r="J78" s="12"/>
      <c r="K78" s="12"/>
      <c r="L78" s="12"/>
      <c r="M78" s="149"/>
      <c r="N78" s="12"/>
      <c r="O78" s="151"/>
      <c r="P78" s="151"/>
      <c r="R78" s="14"/>
      <c r="U78" s="109"/>
      <c r="V78" s="109"/>
      <c r="W78" s="1"/>
      <c r="Y78" s="1"/>
      <c r="Z78" s="1"/>
      <c r="AA78" s="1"/>
      <c r="AB78" s="1"/>
    </row>
    <row r="79" spans="7:28">
      <c r="G79" s="12"/>
      <c r="H79" s="12"/>
      <c r="I79" s="12"/>
      <c r="J79" s="12"/>
      <c r="K79" s="12"/>
      <c r="L79" s="12"/>
      <c r="M79" s="149"/>
      <c r="N79" s="12"/>
      <c r="O79" s="151"/>
      <c r="P79" s="151"/>
      <c r="R79" s="14"/>
      <c r="U79" s="109"/>
      <c r="V79" s="109"/>
      <c r="W79" s="1"/>
      <c r="Y79" s="1"/>
      <c r="Z79" s="1"/>
      <c r="AA79" s="1"/>
      <c r="AB79" s="1"/>
    </row>
    <row r="80" spans="7:28">
      <c r="G80" s="12"/>
      <c r="H80" s="12"/>
      <c r="I80" s="12"/>
      <c r="J80" s="12"/>
      <c r="K80" s="12"/>
      <c r="L80" s="12"/>
      <c r="M80" s="149"/>
      <c r="N80" s="12"/>
      <c r="O80" s="151"/>
      <c r="P80" s="151"/>
      <c r="R80" s="14"/>
      <c r="U80" s="109"/>
      <c r="V80" s="109"/>
      <c r="W80" s="1"/>
      <c r="Y80" s="1"/>
      <c r="Z80" s="1"/>
      <c r="AA80" s="1"/>
      <c r="AB80" s="1"/>
    </row>
    <row r="81" spans="7:28">
      <c r="G81" s="12"/>
      <c r="H81" s="12"/>
      <c r="I81" s="12"/>
      <c r="J81" s="12"/>
      <c r="K81" s="12"/>
      <c r="L81" s="12"/>
      <c r="M81" s="149"/>
      <c r="N81" s="12"/>
      <c r="O81" s="151"/>
      <c r="P81" s="151"/>
      <c r="R81" s="14"/>
      <c r="U81" s="109"/>
      <c r="V81" s="109"/>
      <c r="W81" s="1"/>
      <c r="Y81" s="1"/>
      <c r="Z81" s="1"/>
      <c r="AA81" s="1"/>
      <c r="AB81" s="1"/>
    </row>
    <row r="82" spans="7:28">
      <c r="G82" s="12"/>
      <c r="H82" s="12"/>
      <c r="I82" s="12"/>
      <c r="J82" s="12"/>
      <c r="K82" s="12"/>
      <c r="L82" s="12"/>
      <c r="M82" s="149"/>
      <c r="N82" s="12"/>
      <c r="O82" s="151"/>
      <c r="P82" s="151"/>
      <c r="R82" s="14"/>
      <c r="U82" s="109"/>
      <c r="V82" s="109"/>
      <c r="W82" s="1"/>
      <c r="Y82" s="1"/>
      <c r="Z82" s="1"/>
      <c r="AA82" s="1"/>
      <c r="AB82" s="1"/>
    </row>
    <row r="83" spans="7:28">
      <c r="G83" s="12"/>
      <c r="H83" s="12"/>
      <c r="I83" s="12"/>
      <c r="J83" s="12"/>
      <c r="K83" s="12"/>
      <c r="L83" s="12"/>
      <c r="M83" s="149"/>
      <c r="N83" s="12"/>
      <c r="O83" s="151"/>
      <c r="P83" s="151"/>
      <c r="R83" s="14"/>
      <c r="U83" s="109"/>
      <c r="V83" s="109"/>
      <c r="W83" s="1"/>
      <c r="Y83" s="1"/>
      <c r="Z83" s="1"/>
      <c r="AA83" s="1"/>
      <c r="AB83" s="1"/>
    </row>
    <row r="84" spans="7:28">
      <c r="G84" s="12"/>
      <c r="H84" s="12"/>
      <c r="I84" s="12"/>
      <c r="J84" s="12"/>
      <c r="K84" s="12"/>
      <c r="L84" s="12"/>
      <c r="M84" s="149"/>
      <c r="N84" s="12"/>
      <c r="O84" s="151"/>
      <c r="P84" s="151"/>
      <c r="R84" s="14"/>
      <c r="U84" s="109"/>
      <c r="V84" s="109"/>
      <c r="W84" s="1"/>
      <c r="Y84" s="1"/>
      <c r="Z84" s="1"/>
      <c r="AA84" s="1"/>
      <c r="AB84" s="1"/>
    </row>
    <row r="85" spans="7:28">
      <c r="G85" s="12"/>
      <c r="H85" s="12"/>
      <c r="I85" s="12"/>
      <c r="J85" s="12"/>
      <c r="K85" s="12"/>
      <c r="L85" s="12"/>
      <c r="M85" s="149"/>
      <c r="N85" s="12"/>
      <c r="O85" s="151"/>
      <c r="P85" s="151"/>
      <c r="R85" s="14"/>
      <c r="U85" s="109"/>
      <c r="V85" s="109"/>
      <c r="W85" s="1"/>
      <c r="Y85" s="1"/>
      <c r="Z85" s="1"/>
      <c r="AA85" s="1"/>
      <c r="AB85" s="1"/>
    </row>
    <row r="86" spans="7:28">
      <c r="G86" s="12"/>
      <c r="H86" s="12"/>
      <c r="I86" s="12"/>
      <c r="J86" s="12"/>
      <c r="K86" s="12"/>
      <c r="L86" s="12"/>
      <c r="M86" s="149"/>
      <c r="N86" s="12"/>
      <c r="O86" s="151"/>
      <c r="P86" s="151"/>
      <c r="R86" s="14"/>
      <c r="U86" s="109"/>
      <c r="V86" s="109"/>
      <c r="W86" s="1"/>
      <c r="Y86" s="1"/>
      <c r="Z86" s="1"/>
      <c r="AA86" s="1"/>
      <c r="AB86" s="1"/>
    </row>
    <row r="87" spans="7:28">
      <c r="G87" s="12"/>
      <c r="H87" s="12"/>
      <c r="I87" s="12"/>
      <c r="J87" s="12"/>
      <c r="K87" s="12"/>
      <c r="L87" s="12"/>
      <c r="M87" s="149"/>
      <c r="N87" s="12"/>
      <c r="O87" s="151"/>
      <c r="P87" s="151"/>
      <c r="R87" s="14"/>
      <c r="U87" s="109"/>
      <c r="V87" s="109"/>
      <c r="W87" s="1"/>
      <c r="Y87" s="1"/>
      <c r="Z87" s="1"/>
      <c r="AA87" s="1"/>
      <c r="AB87" s="1"/>
    </row>
    <row r="88" spans="7:28">
      <c r="G88" s="12"/>
      <c r="H88" s="12"/>
      <c r="I88" s="12"/>
      <c r="J88" s="12"/>
      <c r="K88" s="12"/>
      <c r="L88" s="12"/>
      <c r="M88" s="149"/>
      <c r="N88" s="12"/>
      <c r="O88" s="151"/>
      <c r="P88" s="151"/>
      <c r="R88" s="14"/>
      <c r="U88" s="109"/>
      <c r="V88" s="109"/>
      <c r="W88" s="1"/>
      <c r="Y88" s="1"/>
      <c r="Z88" s="1"/>
      <c r="AA88" s="1"/>
      <c r="AB88" s="1"/>
    </row>
    <row r="89" spans="7:28">
      <c r="G89" s="12"/>
      <c r="H89" s="12"/>
      <c r="I89" s="12"/>
      <c r="J89" s="12"/>
      <c r="K89" s="12"/>
      <c r="L89" s="12"/>
      <c r="M89" s="149"/>
      <c r="N89" s="12"/>
      <c r="O89" s="151"/>
      <c r="P89" s="151"/>
      <c r="R89" s="14"/>
      <c r="U89" s="109"/>
      <c r="V89" s="109"/>
      <c r="W89" s="1"/>
      <c r="Y89" s="1"/>
      <c r="Z89" s="1"/>
      <c r="AA89" s="1"/>
      <c r="AB89" s="1"/>
    </row>
    <row r="90" spans="7:28">
      <c r="G90" s="12"/>
      <c r="H90" s="12"/>
      <c r="I90" s="12"/>
      <c r="J90" s="12"/>
      <c r="K90" s="12"/>
      <c r="L90" s="12"/>
      <c r="M90" s="149"/>
      <c r="N90" s="12"/>
      <c r="O90" s="151"/>
      <c r="P90" s="151"/>
      <c r="R90" s="14"/>
      <c r="U90" s="109"/>
      <c r="V90" s="109"/>
      <c r="W90" s="1"/>
      <c r="Y90" s="1"/>
      <c r="Z90" s="1"/>
      <c r="AA90" s="1"/>
      <c r="AB90" s="1"/>
    </row>
    <row r="91" spans="7:28">
      <c r="G91" s="12"/>
      <c r="H91" s="12"/>
      <c r="I91" s="12"/>
      <c r="J91" s="12"/>
      <c r="K91" s="12"/>
      <c r="L91" s="12"/>
      <c r="M91" s="149"/>
      <c r="N91" s="12"/>
      <c r="O91" s="151"/>
      <c r="P91" s="151"/>
      <c r="Q91" s="68"/>
      <c r="R91" s="68"/>
      <c r="S91" s="32"/>
      <c r="T91" s="68"/>
    </row>
    <row r="92" spans="7:28">
      <c r="G92" s="12"/>
      <c r="H92" s="12"/>
      <c r="I92" s="12"/>
      <c r="J92" s="12"/>
      <c r="K92" s="12"/>
      <c r="L92" s="12"/>
      <c r="M92" s="149"/>
      <c r="N92" s="12"/>
      <c r="Q92" s="68"/>
      <c r="R92" s="68"/>
      <c r="S92" s="32"/>
      <c r="T92" s="68"/>
    </row>
    <row r="93" spans="7:28">
      <c r="G93" s="12"/>
      <c r="H93" s="12"/>
      <c r="I93" s="12"/>
      <c r="J93" s="12"/>
      <c r="K93" s="12"/>
      <c r="L93" s="12"/>
      <c r="M93" s="149"/>
      <c r="N93" s="12"/>
    </row>
    <row r="94" spans="7:28">
      <c r="G94" s="12"/>
      <c r="H94" s="12"/>
      <c r="I94" s="12"/>
      <c r="J94" s="12"/>
      <c r="K94" s="12"/>
      <c r="L94" s="12"/>
      <c r="M94" s="149"/>
      <c r="N94" s="12"/>
    </row>
    <row r="95" spans="7:28">
      <c r="G95" s="12"/>
      <c r="H95" s="12"/>
      <c r="I95" s="12"/>
      <c r="J95" s="12"/>
      <c r="K95" s="12"/>
      <c r="L95" s="12"/>
      <c r="M95" s="149"/>
      <c r="N95" s="12"/>
    </row>
    <row r="96" spans="7:28">
      <c r="G96" s="12"/>
      <c r="H96" s="12"/>
      <c r="I96" s="12"/>
      <c r="J96" s="12"/>
      <c r="K96" s="12"/>
      <c r="L96" s="12"/>
      <c r="M96" s="149"/>
      <c r="N96" s="12"/>
    </row>
    <row r="97" spans="7:14">
      <c r="G97" s="12"/>
      <c r="H97" s="12"/>
      <c r="I97" s="12"/>
      <c r="J97" s="12"/>
      <c r="K97" s="12"/>
      <c r="L97" s="12"/>
      <c r="M97" s="149"/>
      <c r="N97" s="12"/>
    </row>
    <row r="98" spans="7:14">
      <c r="G98" s="12"/>
      <c r="H98" s="12"/>
      <c r="I98" s="12"/>
      <c r="J98" s="12"/>
      <c r="K98" s="12"/>
      <c r="L98" s="12"/>
      <c r="M98" s="149"/>
      <c r="N98" s="12"/>
    </row>
    <row r="99" spans="7:14">
      <c r="G99" s="12"/>
      <c r="H99" s="12"/>
      <c r="I99" s="12"/>
      <c r="J99" s="12"/>
      <c r="K99" s="12"/>
      <c r="L99" s="12"/>
      <c r="M99" s="149"/>
      <c r="N99" s="12"/>
    </row>
    <row r="100" spans="7:14">
      <c r="G100" s="12"/>
      <c r="H100" s="12"/>
      <c r="I100" s="12"/>
      <c r="J100" s="12"/>
      <c r="K100" s="12"/>
      <c r="L100" s="12"/>
      <c r="M100" s="149"/>
      <c r="N100" s="12"/>
    </row>
    <row r="101" spans="7:14">
      <c r="G101" s="12"/>
      <c r="H101" s="12"/>
      <c r="I101" s="12"/>
      <c r="J101" s="12"/>
      <c r="K101" s="12"/>
      <c r="L101" s="12"/>
      <c r="M101" s="149"/>
      <c r="N101" s="12"/>
    </row>
    <row r="102" spans="7:14">
      <c r="G102" s="12"/>
      <c r="H102" s="12"/>
      <c r="I102" s="12"/>
      <c r="J102" s="12"/>
      <c r="K102" s="12"/>
      <c r="L102" s="12"/>
      <c r="M102" s="149"/>
      <c r="N102" s="12"/>
    </row>
    <row r="103" spans="7:14">
      <c r="G103" s="12"/>
      <c r="H103" s="12"/>
      <c r="I103" s="12"/>
      <c r="J103" s="12"/>
      <c r="K103" s="12"/>
      <c r="L103" s="12"/>
      <c r="M103" s="149"/>
      <c r="N103" s="12"/>
    </row>
    <row r="104" spans="7:14">
      <c r="G104" s="12"/>
      <c r="H104" s="12"/>
      <c r="I104" s="12"/>
      <c r="J104" s="12"/>
      <c r="K104" s="12"/>
      <c r="L104" s="12"/>
      <c r="M104" s="149"/>
      <c r="N104" s="12"/>
    </row>
    <row r="105" spans="7:14">
      <c r="G105" s="12"/>
      <c r="H105" s="12"/>
      <c r="I105" s="12"/>
      <c r="J105" s="12"/>
      <c r="K105" s="12"/>
      <c r="L105" s="12"/>
      <c r="M105" s="149"/>
      <c r="N105" s="12"/>
    </row>
    <row r="106" spans="7:14">
      <c r="G106" s="12"/>
      <c r="H106" s="12"/>
      <c r="I106" s="12"/>
      <c r="J106" s="12"/>
      <c r="K106" s="12"/>
      <c r="L106" s="12"/>
      <c r="M106" s="149"/>
      <c r="N106" s="12"/>
    </row>
    <row r="107" spans="7:14">
      <c r="G107" s="12"/>
      <c r="H107" s="12"/>
      <c r="I107" s="12"/>
      <c r="J107" s="12"/>
      <c r="K107" s="12"/>
      <c r="L107" s="12"/>
      <c r="M107" s="149"/>
      <c r="N107" s="12"/>
    </row>
    <row r="108" spans="7:14">
      <c r="G108" s="12"/>
      <c r="H108" s="12"/>
      <c r="I108" s="12"/>
      <c r="J108" s="12"/>
      <c r="K108" s="12"/>
      <c r="L108" s="12"/>
      <c r="M108" s="149"/>
      <c r="N108" s="12"/>
    </row>
    <row r="109" spans="7:14">
      <c r="G109" s="12"/>
      <c r="H109" s="12"/>
      <c r="I109" s="12"/>
      <c r="J109" s="12"/>
      <c r="K109" s="12"/>
      <c r="L109" s="12"/>
      <c r="M109" s="149"/>
      <c r="N109" s="12"/>
    </row>
    <row r="110" spans="7:14">
      <c r="G110" s="12"/>
      <c r="H110" s="12"/>
      <c r="I110" s="12"/>
      <c r="J110" s="12"/>
      <c r="K110" s="12"/>
      <c r="L110" s="12"/>
      <c r="M110" s="149"/>
      <c r="N110" s="12"/>
    </row>
    <row r="111" spans="7:14">
      <c r="G111" s="12"/>
      <c r="H111" s="12"/>
      <c r="I111" s="12"/>
      <c r="J111" s="12"/>
      <c r="K111" s="12"/>
      <c r="L111" s="12"/>
      <c r="M111" s="149"/>
      <c r="N111" s="12"/>
    </row>
    <row r="112" spans="7:14">
      <c r="G112" s="12"/>
      <c r="H112" s="12"/>
      <c r="I112" s="12"/>
      <c r="J112" s="12"/>
      <c r="K112" s="12"/>
      <c r="L112" s="12"/>
      <c r="M112" s="149"/>
      <c r="N112" s="12"/>
    </row>
    <row r="113" spans="7:14">
      <c r="G113" s="12"/>
      <c r="H113" s="12"/>
      <c r="I113" s="12"/>
      <c r="J113" s="12"/>
      <c r="K113" s="12"/>
      <c r="L113" s="12"/>
      <c r="M113" s="149"/>
      <c r="N113" s="12"/>
    </row>
    <row r="114" spans="7:14">
      <c r="G114" s="12"/>
      <c r="H114" s="12"/>
      <c r="I114" s="12"/>
      <c r="J114" s="12"/>
      <c r="K114" s="12"/>
      <c r="L114" s="12"/>
      <c r="M114" s="149"/>
      <c r="N114" s="12"/>
    </row>
    <row r="115" spans="7:14">
      <c r="G115" s="12"/>
      <c r="H115" s="12"/>
      <c r="I115" s="12"/>
      <c r="J115" s="12"/>
      <c r="K115" s="12"/>
      <c r="L115" s="12"/>
      <c r="M115" s="149"/>
      <c r="N115" s="12"/>
    </row>
    <row r="116" spans="7:14">
      <c r="G116" s="12"/>
      <c r="H116" s="12"/>
      <c r="I116" s="12"/>
      <c r="J116" s="12"/>
      <c r="K116" s="12"/>
      <c r="L116" s="12"/>
      <c r="M116" s="149"/>
      <c r="N116" s="12"/>
    </row>
    <row r="117" spans="7:14">
      <c r="G117" s="12"/>
      <c r="H117" s="12"/>
      <c r="I117" s="12"/>
      <c r="J117" s="12"/>
      <c r="K117" s="12"/>
      <c r="L117" s="12"/>
      <c r="M117" s="149"/>
      <c r="N117" s="12"/>
    </row>
    <row r="118" spans="7:14">
      <c r="G118" s="12"/>
      <c r="H118" s="12"/>
      <c r="I118" s="12"/>
      <c r="J118" s="12"/>
      <c r="K118" s="12"/>
      <c r="L118" s="12"/>
      <c r="M118" s="149"/>
      <c r="N118" s="12"/>
    </row>
    <row r="119" spans="7:14">
      <c r="G119" s="12"/>
      <c r="H119" s="12"/>
      <c r="I119" s="12"/>
      <c r="J119" s="12"/>
      <c r="K119" s="12"/>
      <c r="L119" s="12"/>
      <c r="M119" s="149"/>
      <c r="N119" s="12"/>
    </row>
    <row r="120" spans="7:14">
      <c r="G120" s="12"/>
      <c r="H120" s="12"/>
      <c r="I120" s="12"/>
      <c r="J120" s="12"/>
      <c r="K120" s="12"/>
      <c r="L120" s="12"/>
      <c r="M120" s="149"/>
      <c r="N120" s="12"/>
    </row>
    <row r="121" spans="7:14">
      <c r="G121" s="12"/>
      <c r="H121" s="12"/>
      <c r="I121" s="12"/>
      <c r="J121" s="12"/>
      <c r="K121" s="12"/>
      <c r="L121" s="12"/>
      <c r="M121" s="149"/>
      <c r="N121" s="12"/>
    </row>
    <row r="122" spans="7:14">
      <c r="G122" s="12"/>
      <c r="H122" s="12"/>
      <c r="I122" s="12"/>
      <c r="J122" s="12"/>
      <c r="K122" s="12"/>
      <c r="L122" s="12"/>
      <c r="M122" s="149"/>
      <c r="N122" s="12"/>
    </row>
    <row r="123" spans="7:14">
      <c r="G123" s="12"/>
      <c r="H123" s="12"/>
      <c r="I123" s="12"/>
      <c r="J123" s="12"/>
      <c r="K123" s="12"/>
      <c r="L123" s="12"/>
      <c r="M123" s="149"/>
      <c r="N123" s="12"/>
    </row>
    <row r="124" spans="7:14">
      <c r="G124" s="12"/>
      <c r="H124" s="12"/>
      <c r="I124" s="12"/>
      <c r="J124" s="12"/>
      <c r="K124" s="12"/>
      <c r="L124" s="12"/>
      <c r="M124" s="149"/>
      <c r="N124" s="12"/>
    </row>
    <row r="125" spans="7:14">
      <c r="G125" s="12"/>
      <c r="H125" s="12"/>
      <c r="I125" s="12"/>
      <c r="J125" s="12"/>
      <c r="K125" s="12"/>
      <c r="L125" s="12"/>
      <c r="M125" s="149"/>
      <c r="N125" s="12"/>
    </row>
    <row r="126" spans="7:14">
      <c r="G126" s="12"/>
      <c r="H126" s="12"/>
      <c r="I126" s="12"/>
      <c r="J126" s="12"/>
      <c r="K126" s="12"/>
      <c r="L126" s="12"/>
      <c r="M126" s="149"/>
      <c r="N126" s="12"/>
    </row>
    <row r="127" spans="7:14">
      <c r="G127" s="12"/>
      <c r="H127" s="12"/>
      <c r="I127" s="12"/>
      <c r="J127" s="12"/>
      <c r="K127" s="12"/>
      <c r="L127" s="12"/>
      <c r="M127" s="149"/>
      <c r="N127" s="12"/>
    </row>
    <row r="128" spans="7:14">
      <c r="G128" s="12"/>
      <c r="H128" s="12"/>
      <c r="I128" s="12"/>
      <c r="J128" s="12"/>
      <c r="K128" s="12"/>
      <c r="L128" s="12"/>
      <c r="M128" s="149"/>
      <c r="N128" s="12"/>
    </row>
    <row r="129" spans="7:14">
      <c r="G129" s="12"/>
      <c r="H129" s="12"/>
      <c r="I129" s="12"/>
      <c r="J129" s="12"/>
      <c r="K129" s="12"/>
      <c r="L129" s="12"/>
      <c r="M129" s="149"/>
      <c r="N129" s="12"/>
    </row>
    <row r="130" spans="7:14">
      <c r="G130" s="12"/>
      <c r="H130" s="12"/>
      <c r="I130" s="12"/>
      <c r="J130" s="12"/>
      <c r="K130" s="12"/>
      <c r="L130" s="12"/>
      <c r="M130" s="149"/>
      <c r="N130" s="12"/>
    </row>
    <row r="131" spans="7:14">
      <c r="G131" s="12"/>
      <c r="H131" s="12"/>
      <c r="I131" s="12"/>
      <c r="J131" s="12"/>
      <c r="K131" s="12"/>
      <c r="L131" s="12"/>
      <c r="M131" s="149"/>
      <c r="N131" s="12"/>
    </row>
    <row r="132" spans="7:14">
      <c r="G132" s="12"/>
      <c r="H132" s="12"/>
      <c r="I132" s="12"/>
      <c r="J132" s="12"/>
      <c r="K132" s="12"/>
      <c r="L132" s="12"/>
      <c r="M132" s="149"/>
      <c r="N132" s="12"/>
    </row>
    <row r="133" spans="7:14">
      <c r="G133" s="12"/>
      <c r="H133" s="12"/>
      <c r="I133" s="12"/>
      <c r="J133" s="12"/>
      <c r="K133" s="12"/>
      <c r="L133" s="12"/>
      <c r="M133" s="149"/>
      <c r="N133" s="12"/>
    </row>
    <row r="134" spans="7:14">
      <c r="G134" s="12"/>
      <c r="H134" s="12"/>
      <c r="I134" s="12"/>
      <c r="J134" s="12"/>
      <c r="K134" s="12"/>
      <c r="L134" s="12"/>
      <c r="M134" s="149"/>
      <c r="N134" s="12"/>
    </row>
    <row r="135" spans="7:14">
      <c r="G135" s="12"/>
      <c r="H135" s="12"/>
      <c r="I135" s="12"/>
      <c r="J135" s="12"/>
      <c r="K135" s="12"/>
      <c r="L135" s="12"/>
      <c r="M135" s="149"/>
      <c r="N135" s="12"/>
    </row>
    <row r="136" spans="7:14">
      <c r="G136" s="12"/>
      <c r="H136" s="12"/>
      <c r="I136" s="12"/>
      <c r="J136" s="12"/>
      <c r="K136" s="12"/>
      <c r="L136" s="12"/>
      <c r="M136" s="149"/>
      <c r="N136" s="12"/>
    </row>
    <row r="137" spans="7:14">
      <c r="G137" s="12"/>
      <c r="H137" s="12"/>
      <c r="I137" s="12"/>
      <c r="J137" s="12"/>
      <c r="K137" s="12"/>
      <c r="L137" s="12"/>
      <c r="M137" s="149"/>
      <c r="N137" s="12"/>
    </row>
    <row r="138" spans="7:14">
      <c r="G138" s="12"/>
      <c r="H138" s="12"/>
      <c r="I138" s="12"/>
      <c r="J138" s="12"/>
      <c r="K138" s="12"/>
      <c r="L138" s="12"/>
      <c r="M138" s="149"/>
      <c r="N138" s="12"/>
    </row>
    <row r="139" spans="7:14">
      <c r="G139" s="12"/>
      <c r="H139" s="12"/>
      <c r="I139" s="12"/>
      <c r="J139" s="12"/>
      <c r="K139" s="12"/>
      <c r="L139" s="12"/>
      <c r="M139" s="149"/>
      <c r="N139" s="12"/>
    </row>
    <row r="140" spans="7:14">
      <c r="G140" s="12"/>
      <c r="H140" s="12"/>
      <c r="I140" s="12"/>
      <c r="J140" s="12"/>
      <c r="K140" s="12"/>
      <c r="L140" s="12"/>
      <c r="M140" s="149"/>
      <c r="N140" s="12"/>
    </row>
    <row r="141" spans="7:14">
      <c r="G141" s="12"/>
      <c r="H141" s="12"/>
      <c r="I141" s="12"/>
      <c r="J141" s="12"/>
      <c r="K141" s="12"/>
      <c r="L141" s="12"/>
      <c r="M141" s="149"/>
      <c r="N141" s="12"/>
    </row>
    <row r="142" spans="7:14">
      <c r="G142" s="12"/>
      <c r="H142" s="12"/>
      <c r="I142" s="12"/>
      <c r="J142" s="12"/>
      <c r="K142" s="12"/>
      <c r="L142" s="12"/>
      <c r="M142" s="149"/>
      <c r="N142" s="12"/>
    </row>
    <row r="143" spans="7:14">
      <c r="G143" s="12"/>
      <c r="H143" s="12"/>
      <c r="I143" s="12"/>
      <c r="J143" s="12"/>
      <c r="K143" s="12"/>
      <c r="L143" s="12"/>
      <c r="M143" s="149"/>
      <c r="N143" s="12"/>
    </row>
    <row r="144" spans="7:14">
      <c r="G144" s="12"/>
      <c r="H144" s="12"/>
      <c r="I144" s="12"/>
      <c r="J144" s="12"/>
      <c r="K144" s="12"/>
      <c r="L144" s="12"/>
      <c r="M144" s="149"/>
      <c r="N144" s="12"/>
    </row>
    <row r="145" spans="7:14">
      <c r="G145" s="12"/>
      <c r="H145" s="12"/>
      <c r="I145" s="12"/>
      <c r="J145" s="12"/>
      <c r="K145" s="12"/>
      <c r="L145" s="12"/>
      <c r="M145" s="149"/>
      <c r="N145" s="12"/>
    </row>
    <row r="146" spans="7:14">
      <c r="G146" s="12"/>
      <c r="H146" s="12"/>
      <c r="I146" s="12"/>
      <c r="J146" s="12"/>
      <c r="K146" s="12"/>
      <c r="L146" s="12"/>
      <c r="M146" s="149"/>
      <c r="N146" s="12"/>
    </row>
    <row r="147" spans="7:14">
      <c r="G147" s="12"/>
      <c r="H147" s="12"/>
      <c r="I147" s="12"/>
      <c r="J147" s="12"/>
      <c r="K147" s="12"/>
      <c r="L147" s="12"/>
      <c r="M147" s="149"/>
      <c r="N147" s="12"/>
    </row>
    <row r="148" spans="7:14">
      <c r="G148" s="12"/>
      <c r="H148" s="12"/>
      <c r="I148" s="12"/>
      <c r="J148" s="12"/>
      <c r="K148" s="12"/>
      <c r="L148" s="12"/>
      <c r="M148" s="149"/>
      <c r="N148" s="12"/>
    </row>
    <row r="149" spans="7:14">
      <c r="G149" s="12"/>
      <c r="H149" s="12"/>
      <c r="I149" s="12"/>
      <c r="J149" s="12"/>
      <c r="K149" s="12"/>
      <c r="L149" s="12"/>
      <c r="M149" s="149"/>
      <c r="N149" s="12"/>
    </row>
    <row r="150" spans="7:14">
      <c r="G150" s="12"/>
      <c r="H150" s="12"/>
      <c r="I150" s="12"/>
      <c r="J150" s="12"/>
      <c r="K150" s="12"/>
      <c r="L150" s="12"/>
      <c r="M150" s="149"/>
      <c r="N150" s="12"/>
    </row>
    <row r="151" spans="7:14">
      <c r="G151" s="12"/>
      <c r="H151" s="12"/>
      <c r="I151" s="12"/>
      <c r="J151" s="12"/>
      <c r="K151" s="12"/>
      <c r="L151" s="12"/>
      <c r="M151" s="149"/>
      <c r="N151" s="12"/>
    </row>
    <row r="152" spans="7:14">
      <c r="G152" s="12"/>
      <c r="H152" s="12"/>
      <c r="I152" s="12"/>
      <c r="J152" s="12"/>
      <c r="K152" s="12"/>
      <c r="L152" s="12"/>
      <c r="M152" s="149"/>
      <c r="N152" s="12"/>
    </row>
    <row r="153" spans="7:14">
      <c r="G153" s="12"/>
      <c r="H153" s="12"/>
      <c r="I153" s="12"/>
      <c r="J153" s="12"/>
      <c r="K153" s="12"/>
      <c r="L153" s="12"/>
      <c r="M153" s="149"/>
      <c r="N153" s="12"/>
    </row>
    <row r="154" spans="7:14">
      <c r="G154" s="12"/>
      <c r="H154" s="12"/>
      <c r="I154" s="12"/>
      <c r="J154" s="12"/>
      <c r="K154" s="12"/>
      <c r="L154" s="12"/>
      <c r="M154" s="149"/>
      <c r="N154" s="12"/>
    </row>
    <row r="155" spans="7:14">
      <c r="G155" s="12"/>
      <c r="H155" s="12"/>
      <c r="I155" s="12"/>
      <c r="J155" s="12"/>
      <c r="K155" s="12"/>
      <c r="L155" s="12"/>
      <c r="M155" s="149"/>
      <c r="N155" s="12"/>
    </row>
    <row r="156" spans="7:14">
      <c r="G156" s="12"/>
      <c r="H156" s="12"/>
      <c r="I156" s="12"/>
      <c r="J156" s="12"/>
      <c r="K156" s="12"/>
      <c r="L156" s="12"/>
      <c r="M156" s="149"/>
      <c r="N156" s="12"/>
    </row>
    <row r="157" spans="7:14">
      <c r="G157" s="12"/>
      <c r="H157" s="12"/>
      <c r="I157" s="12"/>
      <c r="J157" s="12"/>
      <c r="K157" s="12"/>
      <c r="L157" s="12"/>
      <c r="M157" s="149"/>
      <c r="N157" s="12"/>
    </row>
    <row r="158" spans="7:14">
      <c r="G158" s="12"/>
      <c r="H158" s="12"/>
      <c r="I158" s="12"/>
      <c r="J158" s="12"/>
      <c r="K158" s="12"/>
      <c r="L158" s="12"/>
      <c r="M158" s="149"/>
      <c r="N158" s="12"/>
    </row>
    <row r="159" spans="7:14">
      <c r="G159" s="12"/>
      <c r="H159" s="12"/>
      <c r="I159" s="12"/>
      <c r="J159" s="12"/>
      <c r="K159" s="12"/>
      <c r="L159" s="12"/>
      <c r="M159" s="149"/>
      <c r="N159" s="12"/>
    </row>
    <row r="160" spans="7:14">
      <c r="G160" s="12"/>
      <c r="H160" s="12"/>
      <c r="I160" s="12"/>
      <c r="J160" s="12"/>
      <c r="K160" s="12"/>
      <c r="L160" s="12"/>
      <c r="M160" s="149"/>
      <c r="N160" s="12"/>
    </row>
    <row r="161" spans="1:14">
      <c r="G161" s="12"/>
      <c r="H161" s="12"/>
      <c r="I161" s="12"/>
      <c r="J161" s="12"/>
      <c r="K161" s="12"/>
      <c r="L161" s="12"/>
      <c r="M161" s="149"/>
      <c r="N161" s="12"/>
    </row>
    <row r="162" spans="1:14">
      <c r="G162" s="12"/>
      <c r="H162" s="12"/>
      <c r="I162" s="12"/>
      <c r="J162" s="12"/>
      <c r="K162" s="12"/>
      <c r="L162" s="12"/>
      <c r="M162" s="149"/>
      <c r="N162" s="12"/>
    </row>
    <row r="163" spans="1:14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150"/>
      <c r="N163" s="30"/>
    </row>
    <row r="164" spans="1:1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151"/>
      <c r="N164" s="32"/>
    </row>
    <row r="165" spans="1:14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151"/>
      <c r="N165" s="32"/>
    </row>
    <row r="166" spans="1:14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151"/>
      <c r="N166" s="32"/>
    </row>
    <row r="167" spans="1:14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151"/>
      <c r="N167" s="32"/>
    </row>
    <row r="168" spans="1:14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151"/>
      <c r="N168" s="32"/>
    </row>
    <row r="169" spans="1:14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151"/>
      <c r="N169" s="32"/>
    </row>
    <row r="170" spans="1:14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151"/>
      <c r="N170" s="32"/>
    </row>
    <row r="171" spans="1:14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151"/>
      <c r="N171" s="32"/>
    </row>
    <row r="172" spans="1:14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151"/>
      <c r="N172" s="32"/>
    </row>
    <row r="173" spans="1:14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151"/>
      <c r="N173" s="32"/>
    </row>
    <row r="174" spans="1:1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151"/>
      <c r="N174" s="32"/>
    </row>
    <row r="175" spans="1:14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151"/>
      <c r="N175" s="32"/>
    </row>
    <row r="176" spans="1:14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151"/>
      <c r="N176" s="32"/>
    </row>
    <row r="177" spans="1:14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151"/>
      <c r="N177" s="32"/>
    </row>
    <row r="178" spans="1:14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151"/>
      <c r="N178" s="32"/>
    </row>
    <row r="179" spans="1:14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151"/>
      <c r="N179" s="32"/>
    </row>
    <row r="180" spans="1:14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151"/>
      <c r="N180" s="32"/>
    </row>
    <row r="181" spans="1:14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151"/>
      <c r="N181" s="32"/>
    </row>
    <row r="182" spans="1:14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151"/>
      <c r="N182" s="32"/>
    </row>
    <row r="183" spans="1:14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151"/>
      <c r="N183" s="32"/>
    </row>
    <row r="184" spans="1:1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151"/>
      <c r="N184" s="32"/>
    </row>
    <row r="185" spans="1:14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151"/>
      <c r="N185" s="32"/>
    </row>
    <row r="186" spans="1:14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151"/>
      <c r="N186" s="32"/>
    </row>
    <row r="187" spans="1:14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151"/>
      <c r="N187" s="32"/>
    </row>
    <row r="188" spans="1:14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151"/>
      <c r="N188" s="32"/>
    </row>
    <row r="189" spans="1:14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151"/>
      <c r="N189" s="32"/>
    </row>
    <row r="190" spans="1:14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151"/>
      <c r="N190" s="32"/>
    </row>
    <row r="191" spans="1:14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151"/>
      <c r="N191" s="32"/>
    </row>
    <row r="192" spans="1:14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151"/>
      <c r="N192" s="32"/>
    </row>
    <row r="193" spans="1:14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151"/>
      <c r="N193" s="32"/>
    </row>
    <row r="194" spans="1:1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151"/>
      <c r="N194" s="32"/>
    </row>
    <row r="195" spans="1:14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151"/>
      <c r="N195" s="32"/>
    </row>
    <row r="196" spans="1:14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151"/>
      <c r="N196" s="32"/>
    </row>
    <row r="197" spans="1:14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151"/>
      <c r="N197" s="32"/>
    </row>
  </sheetData>
  <mergeCells count="1">
    <mergeCell ref="M4:N4"/>
  </mergeCells>
  <conditionalFormatting sqref="I18:I20 I10:I16">
    <cfRule type="cellIs" dxfId="54" priority="5" operator="lessThan">
      <formula>0</formula>
    </cfRule>
    <cfRule type="cellIs" dxfId="53" priority="6" operator="greaterThan">
      <formula>0</formula>
    </cfRule>
  </conditionalFormatting>
  <conditionalFormatting sqref="N18:N20 N10:N16">
    <cfRule type="cellIs" dxfId="52" priority="3" operator="lessThan">
      <formula>0</formula>
    </cfRule>
    <cfRule type="cellIs" dxfId="51" priority="4" operator="greaterThan">
      <formula>0</formula>
    </cfRule>
  </conditionalFormatting>
  <conditionalFormatting sqref="L18:L20 L10:L16">
    <cfRule type="cellIs" dxfId="50" priority="1" operator="lessThan">
      <formula>0</formula>
    </cfRule>
    <cfRule type="cellIs" dxfId="4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143"/>
  <sheetViews>
    <sheetView tabSelected="1" zoomScale="98" zoomScaleNormal="98" workbookViewId="0">
      <pane xSplit="7" ySplit="6" topLeftCell="H21" activePane="bottomRight" state="frozen"/>
      <selection pane="topRight" activeCell="G1" sqref="G1"/>
      <selection pane="bottomLeft" activeCell="A7" sqref="A7"/>
      <selection pane="bottomRight"/>
    </sheetView>
  </sheetViews>
  <sheetFormatPr baseColWidth="10" defaultRowHeight="15"/>
  <cols>
    <col min="1" max="1" width="6.6328125" customWidth="1"/>
    <col min="2" max="2" width="7.36328125" customWidth="1"/>
    <col min="3" max="3" width="5.453125" customWidth="1"/>
    <col min="4" max="4" width="1.54296875" customWidth="1"/>
    <col min="5" max="5" width="6.90625" style="281" customWidth="1"/>
    <col min="6" max="6" width="6.6328125" customWidth="1"/>
    <col min="7" max="7" width="6.54296875" style="217" customWidth="1"/>
    <col min="8" max="8" width="7" customWidth="1"/>
    <col min="9" max="9" width="4.36328125" customWidth="1"/>
    <col min="10" max="10" width="5" style="9" customWidth="1"/>
    <col min="11" max="11" width="1.1796875" style="9" customWidth="1"/>
    <col min="12" max="12" width="7.90625" customWidth="1"/>
    <col min="13" max="13" width="5" customWidth="1"/>
    <col min="14" max="14" width="6.81640625" customWidth="1"/>
    <col min="15" max="15" width="10.453125" style="9" customWidth="1"/>
    <col min="16" max="16" width="7.81640625" style="217" customWidth="1"/>
    <col min="17" max="17" width="6.08984375" style="290" customWidth="1"/>
    <col min="18" max="18" width="9.90625" customWidth="1"/>
    <col min="19" max="19" width="8.54296875" style="9" customWidth="1"/>
    <col min="20" max="20" width="4.90625" customWidth="1"/>
    <col min="21" max="21" width="7.36328125" customWidth="1"/>
    <col min="22" max="22" width="6" customWidth="1"/>
    <col min="23" max="23" width="6.54296875" customWidth="1"/>
    <col min="24" max="24" width="7" style="96" customWidth="1"/>
    <col min="25" max="25" width="6.81640625" customWidth="1"/>
    <col min="26" max="26" width="6.6328125" customWidth="1"/>
    <col min="27" max="27" width="5.6328125" customWidth="1"/>
    <col min="28" max="28" width="8.1796875" customWidth="1"/>
    <col min="29" max="29" width="6.36328125" style="96" customWidth="1"/>
    <col min="30" max="30" width="3.36328125" customWidth="1"/>
    <col min="31" max="31" width="5.36328125" customWidth="1"/>
    <col min="32" max="32" width="10.36328125" customWidth="1"/>
    <col min="33" max="33" width="9" customWidth="1"/>
    <col min="34" max="34" width="7.6328125" customWidth="1"/>
    <col min="35" max="35" width="10.08984375" customWidth="1"/>
    <col min="36" max="36" width="10.6328125" customWidth="1"/>
    <col min="37" max="37" width="8.54296875" customWidth="1"/>
    <col min="38" max="38" width="9.36328125" customWidth="1"/>
    <col min="39" max="39" width="9" customWidth="1"/>
    <col min="40" max="40" width="8.90625" customWidth="1"/>
    <col min="41" max="41" width="9.08984375" customWidth="1"/>
    <col min="42" max="42" width="8.453125" customWidth="1"/>
    <col min="43" max="43" width="9.08984375" customWidth="1"/>
    <col min="44" max="44" width="10" customWidth="1"/>
    <col min="45" max="45" width="10.54296875" customWidth="1"/>
    <col min="46" max="46" width="8.08984375" customWidth="1"/>
    <col min="47" max="47" width="8.36328125" customWidth="1"/>
    <col min="48" max="48" width="7.54296875" customWidth="1"/>
    <col min="49" max="49" width="8.08984375" customWidth="1"/>
    <col min="50" max="50" width="11.08984375" customWidth="1"/>
  </cols>
  <sheetData>
    <row r="1" spans="1:43" ht="15.6">
      <c r="A1" s="28"/>
      <c r="B1" s="28"/>
      <c r="C1" s="28"/>
      <c r="D1" s="28"/>
      <c r="E1" s="278"/>
      <c r="F1" s="28"/>
      <c r="G1" s="211"/>
      <c r="H1" s="28"/>
      <c r="I1" s="28"/>
      <c r="J1" s="71"/>
      <c r="K1" s="71"/>
      <c r="L1" s="28"/>
      <c r="M1" s="28"/>
      <c r="N1" s="28"/>
      <c r="O1" s="71"/>
      <c r="P1" s="211"/>
      <c r="Q1" s="284"/>
      <c r="R1" s="28"/>
      <c r="S1" s="71"/>
      <c r="T1" s="28"/>
      <c r="U1" s="28"/>
      <c r="V1" s="34" t="s">
        <v>567</v>
      </c>
      <c r="W1" s="28"/>
      <c r="X1" s="28"/>
      <c r="Y1" s="28"/>
      <c r="Z1" s="28"/>
      <c r="AC1"/>
      <c r="AE1" s="4"/>
      <c r="AF1" s="4"/>
    </row>
    <row r="2" spans="1:43" ht="29.4">
      <c r="A2" s="28"/>
      <c r="B2" s="116" t="s">
        <v>552</v>
      </c>
      <c r="C2" s="117"/>
      <c r="D2" s="117"/>
      <c r="E2" s="279"/>
      <c r="F2" s="117"/>
      <c r="G2" s="268"/>
      <c r="H2" s="117"/>
      <c r="I2" s="117"/>
      <c r="J2" s="319">
        <v>2024</v>
      </c>
      <c r="K2" s="319"/>
      <c r="L2" s="320"/>
      <c r="M2" s="117"/>
      <c r="N2" s="118"/>
      <c r="O2" s="189" t="s">
        <v>64</v>
      </c>
      <c r="P2" s="268"/>
      <c r="Q2" s="285"/>
      <c r="R2" s="119">
        <v>52</v>
      </c>
      <c r="S2" s="275"/>
      <c r="T2" s="28"/>
      <c r="U2" s="28"/>
      <c r="V2" s="321">
        <v>45667</v>
      </c>
      <c r="W2" s="322"/>
      <c r="X2" s="322"/>
      <c r="Y2" s="320"/>
      <c r="Z2" s="28"/>
      <c r="AC2"/>
      <c r="AE2" s="4"/>
      <c r="AF2" s="4"/>
      <c r="AG2" s="4"/>
      <c r="AH2" s="4"/>
      <c r="AI2" s="4"/>
      <c r="AJ2" s="4"/>
      <c r="AK2" s="4"/>
      <c r="AL2" s="4"/>
    </row>
    <row r="3" spans="1:43" ht="22.8">
      <c r="A3" s="10"/>
      <c r="B3" s="10"/>
      <c r="C3" s="10"/>
      <c r="D3" s="10"/>
      <c r="E3" s="270"/>
      <c r="F3" s="10"/>
      <c r="G3" s="273"/>
      <c r="H3" s="26"/>
      <c r="I3" s="10"/>
      <c r="J3" s="182"/>
      <c r="K3" s="182"/>
      <c r="L3" s="6"/>
      <c r="M3" s="10"/>
      <c r="N3" s="6"/>
      <c r="O3" s="182"/>
      <c r="P3" s="269"/>
      <c r="Q3" s="286"/>
      <c r="R3" s="104"/>
      <c r="S3" s="182"/>
      <c r="T3" s="28"/>
      <c r="U3" s="10"/>
      <c r="V3" s="7"/>
      <c r="W3" s="28"/>
      <c r="X3" s="28"/>
      <c r="Y3" s="28"/>
      <c r="Z3" s="28"/>
      <c r="AC3"/>
      <c r="AE3" s="4"/>
      <c r="AF3" s="4"/>
      <c r="AG3" s="4"/>
      <c r="AH3" s="4"/>
      <c r="AI3" s="4"/>
      <c r="AJ3" s="4"/>
      <c r="AK3" s="4"/>
    </row>
    <row r="4" spans="1:43" ht="17.399999999999999">
      <c r="A4" s="10"/>
      <c r="B4" s="8" t="s">
        <v>3</v>
      </c>
      <c r="C4" s="8"/>
      <c r="D4" s="8"/>
      <c r="E4" s="270"/>
      <c r="F4" s="8" t="s">
        <v>3</v>
      </c>
      <c r="G4" s="270"/>
      <c r="H4" s="8" t="s">
        <v>18</v>
      </c>
      <c r="I4" s="8"/>
      <c r="J4" s="190" t="s">
        <v>476</v>
      </c>
      <c r="K4" s="190"/>
      <c r="L4" s="8" t="s">
        <v>18</v>
      </c>
      <c r="M4" s="8"/>
      <c r="N4" s="8"/>
      <c r="O4" s="190" t="s">
        <v>52</v>
      </c>
      <c r="P4" s="270" t="s">
        <v>3</v>
      </c>
      <c r="Q4" s="287"/>
      <c r="R4" s="104" t="s">
        <v>3</v>
      </c>
      <c r="S4" s="190" t="s">
        <v>537</v>
      </c>
      <c r="T4" s="8"/>
      <c r="U4" s="8" t="s">
        <v>3</v>
      </c>
      <c r="V4" s="8"/>
      <c r="AC4"/>
      <c r="AH4" s="4"/>
      <c r="AI4" s="4"/>
      <c r="AJ4" s="21"/>
      <c r="AK4" s="4"/>
      <c r="AL4" s="21"/>
    </row>
    <row r="5" spans="1:43">
      <c r="A5" s="6"/>
      <c r="B5" s="8" t="s">
        <v>11</v>
      </c>
      <c r="C5" s="8" t="s">
        <v>444</v>
      </c>
      <c r="D5" s="8"/>
      <c r="E5" s="274" t="s">
        <v>532</v>
      </c>
      <c r="F5" s="8" t="s">
        <v>474</v>
      </c>
      <c r="G5" s="270"/>
      <c r="H5" s="8" t="s">
        <v>1</v>
      </c>
      <c r="I5" s="8"/>
      <c r="J5" s="190" t="s">
        <v>31</v>
      </c>
      <c r="K5" s="190"/>
      <c r="L5" s="8" t="s">
        <v>479</v>
      </c>
      <c r="M5" s="8"/>
      <c r="N5" s="8" t="s">
        <v>476</v>
      </c>
      <c r="O5" s="190" t="s">
        <v>478</v>
      </c>
      <c r="P5" s="270" t="s">
        <v>526</v>
      </c>
      <c r="Q5" s="287"/>
      <c r="R5" s="104" t="s">
        <v>454</v>
      </c>
      <c r="S5" s="190" t="s">
        <v>538</v>
      </c>
      <c r="T5" s="113"/>
      <c r="U5" s="113" t="s">
        <v>454</v>
      </c>
      <c r="V5" s="113"/>
      <c r="AC5"/>
      <c r="AE5" s="4"/>
      <c r="AF5" s="4"/>
      <c r="AG5" s="4"/>
      <c r="AH5" s="4"/>
      <c r="AI5" s="4"/>
    </row>
    <row r="6" spans="1:43">
      <c r="A6" s="6"/>
      <c r="B6" s="8" t="s">
        <v>473</v>
      </c>
      <c r="C6" s="113" t="s">
        <v>532</v>
      </c>
      <c r="D6" s="113"/>
      <c r="E6" s="274" t="s">
        <v>553</v>
      </c>
      <c r="F6" s="8" t="s">
        <v>478</v>
      </c>
      <c r="G6" s="274" t="s">
        <v>532</v>
      </c>
      <c r="H6" s="8" t="s">
        <v>472</v>
      </c>
      <c r="I6" s="113" t="s">
        <v>532</v>
      </c>
      <c r="J6" s="190" t="s">
        <v>477</v>
      </c>
      <c r="K6" s="190"/>
      <c r="L6" s="8" t="s">
        <v>478</v>
      </c>
      <c r="M6" s="113" t="s">
        <v>532</v>
      </c>
      <c r="N6" s="8" t="s">
        <v>478</v>
      </c>
      <c r="O6" s="191" t="s">
        <v>585</v>
      </c>
      <c r="P6" s="270" t="s">
        <v>505</v>
      </c>
      <c r="Q6" s="288" t="s">
        <v>532</v>
      </c>
      <c r="R6" s="104" t="s">
        <v>540</v>
      </c>
      <c r="S6" s="190" t="s">
        <v>481</v>
      </c>
      <c r="T6" s="8"/>
      <c r="U6" s="8" t="s">
        <v>49</v>
      </c>
      <c r="V6" s="8"/>
      <c r="AC6"/>
      <c r="AE6" s="4"/>
      <c r="AF6" s="4"/>
      <c r="AG6" s="4"/>
      <c r="AH6" s="4"/>
      <c r="AI6" s="4"/>
    </row>
    <row r="7" spans="1:43" ht="15.6">
      <c r="A7" s="7">
        <v>1996</v>
      </c>
      <c r="B7" s="210">
        <f>+'Ark1'!R2</f>
        <v>34153.75</v>
      </c>
      <c r="C7" s="8"/>
      <c r="D7" s="8"/>
      <c r="E7" s="270"/>
      <c r="F7" s="218">
        <f>+'Ark1'!S2</f>
        <v>31212.25</v>
      </c>
      <c r="G7" s="218"/>
      <c r="H7" s="99">
        <f>+'Ark1'!Y2</f>
        <v>141.90398126120817</v>
      </c>
      <c r="I7" s="16"/>
      <c r="J7" s="70">
        <f>+'Ark1'!AA2</f>
        <v>29.780699710274646</v>
      </c>
      <c r="K7" s="190"/>
      <c r="L7" s="108">
        <f>+'Ark1'!W2</f>
        <v>55.168851973183607</v>
      </c>
      <c r="M7" s="16"/>
      <c r="N7" s="107">
        <f>+'Ark1'!AB2</f>
        <v>4.5112539230319681</v>
      </c>
      <c r="O7" s="192">
        <f>+'Ark1'!AC2</f>
        <v>-54.523038128884174</v>
      </c>
      <c r="P7" s="218">
        <f>+'Ark1'!Q2</f>
        <v>4083</v>
      </c>
      <c r="Q7" s="289"/>
      <c r="R7" s="99">
        <f>+B7/P7</f>
        <v>8.3648665197158945</v>
      </c>
      <c r="S7" s="70">
        <f>+B7*H7/1000</f>
        <v>4846.5530999999883</v>
      </c>
      <c r="T7" s="8"/>
      <c r="U7" s="110">
        <f t="shared" ref="U7:U32" si="0">+B7/P7</f>
        <v>8.3648665197158945</v>
      </c>
      <c r="V7" s="6"/>
      <c r="AC7"/>
      <c r="AE7" s="22"/>
      <c r="AF7" s="22"/>
      <c r="AG7" s="23"/>
      <c r="AH7" s="24"/>
      <c r="AI7" s="24"/>
      <c r="AO7" s="217">
        <f>+B35</f>
        <v>29699</v>
      </c>
      <c r="AP7" s="96">
        <f>+H35</f>
        <v>153.05286440620986</v>
      </c>
      <c r="AQ7" s="1">
        <f>+L35</f>
        <v>58.858091929990245</v>
      </c>
    </row>
    <row r="8" spans="1:43" ht="15.6">
      <c r="A8" s="7">
        <v>1997</v>
      </c>
      <c r="B8" s="210">
        <f>+'Ark1'!R3</f>
        <v>37721.5</v>
      </c>
      <c r="C8" s="15">
        <f t="shared" ref="C8:C25" si="1">100*B8/B7</f>
        <v>110.44614427405483</v>
      </c>
      <c r="D8" s="6"/>
      <c r="E8" s="210">
        <f t="shared" ref="E8:E26" si="2">+B8-B7</f>
        <v>3567.75</v>
      </c>
      <c r="F8" s="218">
        <f>+'Ark1'!S3</f>
        <v>34333</v>
      </c>
      <c r="G8" s="218">
        <f t="shared" ref="G8:I26" si="3">+F8-F7</f>
        <v>3120.75</v>
      </c>
      <c r="H8" s="99">
        <f>+'Ark1'!Y3</f>
        <v>143.58974590087797</v>
      </c>
      <c r="I8" s="174">
        <f t="shared" si="3"/>
        <v>1.6857646396697987</v>
      </c>
      <c r="J8" s="70">
        <f>+'Ark1'!AA3</f>
        <v>30.281247701617566</v>
      </c>
      <c r="K8" s="190"/>
      <c r="L8" s="108">
        <f>+'Ark1'!W3</f>
        <v>55.536422683715351</v>
      </c>
      <c r="M8" s="178">
        <f t="shared" ref="M8:M26" si="4">+L8-L7</f>
        <v>0.36757071053174428</v>
      </c>
      <c r="N8" s="107">
        <f>+'Ark1'!AB3</f>
        <v>5.0606100404318921</v>
      </c>
      <c r="O8" s="192">
        <f>+'Ark1'!AC3</f>
        <v>-45.015154685027404</v>
      </c>
      <c r="P8" s="218">
        <f>+'Ark1'!Q3</f>
        <v>3896</v>
      </c>
      <c r="Q8" s="289">
        <f t="shared" ref="Q8:Q33" si="5">+P8-P7</f>
        <v>-187</v>
      </c>
      <c r="R8" s="99">
        <f t="shared" ref="R8:R26" si="6">+B8/P8</f>
        <v>9.6821098562628336</v>
      </c>
      <c r="S8" s="70">
        <f t="shared" ref="S8:S26" si="7">+B8*H8/1000</f>
        <v>5416.4205999999676</v>
      </c>
      <c r="T8" s="15">
        <f t="shared" ref="T8:T25" si="8">100*S8/S7</f>
        <v>111.75820192705577</v>
      </c>
      <c r="U8" s="110">
        <f t="shared" si="0"/>
        <v>9.6821098562628336</v>
      </c>
      <c r="V8" s="6"/>
      <c r="AC8"/>
      <c r="AE8" s="22"/>
      <c r="AF8" s="22"/>
      <c r="AG8" s="23"/>
      <c r="AH8" s="24"/>
      <c r="AI8" s="24"/>
      <c r="AO8" s="217">
        <f>+AO7</f>
        <v>29699</v>
      </c>
      <c r="AP8" s="217">
        <f t="shared" ref="AP8:AQ8" si="9">+AP7</f>
        <v>153.05286440620986</v>
      </c>
      <c r="AQ8" s="217">
        <f t="shared" si="9"/>
        <v>58.858091929990245</v>
      </c>
    </row>
    <row r="9" spans="1:43" ht="15.6">
      <c r="A9" s="7">
        <v>1998</v>
      </c>
      <c r="B9" s="210">
        <f>+'Ark1'!R4</f>
        <v>37452.25</v>
      </c>
      <c r="C9" s="15">
        <f t="shared" si="1"/>
        <v>99.286216083665821</v>
      </c>
      <c r="D9" s="6"/>
      <c r="E9" s="210">
        <f t="shared" si="2"/>
        <v>-269.25</v>
      </c>
      <c r="F9" s="218">
        <f>+'Ark1'!S4</f>
        <v>33779</v>
      </c>
      <c r="G9" s="218">
        <f t="shared" si="3"/>
        <v>-554</v>
      </c>
      <c r="H9" s="99">
        <f>+'Ark1'!Y4</f>
        <v>145.48214059235397</v>
      </c>
      <c r="I9" s="174">
        <f t="shared" si="3"/>
        <v>1.8923946914759995</v>
      </c>
      <c r="J9" s="70">
        <f>+'Ark1'!AA4</f>
        <v>30.652011632307424</v>
      </c>
      <c r="K9" s="190"/>
      <c r="L9" s="108">
        <f>+'Ark1'!W4</f>
        <v>55.436040143284302</v>
      </c>
      <c r="M9" s="178">
        <f t="shared" si="4"/>
        <v>-0.10038254043104899</v>
      </c>
      <c r="N9" s="107">
        <f>+'Ark1'!AB4</f>
        <v>5.2281495209085183</v>
      </c>
      <c r="O9" s="192">
        <f>+'Ark1'!AC4</f>
        <v>-44.68512204535719</v>
      </c>
      <c r="P9" s="218">
        <f>+'Ark1'!Q4</f>
        <v>3664</v>
      </c>
      <c r="Q9" s="289">
        <f t="shared" si="5"/>
        <v>-232</v>
      </c>
      <c r="R9" s="99">
        <f t="shared" si="6"/>
        <v>10.221683951965066</v>
      </c>
      <c r="S9" s="70">
        <f t="shared" si="7"/>
        <v>5448.633499999989</v>
      </c>
      <c r="T9" s="15">
        <f t="shared" si="8"/>
        <v>100.59472670937005</v>
      </c>
      <c r="U9" s="110">
        <f t="shared" si="0"/>
        <v>10.221683951965066</v>
      </c>
      <c r="V9" s="6"/>
      <c r="AC9"/>
      <c r="AE9" s="22"/>
      <c r="AF9" s="22"/>
      <c r="AG9" s="23"/>
      <c r="AH9" s="24"/>
      <c r="AI9" s="24"/>
      <c r="AO9" s="217">
        <f t="shared" ref="AO9:AO35" si="10">+AO8</f>
        <v>29699</v>
      </c>
      <c r="AP9" s="217">
        <f t="shared" ref="AP9:AP35" si="11">+AP8</f>
        <v>153.05286440620986</v>
      </c>
      <c r="AQ9" s="217">
        <f t="shared" ref="AQ9:AQ35" si="12">+AQ8</f>
        <v>58.858091929990245</v>
      </c>
    </row>
    <row r="10" spans="1:43" ht="15.6">
      <c r="A10" s="7">
        <v>1999</v>
      </c>
      <c r="B10" s="210">
        <f>+'Ark1'!R5</f>
        <v>39922.25</v>
      </c>
      <c r="C10" s="15">
        <f t="shared" si="1"/>
        <v>106.59506438197972</v>
      </c>
      <c r="D10" s="6"/>
      <c r="E10" s="210">
        <f t="shared" si="2"/>
        <v>2470</v>
      </c>
      <c r="F10" s="218">
        <f>+'Ark1'!S5</f>
        <v>37021</v>
      </c>
      <c r="G10" s="218">
        <f t="shared" si="3"/>
        <v>3242</v>
      </c>
      <c r="H10" s="99">
        <f>+'Ark1'!Y5</f>
        <v>144.91590779577712</v>
      </c>
      <c r="I10" s="174">
        <f t="shared" si="3"/>
        <v>-0.56623279657685543</v>
      </c>
      <c r="J10" s="70">
        <f>+'Ark1'!AA5</f>
        <v>30.996058066571777</v>
      </c>
      <c r="K10" s="190"/>
      <c r="L10" s="108">
        <f>+'Ark1'!W5</f>
        <v>55.404446125172193</v>
      </c>
      <c r="M10" s="178">
        <f t="shared" si="4"/>
        <v>-3.1594018112109268E-2</v>
      </c>
      <c r="N10" s="107">
        <f>+'Ark1'!AB5</f>
        <v>5.0303802149044117</v>
      </c>
      <c r="O10" s="192">
        <f>+'Ark1'!AC5</f>
        <v>-49.109656092682414</v>
      </c>
      <c r="P10" s="218">
        <f>+'Ark1'!Q5</f>
        <v>4430</v>
      </c>
      <c r="Q10" s="289">
        <f t="shared" si="5"/>
        <v>766</v>
      </c>
      <c r="R10" s="99">
        <f t="shared" si="6"/>
        <v>9.0117945823927759</v>
      </c>
      <c r="S10" s="70">
        <f t="shared" si="7"/>
        <v>5785.3690999999635</v>
      </c>
      <c r="T10" s="15">
        <f t="shared" si="8"/>
        <v>106.18018444441115</v>
      </c>
      <c r="U10" s="110">
        <f t="shared" si="0"/>
        <v>9.0117945823927759</v>
      </c>
      <c r="V10" s="6"/>
      <c r="AC10"/>
      <c r="AE10" s="22"/>
      <c r="AF10" s="22"/>
      <c r="AG10" s="23"/>
      <c r="AH10" s="24"/>
      <c r="AI10" s="24"/>
      <c r="AO10" s="217">
        <f t="shared" si="10"/>
        <v>29699</v>
      </c>
      <c r="AP10" s="217">
        <f t="shared" si="11"/>
        <v>153.05286440620986</v>
      </c>
      <c r="AQ10" s="217">
        <f t="shared" si="12"/>
        <v>58.858091929990245</v>
      </c>
    </row>
    <row r="11" spans="1:43" ht="15.6">
      <c r="A11" s="7">
        <v>2000</v>
      </c>
      <c r="B11" s="210">
        <f>+'Ark1'!R6</f>
        <v>35941.25</v>
      </c>
      <c r="C11" s="15">
        <f t="shared" si="1"/>
        <v>90.028117152715595</v>
      </c>
      <c r="D11" s="6"/>
      <c r="E11" s="210">
        <f t="shared" si="2"/>
        <v>-3981</v>
      </c>
      <c r="F11" s="218">
        <f>+'Ark1'!S6</f>
        <v>35385.25</v>
      </c>
      <c r="G11" s="218">
        <f t="shared" si="3"/>
        <v>-1635.75</v>
      </c>
      <c r="H11" s="99">
        <f>+'Ark1'!Y6</f>
        <v>143.32046325600811</v>
      </c>
      <c r="I11" s="174">
        <f t="shared" si="3"/>
        <v>-1.5954445397690051</v>
      </c>
      <c r="J11" s="70">
        <f>+'Ark1'!AA6</f>
        <v>30.749809078872563</v>
      </c>
      <c r="K11" s="190"/>
      <c r="L11" s="108">
        <f>+'Ark1'!W6</f>
        <v>55.769451960915923</v>
      </c>
      <c r="M11" s="178">
        <f t="shared" si="4"/>
        <v>0.36500583574373024</v>
      </c>
      <c r="N11" s="107">
        <f>+'Ark1'!AB6</f>
        <v>4.887293285246912</v>
      </c>
      <c r="O11" s="192">
        <f>+'Ark1'!AC6</f>
        <v>-52.518158509343266</v>
      </c>
      <c r="P11" s="218">
        <f>+'Ark1'!Q6</f>
        <v>3012</v>
      </c>
      <c r="Q11" s="289">
        <f t="shared" si="5"/>
        <v>-1418</v>
      </c>
      <c r="R11" s="99">
        <f t="shared" si="6"/>
        <v>11.932685922974768</v>
      </c>
      <c r="S11" s="70">
        <f t="shared" si="7"/>
        <v>5151.1166000000012</v>
      </c>
      <c r="T11" s="15">
        <f t="shared" si="8"/>
        <v>89.036957037020059</v>
      </c>
      <c r="U11" s="110">
        <f t="shared" si="0"/>
        <v>11.932685922974768</v>
      </c>
      <c r="V11" s="6"/>
      <c r="AC11"/>
      <c r="AE11" s="22"/>
      <c r="AF11" s="22"/>
      <c r="AG11" s="23"/>
      <c r="AH11" s="24"/>
      <c r="AI11" s="24"/>
      <c r="AO11" s="217">
        <f t="shared" si="10"/>
        <v>29699</v>
      </c>
      <c r="AP11" s="217">
        <f t="shared" si="11"/>
        <v>153.05286440620986</v>
      </c>
      <c r="AQ11" s="217">
        <f t="shared" si="12"/>
        <v>58.858091929990245</v>
      </c>
    </row>
    <row r="12" spans="1:43" ht="15.6">
      <c r="A12" s="7">
        <v>2001</v>
      </c>
      <c r="B12" s="210">
        <f>+'Ark1'!R7</f>
        <v>30047.5</v>
      </c>
      <c r="C12" s="15">
        <f t="shared" si="1"/>
        <v>83.601711125795575</v>
      </c>
      <c r="D12" s="6"/>
      <c r="E12" s="210">
        <f t="shared" si="2"/>
        <v>-5893.75</v>
      </c>
      <c r="F12" s="218">
        <f>+'Ark1'!S7</f>
        <v>29625.5</v>
      </c>
      <c r="G12" s="218">
        <f t="shared" si="3"/>
        <v>-5759.75</v>
      </c>
      <c r="H12" s="99">
        <f>+'Ark1'!Y7</f>
        <v>140.91399950079071</v>
      </c>
      <c r="I12" s="174">
        <f t="shared" si="3"/>
        <v>-2.406463755217402</v>
      </c>
      <c r="J12" s="70">
        <f>+'Ark1'!AA7</f>
        <v>30.372585628959591</v>
      </c>
      <c r="K12" s="190"/>
      <c r="L12" s="108">
        <f>+'Ark1'!W7</f>
        <v>56.080099913925515</v>
      </c>
      <c r="M12" s="178">
        <f t="shared" si="4"/>
        <v>0.31064795300959247</v>
      </c>
      <c r="N12" s="107">
        <f>+'Ark1'!AB7</f>
        <v>4.6893394781133422</v>
      </c>
      <c r="O12" s="192">
        <f>+'Ark1'!AC7</f>
        <v>-48.666663290738526</v>
      </c>
      <c r="P12" s="218">
        <f>+'Ark1'!Q7</f>
        <v>2364</v>
      </c>
      <c r="Q12" s="289">
        <f t="shared" si="5"/>
        <v>-648</v>
      </c>
      <c r="R12" s="99">
        <f t="shared" si="6"/>
        <v>12.710448392554991</v>
      </c>
      <c r="S12" s="70">
        <f t="shared" si="7"/>
        <v>4234.1134000000084</v>
      </c>
      <c r="T12" s="15">
        <f t="shared" si="8"/>
        <v>82.197972377484277</v>
      </c>
      <c r="U12" s="110">
        <f t="shared" si="0"/>
        <v>12.710448392554991</v>
      </c>
      <c r="V12" s="6"/>
      <c r="AC12"/>
      <c r="AE12" s="22"/>
      <c r="AF12" s="22"/>
      <c r="AG12" s="23"/>
      <c r="AH12" s="24"/>
      <c r="AI12" s="24"/>
      <c r="AO12" s="217">
        <f t="shared" si="10"/>
        <v>29699</v>
      </c>
      <c r="AP12" s="217">
        <f t="shared" si="11"/>
        <v>153.05286440620986</v>
      </c>
      <c r="AQ12" s="217">
        <f t="shared" si="12"/>
        <v>58.858091929990245</v>
      </c>
    </row>
    <row r="13" spans="1:43" ht="15.6">
      <c r="A13" s="7">
        <v>2002</v>
      </c>
      <c r="B13" s="210">
        <f>+'Ark1'!R8</f>
        <v>33046</v>
      </c>
      <c r="C13" s="15">
        <f t="shared" si="1"/>
        <v>109.97919960063233</v>
      </c>
      <c r="D13" s="6"/>
      <c r="E13" s="210">
        <f t="shared" si="2"/>
        <v>2998.5</v>
      </c>
      <c r="F13" s="218">
        <f>+'Ark1'!S8</f>
        <v>32618</v>
      </c>
      <c r="G13" s="218">
        <f t="shared" si="3"/>
        <v>2992.5</v>
      </c>
      <c r="H13" s="99">
        <f>+'Ark1'!Y8</f>
        <v>143.26597470193045</v>
      </c>
      <c r="I13" s="174">
        <f t="shared" si="3"/>
        <v>2.3519752011397372</v>
      </c>
      <c r="J13" s="70">
        <f>+'Ark1'!AA8</f>
        <v>31.04709099227771</v>
      </c>
      <c r="K13" s="190"/>
      <c r="L13" s="108">
        <f>+'Ark1'!W8</f>
        <v>55.797535103317195</v>
      </c>
      <c r="M13" s="178">
        <f t="shared" si="4"/>
        <v>-0.28256481060832073</v>
      </c>
      <c r="N13" s="107">
        <f>+'Ark1'!AB8</f>
        <v>4.4359750730732541</v>
      </c>
      <c r="O13" s="192">
        <f>+'Ark1'!AC8</f>
        <v>-50.979056510766632</v>
      </c>
      <c r="P13" s="218">
        <f>+'Ark1'!Q8</f>
        <v>2251</v>
      </c>
      <c r="Q13" s="289">
        <f t="shared" si="5"/>
        <v>-113</v>
      </c>
      <c r="R13" s="99">
        <f t="shared" si="6"/>
        <v>14.680586406041758</v>
      </c>
      <c r="S13" s="70">
        <f t="shared" si="7"/>
        <v>4734.3673999999937</v>
      </c>
      <c r="T13" s="15">
        <f t="shared" si="8"/>
        <v>111.81484652725608</v>
      </c>
      <c r="U13" s="110">
        <f t="shared" si="0"/>
        <v>14.680586406041758</v>
      </c>
      <c r="V13" s="6"/>
      <c r="AC13"/>
      <c r="AE13" s="22"/>
      <c r="AF13" s="22"/>
      <c r="AG13" s="23"/>
      <c r="AH13" s="24"/>
      <c r="AI13" s="24"/>
      <c r="AO13" s="217">
        <f t="shared" si="10"/>
        <v>29699</v>
      </c>
      <c r="AP13" s="217">
        <f t="shared" si="11"/>
        <v>153.05286440620986</v>
      </c>
      <c r="AQ13" s="217">
        <f t="shared" si="12"/>
        <v>58.858091929990245</v>
      </c>
    </row>
    <row r="14" spans="1:43" ht="15.6">
      <c r="A14" s="7">
        <v>2003</v>
      </c>
      <c r="B14" s="210">
        <f>+'Ark1'!R9</f>
        <v>32427</v>
      </c>
      <c r="C14" s="15">
        <f t="shared" si="1"/>
        <v>98.12685347697149</v>
      </c>
      <c r="D14" s="6"/>
      <c r="E14" s="210">
        <f t="shared" si="2"/>
        <v>-619</v>
      </c>
      <c r="F14" s="218">
        <f>+'Ark1'!S9</f>
        <v>32051</v>
      </c>
      <c r="G14" s="218">
        <f t="shared" si="3"/>
        <v>-567</v>
      </c>
      <c r="H14" s="99">
        <f>+'Ark1'!Y9</f>
        <v>144.57000339223421</v>
      </c>
      <c r="I14" s="174">
        <f t="shared" si="3"/>
        <v>1.3040286903037668</v>
      </c>
      <c r="J14" s="70">
        <f>+'Ark1'!AA9</f>
        <v>31.827068570942313</v>
      </c>
      <c r="K14" s="190"/>
      <c r="L14" s="108">
        <f>+'Ark1'!W9</f>
        <v>56.016411344419822</v>
      </c>
      <c r="M14" s="178">
        <f t="shared" si="4"/>
        <v>0.21887624110262749</v>
      </c>
      <c r="N14" s="107">
        <f>+'Ark1'!AB9</f>
        <v>4.5841562361728956</v>
      </c>
      <c r="O14" s="192">
        <f>+'Ark1'!AC9</f>
        <v>-47.488425643322202</v>
      </c>
      <c r="P14" s="218">
        <f>+'Ark1'!Q9</f>
        <v>2206</v>
      </c>
      <c r="Q14" s="289">
        <f t="shared" si="5"/>
        <v>-45</v>
      </c>
      <c r="R14" s="99">
        <f t="shared" si="6"/>
        <v>14.699456029011786</v>
      </c>
      <c r="S14" s="70">
        <f t="shared" si="7"/>
        <v>4687.9714999999787</v>
      </c>
      <c r="T14" s="15">
        <f t="shared" si="8"/>
        <v>99.020019020914702</v>
      </c>
      <c r="U14" s="110">
        <f t="shared" si="0"/>
        <v>14.699456029011786</v>
      </c>
      <c r="V14" s="6"/>
      <c r="AC14"/>
      <c r="AE14" s="22"/>
      <c r="AF14" s="22"/>
      <c r="AG14" s="23"/>
      <c r="AH14" s="24"/>
      <c r="AI14" s="24"/>
      <c r="AO14" s="217">
        <f t="shared" si="10"/>
        <v>29699</v>
      </c>
      <c r="AP14" s="217">
        <f t="shared" si="11"/>
        <v>153.05286440620986</v>
      </c>
      <c r="AQ14" s="217">
        <f t="shared" si="12"/>
        <v>58.858091929990245</v>
      </c>
    </row>
    <row r="15" spans="1:43" ht="15.6">
      <c r="A15" s="7">
        <v>2004</v>
      </c>
      <c r="B15" s="210">
        <f>+'Ark1'!R10</f>
        <v>38061</v>
      </c>
      <c r="C15" s="15">
        <f t="shared" si="1"/>
        <v>117.3744102137108</v>
      </c>
      <c r="D15" s="6"/>
      <c r="E15" s="210">
        <f t="shared" si="2"/>
        <v>5634</v>
      </c>
      <c r="F15" s="218">
        <f>+'Ark1'!S10</f>
        <v>37556</v>
      </c>
      <c r="G15" s="218">
        <f t="shared" si="3"/>
        <v>5505</v>
      </c>
      <c r="H15" s="99">
        <f>+'Ark1'!Y10</f>
        <v>143.8685347205801</v>
      </c>
      <c r="I15" s="174">
        <f t="shared" si="3"/>
        <v>-0.70146867165411209</v>
      </c>
      <c r="J15" s="70">
        <f>+'Ark1'!AA10</f>
        <v>31.620355147395426</v>
      </c>
      <c r="K15" s="190"/>
      <c r="L15" s="108">
        <f>+'Ark1'!W10</f>
        <v>56.371418681435721</v>
      </c>
      <c r="M15" s="178">
        <f t="shared" si="4"/>
        <v>0.35500733701589837</v>
      </c>
      <c r="N15" s="107">
        <f>+'Ark1'!AB10</f>
        <v>4.5447798610991201</v>
      </c>
      <c r="O15" s="192">
        <f>+'Ark1'!AC10</f>
        <v>-47.890389906069288</v>
      </c>
      <c r="P15" s="218">
        <f>+'Ark1'!Q10</f>
        <v>2159</v>
      </c>
      <c r="Q15" s="289">
        <f t="shared" si="5"/>
        <v>-47</v>
      </c>
      <c r="R15" s="99">
        <f t="shared" si="6"/>
        <v>17.628994905048632</v>
      </c>
      <c r="S15" s="70">
        <f t="shared" si="7"/>
        <v>5475.7802999999985</v>
      </c>
      <c r="T15" s="15">
        <f t="shared" si="8"/>
        <v>116.80489738472221</v>
      </c>
      <c r="U15" s="110">
        <f t="shared" si="0"/>
        <v>17.628994905048632</v>
      </c>
      <c r="V15" s="6"/>
      <c r="AC15"/>
      <c r="AE15" s="22"/>
      <c r="AF15" s="22"/>
      <c r="AG15" s="23"/>
      <c r="AH15" s="24"/>
      <c r="AI15" s="24"/>
      <c r="AO15" s="217">
        <f t="shared" si="10"/>
        <v>29699</v>
      </c>
      <c r="AP15" s="217">
        <f t="shared" si="11"/>
        <v>153.05286440620986</v>
      </c>
      <c r="AQ15" s="217">
        <f t="shared" si="12"/>
        <v>58.858091929990245</v>
      </c>
    </row>
    <row r="16" spans="1:43" ht="15.6">
      <c r="A16" s="7">
        <v>2005</v>
      </c>
      <c r="B16" s="210">
        <f>+'Ark1'!R11</f>
        <v>39111.25</v>
      </c>
      <c r="C16" s="15">
        <f t="shared" si="1"/>
        <v>102.75938624839074</v>
      </c>
      <c r="D16" s="6"/>
      <c r="E16" s="210">
        <f t="shared" si="2"/>
        <v>1050.25</v>
      </c>
      <c r="F16" s="218">
        <f>+'Ark1'!S11</f>
        <v>38572</v>
      </c>
      <c r="G16" s="218">
        <f t="shared" si="3"/>
        <v>1016</v>
      </c>
      <c r="H16" s="99">
        <f>+'Ark1'!Y11</f>
        <v>145.01043305954127</v>
      </c>
      <c r="I16" s="174">
        <f t="shared" si="3"/>
        <v>1.1418983389611697</v>
      </c>
      <c r="J16" s="70">
        <f>+'Ark1'!AA11</f>
        <v>31.886182509889483</v>
      </c>
      <c r="K16" s="190"/>
      <c r="L16" s="108">
        <f>+'Ark1'!W11</f>
        <v>56.804417712330192</v>
      </c>
      <c r="M16" s="178">
        <f t="shared" si="4"/>
        <v>0.43299903089447156</v>
      </c>
      <c r="N16" s="107">
        <f>+'Ark1'!AB11</f>
        <v>4.6256091112471438</v>
      </c>
      <c r="O16" s="192">
        <f>+'Ark1'!AC11</f>
        <v>-47.503650312256518</v>
      </c>
      <c r="P16" s="218">
        <f>+'Ark1'!Q11</f>
        <v>1985</v>
      </c>
      <c r="Q16" s="289">
        <f t="shared" si="5"/>
        <v>-174</v>
      </c>
      <c r="R16" s="99">
        <f t="shared" si="6"/>
        <v>19.703400503778337</v>
      </c>
      <c r="S16" s="70">
        <f t="shared" si="7"/>
        <v>5671.539299999984</v>
      </c>
      <c r="T16" s="15">
        <f t="shared" si="8"/>
        <v>103.57499733873519</v>
      </c>
      <c r="U16" s="110">
        <f t="shared" si="0"/>
        <v>19.703400503778337</v>
      </c>
      <c r="V16" s="6"/>
      <c r="AC16"/>
      <c r="AE16" s="22"/>
      <c r="AF16" s="22"/>
      <c r="AG16" s="23"/>
      <c r="AH16" s="24"/>
      <c r="AI16" s="24"/>
      <c r="AO16" s="217">
        <f t="shared" si="10"/>
        <v>29699</v>
      </c>
      <c r="AP16" s="217">
        <f t="shared" si="11"/>
        <v>153.05286440620986</v>
      </c>
      <c r="AQ16" s="217">
        <f t="shared" si="12"/>
        <v>58.858091929990245</v>
      </c>
    </row>
    <row r="17" spans="1:43" ht="15.6">
      <c r="A17" s="7">
        <v>2006</v>
      </c>
      <c r="B17" s="210">
        <f>+'Ark1'!R12</f>
        <v>44177</v>
      </c>
      <c r="C17" s="15">
        <f t="shared" si="1"/>
        <v>112.95215570967433</v>
      </c>
      <c r="D17" s="6"/>
      <c r="E17" s="210">
        <f t="shared" si="2"/>
        <v>5065.75</v>
      </c>
      <c r="F17" s="218">
        <f>+'Ark1'!S12</f>
        <v>43928</v>
      </c>
      <c r="G17" s="218">
        <f t="shared" si="3"/>
        <v>5356</v>
      </c>
      <c r="H17" s="99">
        <f>+'Ark1'!Y12</f>
        <v>145.75551078615476</v>
      </c>
      <c r="I17" s="174">
        <f t="shared" si="3"/>
        <v>0.74507772661348781</v>
      </c>
      <c r="J17" s="70">
        <f>+'Ark1'!AA12</f>
        <v>31.94100204618189</v>
      </c>
      <c r="K17" s="190"/>
      <c r="L17" s="108">
        <f>+'Ark1'!W12</f>
        <v>56.870196685485354</v>
      </c>
      <c r="M17" s="178">
        <f t="shared" si="4"/>
        <v>6.577897315516168E-2</v>
      </c>
      <c r="N17" s="107">
        <f>+'Ark1'!AB12</f>
        <v>4.5606853820644302</v>
      </c>
      <c r="O17" s="192">
        <f>+'Ark1'!AC12</f>
        <v>-45.814787671301602</v>
      </c>
      <c r="P17" s="218">
        <f>+'Ark1'!Q12</f>
        <v>1856</v>
      </c>
      <c r="Q17" s="289">
        <f t="shared" si="5"/>
        <v>-129</v>
      </c>
      <c r="R17" s="99">
        <f t="shared" si="6"/>
        <v>23.802262931034484</v>
      </c>
      <c r="S17" s="70">
        <f t="shared" si="7"/>
        <v>6439.0411999999596</v>
      </c>
      <c r="T17" s="15">
        <f t="shared" si="8"/>
        <v>113.5325148853324</v>
      </c>
      <c r="U17" s="110">
        <f t="shared" si="0"/>
        <v>23.802262931034484</v>
      </c>
      <c r="V17" s="6"/>
      <c r="AC17"/>
      <c r="AE17" s="22"/>
      <c r="AF17" s="22"/>
      <c r="AG17" s="23"/>
      <c r="AH17" s="24"/>
      <c r="AI17" s="24"/>
      <c r="AO17" s="217">
        <f t="shared" si="10"/>
        <v>29699</v>
      </c>
      <c r="AP17" s="217">
        <f t="shared" si="11"/>
        <v>153.05286440620986</v>
      </c>
      <c r="AQ17" s="217">
        <f t="shared" si="12"/>
        <v>58.858091929990245</v>
      </c>
    </row>
    <row r="18" spans="1:43" ht="15.6">
      <c r="A18" s="7">
        <v>2007</v>
      </c>
      <c r="B18" s="210">
        <f>+'Ark1'!R13</f>
        <v>43908</v>
      </c>
      <c r="C18" s="15">
        <f t="shared" si="1"/>
        <v>99.391085859157485</v>
      </c>
      <c r="D18" s="6"/>
      <c r="E18" s="210">
        <f t="shared" si="2"/>
        <v>-269</v>
      </c>
      <c r="F18" s="218">
        <f>+'Ark1'!S13</f>
        <v>43748</v>
      </c>
      <c r="G18" s="218">
        <f t="shared" si="3"/>
        <v>-180</v>
      </c>
      <c r="H18" s="99">
        <f>+'Ark1'!Y13</f>
        <v>147.82996492666564</v>
      </c>
      <c r="I18" s="174">
        <f t="shared" si="3"/>
        <v>2.0744541405108805</v>
      </c>
      <c r="J18" s="70">
        <f>+'Ark1'!AA13</f>
        <v>32.646037387853397</v>
      </c>
      <c r="K18" s="190"/>
      <c r="L18" s="108">
        <f>+'Ark1'!W13</f>
        <v>56.752262960592496</v>
      </c>
      <c r="M18" s="178">
        <f t="shared" si="4"/>
        <v>-0.11793372489285758</v>
      </c>
      <c r="N18" s="107">
        <f>+'Ark1'!AB13</f>
        <v>4.598569515838836</v>
      </c>
      <c r="O18" s="192">
        <f>+'Ark1'!AC13</f>
        <v>-47.04078851457124</v>
      </c>
      <c r="P18" s="218">
        <f>+'Ark1'!Q13</f>
        <v>1767</v>
      </c>
      <c r="Q18" s="289">
        <f t="shared" si="5"/>
        <v>-89</v>
      </c>
      <c r="R18" s="99">
        <f t="shared" si="6"/>
        <v>24.848896434634973</v>
      </c>
      <c r="S18" s="70">
        <f t="shared" si="7"/>
        <v>6490.9181000000353</v>
      </c>
      <c r="T18" s="15">
        <f t="shared" si="8"/>
        <v>100.80566187400814</v>
      </c>
      <c r="U18" s="110">
        <f t="shared" si="0"/>
        <v>24.848896434634973</v>
      </c>
      <c r="V18" s="6"/>
      <c r="AC18"/>
      <c r="AE18" s="22"/>
      <c r="AF18" s="22"/>
      <c r="AG18" s="23"/>
      <c r="AH18" s="24"/>
      <c r="AI18" s="24"/>
      <c r="AO18" s="217">
        <f t="shared" si="10"/>
        <v>29699</v>
      </c>
      <c r="AP18" s="217">
        <f t="shared" si="11"/>
        <v>153.05286440620986</v>
      </c>
      <c r="AQ18" s="217">
        <f t="shared" si="12"/>
        <v>58.858091929990245</v>
      </c>
    </row>
    <row r="19" spans="1:43" ht="15.6">
      <c r="A19" s="7">
        <v>2008</v>
      </c>
      <c r="B19" s="210">
        <f>+'Ark1'!R14</f>
        <v>42424</v>
      </c>
      <c r="C19" s="15">
        <f t="shared" si="1"/>
        <v>96.620205885032334</v>
      </c>
      <c r="D19" s="6"/>
      <c r="E19" s="210">
        <f t="shared" si="2"/>
        <v>-1484</v>
      </c>
      <c r="F19" s="218">
        <f>+'Ark1'!S14</f>
        <v>42289</v>
      </c>
      <c r="G19" s="218">
        <f t="shared" si="3"/>
        <v>-1459</v>
      </c>
      <c r="H19" s="99">
        <f>+'Ark1'!Y14</f>
        <v>146.20438666792421</v>
      </c>
      <c r="I19" s="174">
        <f t="shared" si="3"/>
        <v>-1.6255782587414274</v>
      </c>
      <c r="J19" s="70">
        <f>+'Ark1'!AA14</f>
        <v>33.053766415605608</v>
      </c>
      <c r="K19" s="190"/>
      <c r="L19" s="108">
        <f>+'Ark1'!W14</f>
        <v>56.745844072926758</v>
      </c>
      <c r="M19" s="178">
        <f t="shared" si="4"/>
        <v>-6.4188876657382821E-3</v>
      </c>
      <c r="N19" s="107">
        <f>+'Ark1'!AB14</f>
        <v>4.6756418504525525</v>
      </c>
      <c r="O19" s="192">
        <f>+'Ark1'!AC14</f>
        <v>-45.039292069419695</v>
      </c>
      <c r="P19" s="218">
        <f>+'Ark1'!Q14</f>
        <v>1794</v>
      </c>
      <c r="Q19" s="289">
        <f t="shared" si="5"/>
        <v>27</v>
      </c>
      <c r="R19" s="99">
        <f t="shared" si="6"/>
        <v>23.647714604236345</v>
      </c>
      <c r="S19" s="70">
        <f t="shared" si="7"/>
        <v>6202.5749000000169</v>
      </c>
      <c r="T19" s="15">
        <f t="shared" si="8"/>
        <v>95.557743980778056</v>
      </c>
      <c r="U19" s="110">
        <f t="shared" si="0"/>
        <v>23.647714604236345</v>
      </c>
      <c r="V19" s="6"/>
      <c r="AC19"/>
      <c r="AE19" s="22"/>
      <c r="AF19" s="22"/>
      <c r="AG19" s="23"/>
      <c r="AH19" s="24"/>
      <c r="AI19" s="24"/>
      <c r="AO19" s="217">
        <f t="shared" si="10"/>
        <v>29699</v>
      </c>
      <c r="AP19" s="217">
        <f t="shared" si="11"/>
        <v>153.05286440620986</v>
      </c>
      <c r="AQ19" s="217">
        <f t="shared" si="12"/>
        <v>58.858091929990245</v>
      </c>
    </row>
    <row r="20" spans="1:43" ht="15.6">
      <c r="A20" s="7">
        <v>2009</v>
      </c>
      <c r="B20" s="210">
        <f>+'Ark1'!R15</f>
        <v>44066</v>
      </c>
      <c r="C20" s="15">
        <f t="shared" si="1"/>
        <v>103.87045068828965</v>
      </c>
      <c r="D20" s="6"/>
      <c r="E20" s="210">
        <f t="shared" si="2"/>
        <v>1642</v>
      </c>
      <c r="F20" s="218">
        <f>+'Ark1'!S15</f>
        <v>43930</v>
      </c>
      <c r="G20" s="218">
        <f t="shared" si="3"/>
        <v>1641</v>
      </c>
      <c r="H20" s="99">
        <f>+'Ark1'!Y15</f>
        <v>145.15006807969911</v>
      </c>
      <c r="I20" s="174">
        <f t="shared" si="3"/>
        <v>-1.0543185882251009</v>
      </c>
      <c r="J20" s="70">
        <f>+'Ark1'!AA15</f>
        <v>32.626251025371111</v>
      </c>
      <c r="K20" s="190"/>
      <c r="L20" s="108">
        <f>+'Ark1'!W15</f>
        <v>57.259412702025955</v>
      </c>
      <c r="M20" s="178">
        <f t="shared" si="4"/>
        <v>0.51356862909919698</v>
      </c>
      <c r="N20" s="107">
        <f>+'Ark1'!AB15</f>
        <v>4.8459438401119321</v>
      </c>
      <c r="O20" s="192">
        <f>+'Ark1'!AC15</f>
        <v>-44.121222708079003</v>
      </c>
      <c r="P20" s="218">
        <f>+'Ark1'!Q15</f>
        <v>1662</v>
      </c>
      <c r="Q20" s="289">
        <f t="shared" si="5"/>
        <v>-132</v>
      </c>
      <c r="R20" s="99">
        <f t="shared" si="6"/>
        <v>26.51383874849579</v>
      </c>
      <c r="S20" s="70">
        <f t="shared" si="7"/>
        <v>6396.1829000000207</v>
      </c>
      <c r="T20" s="15">
        <f t="shared" si="8"/>
        <v>103.12141333432351</v>
      </c>
      <c r="U20" s="110">
        <f t="shared" si="0"/>
        <v>26.51383874849579</v>
      </c>
      <c r="V20" s="6"/>
      <c r="AC20"/>
      <c r="AE20" s="22"/>
      <c r="AF20" s="22"/>
      <c r="AG20" s="23"/>
      <c r="AH20" s="24"/>
      <c r="AI20" s="24"/>
      <c r="AO20" s="217">
        <f t="shared" si="10"/>
        <v>29699</v>
      </c>
      <c r="AP20" s="217">
        <f t="shared" si="11"/>
        <v>153.05286440620986</v>
      </c>
      <c r="AQ20" s="217">
        <f t="shared" si="12"/>
        <v>58.858091929990245</v>
      </c>
    </row>
    <row r="21" spans="1:43" ht="15.6">
      <c r="A21" s="7">
        <v>2010</v>
      </c>
      <c r="B21" s="210">
        <f>+'Ark1'!R16</f>
        <v>42435</v>
      </c>
      <c r="C21" s="15">
        <f t="shared" si="1"/>
        <v>96.298733717605415</v>
      </c>
      <c r="D21" s="6"/>
      <c r="E21" s="210">
        <f t="shared" si="2"/>
        <v>-1631</v>
      </c>
      <c r="F21" s="218">
        <f>+'Ark1'!S16</f>
        <v>42304</v>
      </c>
      <c r="G21" s="218">
        <f t="shared" si="3"/>
        <v>-1626</v>
      </c>
      <c r="H21" s="99">
        <f>+'Ark1'!Y16</f>
        <v>144.17070272181061</v>
      </c>
      <c r="I21" s="174">
        <f t="shared" si="3"/>
        <v>-0.9793653578884971</v>
      </c>
      <c r="J21" s="70">
        <f>+'Ark1'!AA16</f>
        <v>32.449982841432117</v>
      </c>
      <c r="K21" s="190"/>
      <c r="L21" s="108">
        <f>+'Ark1'!W16</f>
        <v>58.320466149773054</v>
      </c>
      <c r="M21" s="178">
        <f t="shared" si="4"/>
        <v>1.0610534477470992</v>
      </c>
      <c r="N21" s="107">
        <f>+'Ark1'!AB16</f>
        <v>4.6067161195370865</v>
      </c>
      <c r="O21" s="192">
        <f>+'Ark1'!AC16</f>
        <v>-40.439621805778287</v>
      </c>
      <c r="P21" s="218">
        <f>+'Ark1'!Q16</f>
        <v>1658</v>
      </c>
      <c r="Q21" s="289">
        <f t="shared" si="5"/>
        <v>-4</v>
      </c>
      <c r="R21" s="99">
        <f t="shared" si="6"/>
        <v>25.594089264173704</v>
      </c>
      <c r="S21" s="70">
        <f t="shared" si="7"/>
        <v>6117.8837700000331</v>
      </c>
      <c r="T21" s="15">
        <f t="shared" si="8"/>
        <v>95.648981050870418</v>
      </c>
      <c r="U21" s="110">
        <f t="shared" si="0"/>
        <v>25.594089264173704</v>
      </c>
      <c r="V21" s="6"/>
      <c r="AC21"/>
      <c r="AE21" s="22"/>
      <c r="AF21" s="22"/>
      <c r="AG21" s="23"/>
      <c r="AH21" s="24"/>
      <c r="AI21" s="24"/>
      <c r="AO21" s="217">
        <f t="shared" si="10"/>
        <v>29699</v>
      </c>
      <c r="AP21" s="217">
        <f t="shared" si="11"/>
        <v>153.05286440620986</v>
      </c>
      <c r="AQ21" s="217">
        <f t="shared" si="12"/>
        <v>58.858091929990245</v>
      </c>
    </row>
    <row r="22" spans="1:43" ht="15.6">
      <c r="A22" s="7">
        <v>2011</v>
      </c>
      <c r="B22" s="210">
        <f>+'Ark1'!R17</f>
        <v>42924</v>
      </c>
      <c r="C22" s="15">
        <f t="shared" si="1"/>
        <v>101.15235065394133</v>
      </c>
      <c r="D22" s="6"/>
      <c r="E22" s="210">
        <f t="shared" si="2"/>
        <v>489</v>
      </c>
      <c r="F22" s="218">
        <f>+'Ark1'!S17</f>
        <v>42843</v>
      </c>
      <c r="G22" s="218">
        <f t="shared" si="3"/>
        <v>539</v>
      </c>
      <c r="H22" s="99">
        <f>+'Ark1'!Y17</f>
        <v>143.6621444879311</v>
      </c>
      <c r="I22" s="174">
        <f t="shared" si="3"/>
        <v>-0.50855823387951204</v>
      </c>
      <c r="J22" s="70">
        <f>+'Ark1'!AA17</f>
        <v>32.54954765432997</v>
      </c>
      <c r="K22" s="190"/>
      <c r="L22" s="108">
        <f>+'Ark1'!W17</f>
        <v>58.832551408631531</v>
      </c>
      <c r="M22" s="178">
        <f t="shared" si="4"/>
        <v>0.51208525885847678</v>
      </c>
      <c r="N22" s="107">
        <f>+'Ark1'!AB17</f>
        <v>4.4531832509281806</v>
      </c>
      <c r="O22" s="192">
        <f>+'Ark1'!AC17</f>
        <v>-38.100524079357243</v>
      </c>
      <c r="P22" s="218">
        <f>+'Ark1'!Q17</f>
        <v>1592</v>
      </c>
      <c r="Q22" s="289">
        <f t="shared" si="5"/>
        <v>-66</v>
      </c>
      <c r="R22" s="99">
        <f t="shared" si="6"/>
        <v>26.962311557788944</v>
      </c>
      <c r="S22" s="70">
        <f t="shared" si="7"/>
        <v>6166.5538899999547</v>
      </c>
      <c r="T22" s="15">
        <f t="shared" si="8"/>
        <v>100.7955384873211</v>
      </c>
      <c r="U22" s="110">
        <f t="shared" si="0"/>
        <v>26.962311557788944</v>
      </c>
      <c r="V22" s="6"/>
      <c r="AC22"/>
      <c r="AE22" s="22"/>
      <c r="AF22" s="22"/>
      <c r="AG22" s="23"/>
      <c r="AH22" s="24"/>
      <c r="AI22" s="24"/>
      <c r="AO22" s="217">
        <f t="shared" si="10"/>
        <v>29699</v>
      </c>
      <c r="AP22" s="217">
        <f t="shared" si="11"/>
        <v>153.05286440620986</v>
      </c>
      <c r="AQ22" s="217">
        <f t="shared" si="12"/>
        <v>58.858091929990245</v>
      </c>
    </row>
    <row r="23" spans="1:43" ht="15.6">
      <c r="A23" s="7">
        <v>2012</v>
      </c>
      <c r="B23" s="210">
        <f>+'Ark1'!R18</f>
        <v>42976</v>
      </c>
      <c r="C23" s="15">
        <f t="shared" si="1"/>
        <v>100.12114434815022</v>
      </c>
      <c r="D23" s="6"/>
      <c r="E23" s="210">
        <f t="shared" si="2"/>
        <v>52</v>
      </c>
      <c r="F23" s="218">
        <f>+'Ark1'!S18</f>
        <v>42866</v>
      </c>
      <c r="G23" s="218">
        <f t="shared" si="3"/>
        <v>23</v>
      </c>
      <c r="H23" s="99">
        <f>+'Ark1'!Y18</f>
        <v>144.22720355547276</v>
      </c>
      <c r="I23" s="174">
        <f t="shared" si="3"/>
        <v>0.5650590675416538</v>
      </c>
      <c r="J23" s="70">
        <f>+'Ark1'!AA18</f>
        <v>32.834810694977833</v>
      </c>
      <c r="K23" s="190"/>
      <c r="L23" s="108">
        <f>+'Ark1'!W18</f>
        <v>59.103415294172542</v>
      </c>
      <c r="M23" s="178">
        <f t="shared" si="4"/>
        <v>0.27086388554101148</v>
      </c>
      <c r="N23" s="107">
        <f>+'Ark1'!AB18</f>
        <v>4.4188842010461551</v>
      </c>
      <c r="O23" s="192">
        <f>+'Ark1'!AC18</f>
        <v>-40.259831212470743</v>
      </c>
      <c r="P23" s="218">
        <f>+'Ark1'!Q18</f>
        <v>1372</v>
      </c>
      <c r="Q23" s="289">
        <f t="shared" si="5"/>
        <v>-220</v>
      </c>
      <c r="R23" s="99">
        <f t="shared" si="6"/>
        <v>31.323615160349853</v>
      </c>
      <c r="S23" s="70">
        <f t="shared" si="7"/>
        <v>6198.308299999997</v>
      </c>
      <c r="T23" s="15">
        <f t="shared" si="8"/>
        <v>100.51494579576345</v>
      </c>
      <c r="U23" s="110">
        <f t="shared" si="0"/>
        <v>31.323615160349853</v>
      </c>
      <c r="V23" s="6"/>
      <c r="AC23"/>
      <c r="AE23" s="22"/>
      <c r="AF23" s="22"/>
      <c r="AG23" s="23"/>
      <c r="AH23" s="24"/>
      <c r="AI23" s="24"/>
      <c r="AO23" s="217">
        <f t="shared" si="10"/>
        <v>29699</v>
      </c>
      <c r="AP23" s="217">
        <f t="shared" si="11"/>
        <v>153.05286440620986</v>
      </c>
      <c r="AQ23" s="217">
        <f t="shared" si="12"/>
        <v>58.858091929990245</v>
      </c>
    </row>
    <row r="24" spans="1:43" ht="15.6">
      <c r="A24" s="7">
        <v>2013</v>
      </c>
      <c r="B24" s="210">
        <f>+'Ark1'!R19</f>
        <v>42958</v>
      </c>
      <c r="C24" s="15">
        <f t="shared" si="1"/>
        <v>99.958116157855542</v>
      </c>
      <c r="D24" s="6"/>
      <c r="E24" s="210">
        <f t="shared" si="2"/>
        <v>-18</v>
      </c>
      <c r="F24" s="218">
        <f>+'Ark1'!S19</f>
        <v>42834</v>
      </c>
      <c r="G24" s="218">
        <f t="shared" si="3"/>
        <v>-32</v>
      </c>
      <c r="H24" s="99">
        <f>+'Ark1'!Y19</f>
        <v>143.67384235765064</v>
      </c>
      <c r="I24" s="174">
        <f t="shared" si="3"/>
        <v>-0.55336119782211313</v>
      </c>
      <c r="J24" s="70">
        <f>+'Ark1'!AA19</f>
        <v>32.428895029852683</v>
      </c>
      <c r="K24" s="190"/>
      <c r="L24" s="108">
        <f>+'Ark1'!W19</f>
        <v>59.293575197273199</v>
      </c>
      <c r="M24" s="178">
        <f t="shared" si="4"/>
        <v>0.19015990310065689</v>
      </c>
      <c r="N24" s="107">
        <f>+'Ark1'!AB19</f>
        <v>4.4128084971028807</v>
      </c>
      <c r="O24" s="192">
        <f>+'Ark1'!AC19</f>
        <v>-41.005289788578125</v>
      </c>
      <c r="P24" s="218">
        <f>+'Ark1'!Q19</f>
        <v>1266</v>
      </c>
      <c r="Q24" s="289">
        <f t="shared" si="5"/>
        <v>-106</v>
      </c>
      <c r="R24" s="99">
        <f t="shared" si="6"/>
        <v>33.932069510268562</v>
      </c>
      <c r="S24" s="70">
        <f t="shared" si="7"/>
        <v>6171.9409199999563</v>
      </c>
      <c r="T24" s="15">
        <f t="shared" si="8"/>
        <v>99.574603605954209</v>
      </c>
      <c r="U24" s="110">
        <f t="shared" si="0"/>
        <v>33.932069510268562</v>
      </c>
      <c r="V24" s="6"/>
      <c r="AC24"/>
      <c r="AE24" s="22"/>
      <c r="AF24" s="22"/>
      <c r="AG24" s="23"/>
      <c r="AH24" s="24"/>
      <c r="AI24" s="24"/>
      <c r="AO24" s="217">
        <f t="shared" si="10"/>
        <v>29699</v>
      </c>
      <c r="AP24" s="217">
        <f t="shared" si="11"/>
        <v>153.05286440620986</v>
      </c>
      <c r="AQ24" s="217">
        <f t="shared" si="12"/>
        <v>58.858091929990245</v>
      </c>
    </row>
    <row r="25" spans="1:43" ht="15.6">
      <c r="A25" s="7">
        <v>2014</v>
      </c>
      <c r="B25" s="210">
        <f>+'Ark1'!R20</f>
        <v>43630</v>
      </c>
      <c r="C25" s="15">
        <f t="shared" si="1"/>
        <v>101.56431863680804</v>
      </c>
      <c r="D25" s="6"/>
      <c r="E25" s="210">
        <f t="shared" si="2"/>
        <v>672</v>
      </c>
      <c r="F25" s="218">
        <f>+'Ark1'!S20</f>
        <v>43540</v>
      </c>
      <c r="G25" s="218">
        <f t="shared" si="3"/>
        <v>706</v>
      </c>
      <c r="H25" s="99">
        <f>+'Ark1'!Y20</f>
        <v>142.6674377721738</v>
      </c>
      <c r="I25" s="174">
        <f t="shared" si="3"/>
        <v>-1.0064045854768437</v>
      </c>
      <c r="J25" s="70">
        <f>+'Ark1'!AA20</f>
        <v>31.966333015496755</v>
      </c>
      <c r="K25" s="190"/>
      <c r="L25" s="108">
        <f>+'Ark1'!W20</f>
        <v>59.327400091869521</v>
      </c>
      <c r="M25" s="178">
        <f t="shared" si="4"/>
        <v>3.3824894596321542E-2</v>
      </c>
      <c r="N25" s="107">
        <f>+'Ark1'!AB20</f>
        <v>4.4726749404450388</v>
      </c>
      <c r="O25" s="192">
        <f>+'Ark1'!AC20</f>
        <v>-37.910837767786774</v>
      </c>
      <c r="P25" s="218">
        <f>+'Ark1'!Q20</f>
        <v>1380</v>
      </c>
      <c r="Q25" s="289">
        <f t="shared" si="5"/>
        <v>114</v>
      </c>
      <c r="R25" s="99">
        <f t="shared" si="6"/>
        <v>31.615942028985508</v>
      </c>
      <c r="S25" s="70">
        <f t="shared" si="7"/>
        <v>6224.580309999943</v>
      </c>
      <c r="T25" s="15">
        <f t="shared" si="8"/>
        <v>100.85288227289101</v>
      </c>
      <c r="U25" s="110">
        <f t="shared" si="0"/>
        <v>31.615942028985508</v>
      </c>
      <c r="V25" s="6"/>
      <c r="AC25"/>
      <c r="AE25" s="22"/>
      <c r="AF25" s="22"/>
      <c r="AG25" s="23"/>
      <c r="AH25" s="24"/>
      <c r="AI25" s="24"/>
      <c r="AO25" s="217">
        <f t="shared" si="10"/>
        <v>29699</v>
      </c>
      <c r="AP25" s="217">
        <f t="shared" si="11"/>
        <v>153.05286440620986</v>
      </c>
      <c r="AQ25" s="217">
        <f t="shared" si="12"/>
        <v>58.858091929990245</v>
      </c>
    </row>
    <row r="26" spans="1:43" ht="15.6">
      <c r="A26" s="7">
        <v>2015</v>
      </c>
      <c r="B26" s="210">
        <f>+'Ark1'!R21</f>
        <v>48770</v>
      </c>
      <c r="C26" s="15">
        <f t="shared" ref="C26:C30" si="13">100*B26/B25</f>
        <v>111.78088471235388</v>
      </c>
      <c r="D26" s="6"/>
      <c r="E26" s="210">
        <f t="shared" si="2"/>
        <v>5140</v>
      </c>
      <c r="F26" s="218">
        <f>+'Ark1'!S21</f>
        <v>48755</v>
      </c>
      <c r="G26" s="218">
        <f t="shared" si="3"/>
        <v>5215</v>
      </c>
      <c r="H26" s="99">
        <f>+'Ark1'!Y21</f>
        <v>138.80549313102316</v>
      </c>
      <c r="I26" s="174">
        <f t="shared" si="3"/>
        <v>-3.8619446411506431</v>
      </c>
      <c r="J26" s="70">
        <f>+'Ark1'!AA21</f>
        <v>30.938022962392569</v>
      </c>
      <c r="K26" s="190"/>
      <c r="L26" s="108">
        <f>+'Ark1'!W21</f>
        <v>59.196738796020888</v>
      </c>
      <c r="M26" s="178">
        <f t="shared" si="4"/>
        <v>-0.13066129584863262</v>
      </c>
      <c r="N26" s="107">
        <f>+'Ark1'!AB21</f>
        <v>4.4114944849542486</v>
      </c>
      <c r="O26" s="192">
        <f>+'Ark1'!AC21</f>
        <v>-31.039313002406924</v>
      </c>
      <c r="P26" s="218">
        <f>+'Ark1'!Q21</f>
        <v>1624</v>
      </c>
      <c r="Q26" s="289">
        <f t="shared" si="5"/>
        <v>244</v>
      </c>
      <c r="R26" s="99">
        <f t="shared" si="6"/>
        <v>30.0307881773399</v>
      </c>
      <c r="S26" s="70">
        <f t="shared" si="7"/>
        <v>6769.5438999999997</v>
      </c>
      <c r="T26" s="15">
        <f t="shared" ref="T26:T30" si="14">100*S26/S25</f>
        <v>108.75502544524262</v>
      </c>
      <c r="U26" s="110">
        <f t="shared" si="0"/>
        <v>30.0307881773399</v>
      </c>
      <c r="V26" s="6"/>
      <c r="AC26"/>
      <c r="AE26" s="22"/>
      <c r="AF26" s="22"/>
      <c r="AG26" s="23"/>
      <c r="AH26" s="24"/>
      <c r="AI26" s="24"/>
      <c r="AO26" s="217">
        <f t="shared" si="10"/>
        <v>29699</v>
      </c>
      <c r="AP26" s="217">
        <f t="shared" si="11"/>
        <v>153.05286440620986</v>
      </c>
      <c r="AQ26" s="217">
        <f t="shared" si="12"/>
        <v>58.858091929990245</v>
      </c>
    </row>
    <row r="27" spans="1:43" ht="15.6">
      <c r="A27" s="7">
        <v>2016</v>
      </c>
      <c r="B27" s="210">
        <f>+'Ark1'!R22</f>
        <v>33296</v>
      </c>
      <c r="C27" s="15">
        <f t="shared" si="13"/>
        <v>68.271478367849085</v>
      </c>
      <c r="D27" s="6"/>
      <c r="E27" s="210">
        <f>+B27-B26</f>
        <v>-15474</v>
      </c>
      <c r="F27" s="218">
        <f>+'Ark1'!S22</f>
        <v>33258</v>
      </c>
      <c r="G27" s="218">
        <f>+F27-F26</f>
        <v>-15497</v>
      </c>
      <c r="H27" s="99">
        <f>+'Ark1'!Y22</f>
        <v>151.01360824123142</v>
      </c>
      <c r="I27" s="174">
        <f>+H27-H26</f>
        <v>12.208115110208269</v>
      </c>
      <c r="J27" s="70">
        <f>+'Ark1'!AA22</f>
        <v>29.995961449622072</v>
      </c>
      <c r="K27" s="190"/>
      <c r="L27" s="108">
        <f>+'Ark1'!W22</f>
        <v>58.838956040651858</v>
      </c>
      <c r="M27" s="178">
        <f>+L27-L26</f>
        <v>-0.35778275536902981</v>
      </c>
      <c r="N27" s="107">
        <f>+'Ark1'!AB22</f>
        <v>4.8907280537601761</v>
      </c>
      <c r="O27" s="192">
        <f>+'Ark1'!AC22</f>
        <v>-43.847136923907613</v>
      </c>
      <c r="P27" s="218">
        <f>+'Ark1'!Q22</f>
        <v>889</v>
      </c>
      <c r="Q27" s="289">
        <f t="shared" si="5"/>
        <v>-735</v>
      </c>
      <c r="R27" s="99">
        <f>+B27/P27</f>
        <v>37.453318335208102</v>
      </c>
      <c r="S27" s="70">
        <f>+B27*H27/1000</f>
        <v>5028.1491000000415</v>
      </c>
      <c r="T27" s="15">
        <f t="shared" si="14"/>
        <v>74.276039483251481</v>
      </c>
      <c r="U27" s="110">
        <f t="shared" si="0"/>
        <v>37.453318335208102</v>
      </c>
      <c r="V27" s="6"/>
      <c r="AC27"/>
      <c r="AE27" s="22"/>
      <c r="AF27" s="22"/>
      <c r="AG27" s="23"/>
      <c r="AH27" s="24"/>
      <c r="AI27" s="24"/>
      <c r="AO27" s="217">
        <f t="shared" si="10"/>
        <v>29699</v>
      </c>
      <c r="AP27" s="217">
        <f t="shared" si="11"/>
        <v>153.05286440620986</v>
      </c>
      <c r="AQ27" s="217">
        <f t="shared" si="12"/>
        <v>58.858091929990245</v>
      </c>
    </row>
    <row r="28" spans="1:43" ht="15.6">
      <c r="A28" s="7">
        <v>2017</v>
      </c>
      <c r="B28" s="210">
        <f>+'Ark1'!R23</f>
        <v>32549</v>
      </c>
      <c r="C28" s="15">
        <f t="shared" si="13"/>
        <v>97.756487265737633</v>
      </c>
      <c r="D28" s="6"/>
      <c r="E28" s="210">
        <f>+B28-B27</f>
        <v>-747</v>
      </c>
      <c r="F28" s="218">
        <f>+'Ark1'!S23</f>
        <v>32549</v>
      </c>
      <c r="G28" s="218">
        <f>+F28-F27</f>
        <v>-709</v>
      </c>
      <c r="H28" s="99">
        <f>+'Ark1'!Y23</f>
        <v>151.85775907093824</v>
      </c>
      <c r="I28" s="174">
        <f>+H28-H27</f>
        <v>0.84415082970681965</v>
      </c>
      <c r="J28" s="70">
        <f>+'Ark1'!AA23</f>
        <v>30.027178863314024</v>
      </c>
      <c r="K28" s="190"/>
      <c r="L28" s="108">
        <f>+'Ark1'!W23</f>
        <v>58.64213954345756</v>
      </c>
      <c r="M28" s="178">
        <f>+L28-L27</f>
        <v>-0.19681649719429828</v>
      </c>
      <c r="N28" s="107">
        <f>+'Ark1'!AB23</f>
        <v>4.9511163536751708</v>
      </c>
      <c r="O28" s="192">
        <f>+'Ark1'!AC23</f>
        <v>-43.917531117307192</v>
      </c>
      <c r="P28" s="218">
        <f>+'Ark1'!Q23</f>
        <v>902</v>
      </c>
      <c r="Q28" s="289">
        <f t="shared" si="5"/>
        <v>13</v>
      </c>
      <c r="R28" s="99">
        <f>+B28/P28</f>
        <v>36.085365853658537</v>
      </c>
      <c r="S28" s="70">
        <f>+B28*H28/1000</f>
        <v>4942.8181999999688</v>
      </c>
      <c r="T28" s="15">
        <f t="shared" si="14"/>
        <v>98.302936163924173</v>
      </c>
      <c r="U28" s="110">
        <f t="shared" si="0"/>
        <v>36.085365853658537</v>
      </c>
      <c r="V28" s="6"/>
      <c r="AC28"/>
      <c r="AE28" s="22"/>
      <c r="AF28" s="22"/>
      <c r="AG28" s="23"/>
      <c r="AH28" s="24"/>
      <c r="AI28" s="24"/>
      <c r="AO28" s="217">
        <f t="shared" si="10"/>
        <v>29699</v>
      </c>
      <c r="AP28" s="217">
        <f t="shared" si="11"/>
        <v>153.05286440620986</v>
      </c>
      <c r="AQ28" s="217">
        <f t="shared" si="12"/>
        <v>58.858091929990245</v>
      </c>
    </row>
    <row r="29" spans="1:43" ht="15.6">
      <c r="A29" s="7">
        <v>2018</v>
      </c>
      <c r="B29" s="210">
        <f>+'Ark1'!R24</f>
        <v>33110</v>
      </c>
      <c r="C29" s="15">
        <f t="shared" si="13"/>
        <v>101.72355525515377</v>
      </c>
      <c r="D29" s="6"/>
      <c r="E29" s="210">
        <f>+B29-B28</f>
        <v>561</v>
      </c>
      <c r="F29" s="218">
        <f>+'Ark1'!S24</f>
        <v>33108</v>
      </c>
      <c r="G29" s="218">
        <f>+F29-F28</f>
        <v>559</v>
      </c>
      <c r="H29" s="99">
        <f>+'Ark1'!Y24</f>
        <v>153.04793415886411</v>
      </c>
      <c r="I29" s="174">
        <f>+H29-H28</f>
        <v>1.1901750879258657</v>
      </c>
      <c r="J29" s="70">
        <f>+'Ark1'!AA24</f>
        <v>30.909244689899033</v>
      </c>
      <c r="K29" s="190"/>
      <c r="L29" s="108">
        <f>+'Ark1'!W24</f>
        <v>58.669777697233293</v>
      </c>
      <c r="M29" s="178">
        <f>+L29-L28</f>
        <v>2.7638153775733088E-2</v>
      </c>
      <c r="N29" s="107">
        <f>+'Ark1'!AB24</f>
        <v>4.8597046698526452</v>
      </c>
      <c r="O29" s="192">
        <f>+'Ark1'!AC24</f>
        <v>-45.25919350556039</v>
      </c>
      <c r="P29" s="218">
        <f>+'Ark1'!Q24</f>
        <v>858</v>
      </c>
      <c r="Q29" s="289">
        <f t="shared" si="5"/>
        <v>-44</v>
      </c>
      <c r="R29" s="99">
        <f>+B29/P29</f>
        <v>38.589743589743591</v>
      </c>
      <c r="S29" s="70">
        <f>+B29*H29/1000</f>
        <v>5067.4170999999906</v>
      </c>
      <c r="T29" s="15">
        <f t="shared" si="14"/>
        <v>102.52080685468104</v>
      </c>
      <c r="U29" s="110">
        <f t="shared" si="0"/>
        <v>38.589743589743591</v>
      </c>
      <c r="V29" s="6"/>
      <c r="AC29"/>
      <c r="AE29" s="22"/>
      <c r="AF29" s="22"/>
      <c r="AG29" s="23"/>
      <c r="AH29" s="24"/>
      <c r="AI29" s="24"/>
      <c r="AO29" s="217">
        <f t="shared" si="10"/>
        <v>29699</v>
      </c>
      <c r="AP29" s="217">
        <f t="shared" si="11"/>
        <v>153.05286440620986</v>
      </c>
      <c r="AQ29" s="217">
        <f t="shared" si="12"/>
        <v>58.858091929990245</v>
      </c>
    </row>
    <row r="30" spans="1:43" ht="15.6">
      <c r="A30" s="7">
        <v>2019</v>
      </c>
      <c r="B30" s="210">
        <f>+'Ark1'!R25</f>
        <v>32969</v>
      </c>
      <c r="C30" s="15">
        <f t="shared" si="13"/>
        <v>99.574146783449109</v>
      </c>
      <c r="D30" s="6"/>
      <c r="E30" s="210">
        <f>+B30-B29</f>
        <v>-141</v>
      </c>
      <c r="F30" s="218">
        <f>+'Ark1'!S25</f>
        <v>32934</v>
      </c>
      <c r="G30" s="218">
        <f>+F30-F29</f>
        <v>-174</v>
      </c>
      <c r="H30" s="99">
        <f>+'Ark1'!Y25</f>
        <v>152.19125420849949</v>
      </c>
      <c r="I30" s="174">
        <f>+H30-H29</f>
        <v>-0.8566799503646223</v>
      </c>
      <c r="J30" s="70">
        <f>+'Ark1'!AA25</f>
        <v>30.969477364760778</v>
      </c>
      <c r="K30" s="190"/>
      <c r="L30" s="108">
        <f>+'Ark1'!W25</f>
        <v>59.155614258820691</v>
      </c>
      <c r="M30" s="178">
        <f>+L30-L29</f>
        <v>0.48583656158739785</v>
      </c>
      <c r="N30" s="107">
        <f>+'Ark1'!AB25</f>
        <v>4.6695161194245447</v>
      </c>
      <c r="O30" s="192">
        <f>+'Ark1'!AC25</f>
        <v>-44.739641704392326</v>
      </c>
      <c r="P30" s="218">
        <f>+'Ark1'!Q25</f>
        <v>856</v>
      </c>
      <c r="Q30" s="289">
        <f t="shared" si="5"/>
        <v>-2</v>
      </c>
      <c r="R30" s="99">
        <f>+B30/P30</f>
        <v>38.515186915887853</v>
      </c>
      <c r="S30" s="70">
        <f>+B30*H30/1000</f>
        <v>5017.5934600000191</v>
      </c>
      <c r="T30" s="15">
        <f t="shared" si="14"/>
        <v>99.016784310098117</v>
      </c>
      <c r="U30" s="110">
        <f t="shared" si="0"/>
        <v>38.515186915887853</v>
      </c>
      <c r="V30" s="6"/>
      <c r="AC30"/>
      <c r="AE30" s="22"/>
      <c r="AF30" s="22"/>
      <c r="AG30" s="23"/>
      <c r="AH30" s="24"/>
      <c r="AI30" s="24"/>
      <c r="AO30" s="217">
        <f t="shared" si="10"/>
        <v>29699</v>
      </c>
      <c r="AP30" s="217">
        <f t="shared" si="11"/>
        <v>153.05286440620986</v>
      </c>
      <c r="AQ30" s="217">
        <f t="shared" si="12"/>
        <v>58.858091929990245</v>
      </c>
    </row>
    <row r="31" spans="1:43" ht="15.6">
      <c r="A31" s="7">
        <v>2020</v>
      </c>
      <c r="B31" s="210">
        <f>+'Ark1'!R26</f>
        <v>32214</v>
      </c>
      <c r="C31" s="15">
        <f t="shared" ref="C31" si="15">100*B31/B30</f>
        <v>97.709969971791679</v>
      </c>
      <c r="D31" s="6"/>
      <c r="E31" s="210">
        <f t="shared" ref="E31" si="16">+B31-B30</f>
        <v>-755</v>
      </c>
      <c r="F31" s="218">
        <f>+'Ark1'!S26</f>
        <v>32214</v>
      </c>
      <c r="G31" s="218">
        <f t="shared" ref="G31" si="17">+F31-F30</f>
        <v>-720</v>
      </c>
      <c r="H31" s="99">
        <f>+'Ark1'!Y26</f>
        <v>152.33161203203599</v>
      </c>
      <c r="I31" s="174">
        <f t="shared" ref="I31" si="18">+H31-H30</f>
        <v>0.14035782353650461</v>
      </c>
      <c r="J31" s="70">
        <f>+'Ark1'!AA26</f>
        <v>30.671676014351284</v>
      </c>
      <c r="K31" s="190"/>
      <c r="L31" s="108">
        <f>+'Ark1'!W26</f>
        <v>59.146364934500504</v>
      </c>
      <c r="M31" s="178">
        <f t="shared" ref="M31" si="19">+L31-L30</f>
        <v>-9.2493243201872133E-3</v>
      </c>
      <c r="N31" s="107">
        <f>+'Ark1'!AB26</f>
        <v>4.6101472636667475</v>
      </c>
      <c r="O31" s="192">
        <f>+'Ark1'!AC26</f>
        <v>-42.712678273674712</v>
      </c>
      <c r="P31" s="218">
        <f>+'Ark1'!Q26</f>
        <v>828</v>
      </c>
      <c r="Q31" s="289">
        <f t="shared" si="5"/>
        <v>-28</v>
      </c>
      <c r="R31" s="99">
        <f t="shared" ref="R31" si="20">+B31/P31</f>
        <v>38.905797101449274</v>
      </c>
      <c r="S31" s="70">
        <f t="shared" ref="S31" si="21">+B31*H31/1000</f>
        <v>4907.2105500000071</v>
      </c>
      <c r="T31" s="15">
        <f t="shared" ref="T31" si="22">100*S31/S30</f>
        <v>97.800082631644457</v>
      </c>
      <c r="U31" s="110">
        <f t="shared" si="0"/>
        <v>38.905797101449274</v>
      </c>
      <c r="V31" s="6"/>
      <c r="AC31"/>
      <c r="AE31" s="22"/>
      <c r="AF31" s="22"/>
      <c r="AG31" s="23"/>
      <c r="AH31" s="24"/>
      <c r="AI31" s="24"/>
      <c r="AO31" s="217">
        <f t="shared" si="10"/>
        <v>29699</v>
      </c>
      <c r="AP31" s="217">
        <f t="shared" si="11"/>
        <v>153.05286440620986</v>
      </c>
      <c r="AQ31" s="217">
        <f t="shared" si="12"/>
        <v>58.858091929990245</v>
      </c>
    </row>
    <row r="32" spans="1:43" ht="15.6">
      <c r="A32" s="7">
        <v>2021</v>
      </c>
      <c r="B32" s="210">
        <f>+'Ark1'!R27</f>
        <v>31831</v>
      </c>
      <c r="C32" s="15">
        <f t="shared" ref="C32" si="23">100*B32/B31</f>
        <v>98.811075929719991</v>
      </c>
      <c r="D32" s="6"/>
      <c r="E32" s="210">
        <f t="shared" ref="E32" si="24">+B32-B31</f>
        <v>-383</v>
      </c>
      <c r="F32" s="218">
        <f>+'Ark1'!S27</f>
        <v>31833</v>
      </c>
      <c r="G32" s="218">
        <f t="shared" ref="G32" si="25">+F32-F31</f>
        <v>-381</v>
      </c>
      <c r="H32" s="99">
        <f>+'Ark1'!Y27</f>
        <v>153.84287769784189</v>
      </c>
      <c r="I32" s="174">
        <f t="shared" ref="I32" si="26">+H32-H31</f>
        <v>1.5112656658058938</v>
      </c>
      <c r="J32" s="70">
        <f>+'Ark1'!AA27</f>
        <v>30.246022428537913</v>
      </c>
      <c r="K32" s="190"/>
      <c r="L32" s="108">
        <f>+'Ark1'!W27</f>
        <v>59.033895642886314</v>
      </c>
      <c r="M32" s="178">
        <f t="shared" ref="M32" si="27">+L32-L31</f>
        <v>-0.11246929161418961</v>
      </c>
      <c r="N32" s="107">
        <f>+'Ark1'!AB27</f>
        <v>4.6043827063158629</v>
      </c>
      <c r="O32" s="192">
        <f>+'Ark1'!AC27</f>
        <v>-40.934358826820144</v>
      </c>
      <c r="P32" s="218">
        <f>+'Ark1'!Q27</f>
        <v>870</v>
      </c>
      <c r="Q32" s="289">
        <f t="shared" si="5"/>
        <v>42</v>
      </c>
      <c r="R32" s="99">
        <f t="shared" ref="R32" si="28">+B32/P32</f>
        <v>36.587356321839081</v>
      </c>
      <c r="S32" s="70">
        <f t="shared" ref="S32" si="29">+B32*H32/1000</f>
        <v>4896.9726400000054</v>
      </c>
      <c r="T32" s="15">
        <f t="shared" ref="T32" si="30">100*S32/S31</f>
        <v>99.791370068683904</v>
      </c>
      <c r="U32" s="110">
        <f t="shared" si="0"/>
        <v>36.587356321839081</v>
      </c>
      <c r="V32" s="6"/>
      <c r="AC32"/>
      <c r="AE32" s="22"/>
      <c r="AF32" s="22"/>
      <c r="AG32" s="23"/>
      <c r="AH32" s="24"/>
      <c r="AI32" s="24"/>
      <c r="AO32" s="217">
        <f t="shared" si="10"/>
        <v>29699</v>
      </c>
      <c r="AP32" s="217">
        <f t="shared" si="11"/>
        <v>153.05286440620986</v>
      </c>
      <c r="AQ32" s="217">
        <f t="shared" si="12"/>
        <v>58.858091929990245</v>
      </c>
    </row>
    <row r="33" spans="1:43" ht="15.6">
      <c r="A33" s="7">
        <v>2022</v>
      </c>
      <c r="B33" s="210">
        <f>+'Ark1'!R28</f>
        <v>31874</v>
      </c>
      <c r="C33" s="15">
        <f t="shared" ref="C33" si="31">100*B33/B32</f>
        <v>100.13508843580158</v>
      </c>
      <c r="D33" s="6"/>
      <c r="E33" s="210">
        <f t="shared" ref="E33" si="32">+B33-B32</f>
        <v>43</v>
      </c>
      <c r="F33" s="218">
        <f>+'Ark1'!S28</f>
        <v>31808</v>
      </c>
      <c r="G33" s="218">
        <f t="shared" ref="G33" si="33">+F33-F32</f>
        <v>-25</v>
      </c>
      <c r="H33" s="99">
        <f>+'Ark1'!Y28</f>
        <v>154.38680648804677</v>
      </c>
      <c r="I33" s="174">
        <f t="shared" ref="I33" si="34">+H33-H32</f>
        <v>0.54392879020488749</v>
      </c>
      <c r="J33" s="70">
        <f>+'Ark1'!AA28</f>
        <v>30.952672861765077</v>
      </c>
      <c r="K33" s="190"/>
      <c r="L33" s="108">
        <f>+'Ark1'!W28</f>
        <v>58.960858903420522</v>
      </c>
      <c r="M33" s="178">
        <f t="shared" ref="M33" si="35">+L33-L32</f>
        <v>-7.3036739465791811E-2</v>
      </c>
      <c r="N33" s="107">
        <f>+'Ark1'!AB28</f>
        <v>4.7310934665302433</v>
      </c>
      <c r="O33" s="192">
        <f>+'Ark1'!AC28</f>
        <v>-41.341361895377446</v>
      </c>
      <c r="P33" s="218">
        <f>+'Ark1'!Q28</f>
        <v>919</v>
      </c>
      <c r="Q33" s="289">
        <f t="shared" si="5"/>
        <v>49</v>
      </c>
      <c r="R33" s="99">
        <f t="shared" ref="R33" si="36">+B33/P33</f>
        <v>34.683351468988029</v>
      </c>
      <c r="S33" s="70">
        <f t="shared" ref="S33" si="37">+B33*H33/1000</f>
        <v>4920.925070000003</v>
      </c>
      <c r="T33" s="15">
        <f t="shared" ref="T33" si="38">100*S33/S32</f>
        <v>100.48912729886106</v>
      </c>
      <c r="U33" s="110">
        <f t="shared" ref="U33" si="39">+B33/P33</f>
        <v>34.683351468988029</v>
      </c>
      <c r="V33" s="6"/>
      <c r="AC33"/>
      <c r="AE33" s="22"/>
      <c r="AF33" s="22"/>
      <c r="AG33" s="23"/>
      <c r="AH33" s="24"/>
      <c r="AI33" s="24"/>
      <c r="AO33" s="217">
        <f t="shared" si="10"/>
        <v>29699</v>
      </c>
      <c r="AP33" s="217">
        <f t="shared" si="11"/>
        <v>153.05286440620986</v>
      </c>
      <c r="AQ33" s="217">
        <f t="shared" si="12"/>
        <v>58.858091929990245</v>
      </c>
    </row>
    <row r="34" spans="1:43" s="293" customFormat="1" ht="15.6">
      <c r="A34" s="7">
        <v>2023</v>
      </c>
      <c r="B34" s="210">
        <f>+'Ark1'!R29</f>
        <v>30277</v>
      </c>
      <c r="C34" s="15">
        <f t="shared" ref="C34:C35" si="40">100*B34/B33</f>
        <v>94.989646734015182</v>
      </c>
      <c r="D34" s="6"/>
      <c r="E34" s="210">
        <f t="shared" ref="E34:E35" si="41">+B34-B33</f>
        <v>-1597</v>
      </c>
      <c r="F34" s="218">
        <f>+'Ark1'!S29</f>
        <v>30222</v>
      </c>
      <c r="G34" s="218">
        <f t="shared" ref="G34:G35" si="42">+F34-F33</f>
        <v>-1586</v>
      </c>
      <c r="H34" s="99">
        <f>+'Ark1'!Y29</f>
        <v>154.79221851570421</v>
      </c>
      <c r="I34" s="174">
        <f t="shared" ref="I34:I35" si="43">+H34-H33</f>
        <v>0.40541202765743378</v>
      </c>
      <c r="J34" s="70">
        <f>+'Ark1'!AA29</f>
        <v>31.161803377614778</v>
      </c>
      <c r="K34" s="190"/>
      <c r="L34" s="108">
        <f>+'Ark1'!W29</f>
        <v>59.036728211236841</v>
      </c>
      <c r="M34" s="178">
        <f t="shared" ref="M34:M35" si="44">+L34-L33</f>
        <v>7.5869307816319065E-2</v>
      </c>
      <c r="N34" s="107">
        <f>+'Ark1'!AB29</f>
        <v>4.7133265057952718</v>
      </c>
      <c r="O34" s="192">
        <f>+'Ark1'!AC29</f>
        <v>-39.105669458189325</v>
      </c>
      <c r="P34" s="218">
        <f>+'Ark1'!Q29</f>
        <v>812</v>
      </c>
      <c r="Q34" s="289">
        <f t="shared" ref="Q34:Q35" si="45">+P34-P33</f>
        <v>-107</v>
      </c>
      <c r="R34" s="99">
        <f t="shared" ref="R34:R35" si="46">+B34/P34</f>
        <v>37.286945812807879</v>
      </c>
      <c r="S34" s="70">
        <f t="shared" ref="S34:S35" si="47">+B34*H34/1000</f>
        <v>4686.6439999999766</v>
      </c>
      <c r="T34" s="15">
        <f t="shared" ref="T34:T35" si="48">100*S34/S33</f>
        <v>95.239084792648015</v>
      </c>
      <c r="U34" s="110">
        <f t="shared" ref="U34:U35" si="49">+B34/P34</f>
        <v>37.286945812807879</v>
      </c>
      <c r="V34" s="6"/>
      <c r="X34" s="96"/>
      <c r="AE34" s="22"/>
      <c r="AF34" s="22"/>
      <c r="AG34" s="23"/>
      <c r="AH34" s="24"/>
      <c r="AI34" s="24"/>
      <c r="AO34" s="294">
        <f t="shared" si="10"/>
        <v>29699</v>
      </c>
      <c r="AP34" s="294">
        <f t="shared" si="11"/>
        <v>153.05286440620986</v>
      </c>
      <c r="AQ34" s="294">
        <f t="shared" si="12"/>
        <v>58.858091929990245</v>
      </c>
    </row>
    <row r="35" spans="1:43" ht="15.6">
      <c r="A35" s="7">
        <v>2024</v>
      </c>
      <c r="B35" s="210">
        <f>+'Ark1'!R30</f>
        <v>29699</v>
      </c>
      <c r="C35" s="15">
        <f t="shared" si="40"/>
        <v>98.090960134755761</v>
      </c>
      <c r="D35" s="6"/>
      <c r="E35" s="210">
        <f t="shared" si="41"/>
        <v>-578</v>
      </c>
      <c r="F35" s="218">
        <f>+'Ark1'!S30</f>
        <v>29653</v>
      </c>
      <c r="G35" s="218">
        <f t="shared" si="42"/>
        <v>-569</v>
      </c>
      <c r="H35" s="99">
        <f>+'Ark1'!Y30</f>
        <v>153.05286440620986</v>
      </c>
      <c r="I35" s="174">
        <f t="shared" si="43"/>
        <v>-1.739354109494343</v>
      </c>
      <c r="J35" s="70">
        <f>+'Ark1'!AA30</f>
        <v>30.706689947134667</v>
      </c>
      <c r="K35" s="190"/>
      <c r="L35" s="108">
        <f>+'Ark1'!W30</f>
        <v>58.858091929990245</v>
      </c>
      <c r="M35" s="178">
        <f t="shared" si="44"/>
        <v>-0.1786362812465967</v>
      </c>
      <c r="N35" s="107">
        <f>+'Ark1'!AB30</f>
        <v>4.6272840513650397</v>
      </c>
      <c r="O35" s="192">
        <f>+'Ark1'!AC30</f>
        <v>-37.901534959952592</v>
      </c>
      <c r="P35" s="218">
        <f>+'Ark1'!Q30</f>
        <v>761</v>
      </c>
      <c r="Q35" s="289">
        <f t="shared" si="45"/>
        <v>-51</v>
      </c>
      <c r="R35" s="99">
        <f t="shared" si="46"/>
        <v>39.026281208935615</v>
      </c>
      <c r="S35" s="70">
        <f t="shared" si="47"/>
        <v>4545.5170200000266</v>
      </c>
      <c r="T35" s="15">
        <f t="shared" si="48"/>
        <v>96.988741197326902</v>
      </c>
      <c r="U35" s="110">
        <f t="shared" si="49"/>
        <v>39.026281208935615</v>
      </c>
      <c r="V35" s="6"/>
      <c r="AC35"/>
      <c r="AE35" s="22"/>
      <c r="AF35" s="22"/>
      <c r="AG35" s="23"/>
      <c r="AH35" s="24"/>
      <c r="AI35" s="24"/>
      <c r="AO35" s="294">
        <f t="shared" si="10"/>
        <v>29699</v>
      </c>
      <c r="AP35" s="294">
        <f t="shared" si="11"/>
        <v>153.05286440620986</v>
      </c>
      <c r="AQ35" s="294">
        <f t="shared" si="12"/>
        <v>58.858091929990245</v>
      </c>
    </row>
    <row r="36" spans="1:43">
      <c r="A36" s="6"/>
      <c r="B36" s="6"/>
      <c r="C36" s="6"/>
      <c r="D36" s="6"/>
      <c r="E36" s="280"/>
      <c r="F36" s="6"/>
      <c r="G36" s="269"/>
      <c r="H36" s="6"/>
      <c r="I36" s="6"/>
      <c r="J36" s="182"/>
      <c r="K36" s="190"/>
      <c r="L36" s="6"/>
      <c r="M36" s="6"/>
      <c r="N36" s="6"/>
      <c r="O36" s="182"/>
      <c r="P36" s="269"/>
      <c r="Q36" s="286"/>
      <c r="R36" s="103"/>
      <c r="S36" s="182"/>
      <c r="T36" s="6"/>
      <c r="U36" s="6"/>
      <c r="V36" s="6"/>
      <c r="AC36"/>
    </row>
    <row r="37" spans="1:43">
      <c r="A37" t="s">
        <v>2</v>
      </c>
    </row>
    <row r="125" spans="1:31">
      <c r="V125" s="29"/>
      <c r="W125" s="29"/>
      <c r="X125" s="105"/>
      <c r="Y125" s="29"/>
      <c r="Z125" s="29"/>
    </row>
    <row r="126" spans="1:31">
      <c r="A126" s="29"/>
      <c r="B126" s="29"/>
      <c r="C126" s="29"/>
      <c r="D126" s="29"/>
      <c r="E126" s="282"/>
      <c r="F126" s="29"/>
      <c r="G126" s="271"/>
      <c r="H126" s="29"/>
      <c r="I126" s="29"/>
      <c r="J126" s="193"/>
      <c r="K126" s="193"/>
      <c r="L126" s="29"/>
      <c r="M126" s="29"/>
      <c r="N126" s="29"/>
      <c r="O126" s="193"/>
      <c r="P126" s="271"/>
      <c r="Q126" s="291"/>
      <c r="R126" s="29"/>
      <c r="S126" s="193"/>
      <c r="T126" s="29"/>
      <c r="U126" s="114"/>
      <c r="V126" s="33"/>
      <c r="W126" s="33"/>
      <c r="X126" s="106"/>
      <c r="Y126" s="33"/>
      <c r="Z126" s="33"/>
      <c r="AE126" s="114"/>
    </row>
    <row r="127" spans="1:31">
      <c r="A127" s="33"/>
      <c r="B127" s="33"/>
      <c r="C127" s="33"/>
      <c r="D127" s="33"/>
      <c r="E127" s="283"/>
      <c r="F127" s="33"/>
      <c r="G127" s="272"/>
      <c r="H127" s="33"/>
      <c r="I127" s="33"/>
      <c r="J127" s="194"/>
      <c r="K127" s="194"/>
      <c r="L127" s="33"/>
      <c r="M127" s="33"/>
      <c r="N127" s="33"/>
      <c r="O127" s="194"/>
      <c r="P127" s="272"/>
      <c r="Q127" s="292"/>
      <c r="R127" s="33"/>
      <c r="S127" s="194"/>
      <c r="T127" s="33"/>
      <c r="U127" s="33"/>
      <c r="V127" s="33"/>
      <c r="W127" s="33"/>
      <c r="X127" s="106"/>
      <c r="Y127" s="33"/>
      <c r="Z127" s="33"/>
      <c r="AE127" s="33"/>
    </row>
    <row r="128" spans="1:31">
      <c r="A128" s="33"/>
      <c r="B128" s="33"/>
      <c r="C128" s="33"/>
      <c r="D128" s="33"/>
      <c r="E128" s="283"/>
      <c r="F128" s="33"/>
      <c r="G128" s="272"/>
      <c r="H128" s="33"/>
      <c r="I128" s="33"/>
      <c r="J128" s="194"/>
      <c r="K128" s="194"/>
      <c r="L128" s="33"/>
      <c r="M128" s="33"/>
      <c r="N128" s="33"/>
      <c r="O128" s="194"/>
      <c r="P128" s="272"/>
      <c r="Q128" s="292"/>
      <c r="R128" s="33"/>
      <c r="S128" s="194"/>
      <c r="T128" s="33"/>
      <c r="U128" s="33"/>
      <c r="V128" s="33"/>
      <c r="W128" s="33"/>
      <c r="X128" s="106"/>
      <c r="Y128" s="33"/>
      <c r="Z128" s="33"/>
      <c r="AE128" s="33"/>
    </row>
    <row r="129" spans="1:31">
      <c r="A129" s="33"/>
      <c r="B129" s="33"/>
      <c r="C129" s="33"/>
      <c r="D129" s="33"/>
      <c r="E129" s="283"/>
      <c r="F129" s="33"/>
      <c r="G129" s="272"/>
      <c r="H129" s="33"/>
      <c r="I129" s="33"/>
      <c r="J129" s="194"/>
      <c r="K129" s="194"/>
      <c r="L129" s="33"/>
      <c r="M129" s="33"/>
      <c r="N129" s="33"/>
      <c r="O129" s="194"/>
      <c r="P129" s="272"/>
      <c r="Q129" s="292"/>
      <c r="R129" s="33"/>
      <c r="S129" s="194"/>
      <c r="T129" s="33"/>
      <c r="U129" s="33"/>
      <c r="V129" s="33"/>
      <c r="W129" s="33"/>
      <c r="X129" s="106"/>
      <c r="Y129" s="33"/>
      <c r="Z129" s="33"/>
      <c r="AE129" s="33"/>
    </row>
    <row r="130" spans="1:31">
      <c r="A130" s="33"/>
      <c r="B130" s="33"/>
      <c r="C130" s="33"/>
      <c r="D130" s="33"/>
      <c r="E130" s="283"/>
      <c r="F130" s="33"/>
      <c r="G130" s="272"/>
      <c r="H130" s="33"/>
      <c r="I130" s="33"/>
      <c r="J130" s="194"/>
      <c r="K130" s="194"/>
      <c r="L130" s="33"/>
      <c r="M130" s="33"/>
      <c r="N130" s="33"/>
      <c r="O130" s="194"/>
      <c r="P130" s="272"/>
      <c r="Q130" s="292"/>
      <c r="R130" s="33"/>
      <c r="S130" s="194"/>
      <c r="T130" s="33"/>
      <c r="U130" s="33"/>
      <c r="V130" s="33"/>
      <c r="W130" s="33"/>
      <c r="X130" s="106"/>
      <c r="Y130" s="33"/>
      <c r="Z130" s="33"/>
      <c r="AE130" s="33"/>
    </row>
    <row r="131" spans="1:31">
      <c r="A131" s="33"/>
      <c r="B131" s="33"/>
      <c r="C131" s="33"/>
      <c r="D131" s="33"/>
      <c r="E131" s="283"/>
      <c r="F131" s="33"/>
      <c r="G131" s="272"/>
      <c r="H131" s="33"/>
      <c r="I131" s="33"/>
      <c r="J131" s="194"/>
      <c r="K131" s="194"/>
      <c r="L131" s="33"/>
      <c r="M131" s="33"/>
      <c r="N131" s="33"/>
      <c r="O131" s="194"/>
      <c r="P131" s="272"/>
      <c r="Q131" s="292"/>
      <c r="R131" s="33"/>
      <c r="S131" s="194"/>
      <c r="T131" s="33"/>
      <c r="U131" s="33"/>
      <c r="V131" s="33"/>
      <c r="W131" s="33"/>
      <c r="X131" s="106"/>
      <c r="Y131" s="33"/>
      <c r="Z131" s="33"/>
      <c r="AE131" s="33"/>
    </row>
    <row r="132" spans="1:31">
      <c r="A132" s="33"/>
      <c r="B132" s="33"/>
      <c r="C132" s="33"/>
      <c r="D132" s="33"/>
      <c r="E132" s="283"/>
      <c r="F132" s="33"/>
      <c r="G132" s="272"/>
      <c r="H132" s="33"/>
      <c r="I132" s="33"/>
      <c r="J132" s="194"/>
      <c r="K132" s="194"/>
      <c r="L132" s="33"/>
      <c r="M132" s="33"/>
      <c r="N132" s="33"/>
      <c r="O132" s="194"/>
      <c r="P132" s="272"/>
      <c r="Q132" s="292"/>
      <c r="R132" s="33"/>
      <c r="S132" s="194"/>
      <c r="T132" s="33"/>
      <c r="U132" s="33"/>
      <c r="V132" s="33"/>
      <c r="W132" s="33"/>
      <c r="X132" s="106"/>
      <c r="Y132" s="33"/>
      <c r="Z132" s="33"/>
      <c r="AE132" s="33"/>
    </row>
    <row r="133" spans="1:31">
      <c r="A133" s="33"/>
      <c r="B133" s="33"/>
      <c r="C133" s="33"/>
      <c r="D133" s="33"/>
      <c r="E133" s="283"/>
      <c r="F133" s="33"/>
      <c r="G133" s="272"/>
      <c r="H133" s="33"/>
      <c r="I133" s="33"/>
      <c r="J133" s="194"/>
      <c r="K133" s="194"/>
      <c r="L133" s="33"/>
      <c r="M133" s="33"/>
      <c r="N133" s="33"/>
      <c r="O133" s="194"/>
      <c r="P133" s="272"/>
      <c r="Q133" s="292"/>
      <c r="R133" s="33"/>
      <c r="S133" s="194"/>
      <c r="T133" s="33"/>
      <c r="U133" s="33"/>
      <c r="V133" s="33"/>
      <c r="W133" s="33"/>
      <c r="X133" s="106"/>
      <c r="Y133" s="33"/>
      <c r="Z133" s="33"/>
      <c r="AE133" s="33"/>
    </row>
    <row r="134" spans="1:31">
      <c r="A134" s="33"/>
      <c r="B134" s="33"/>
      <c r="C134" s="33"/>
      <c r="D134" s="33"/>
      <c r="E134" s="283"/>
      <c r="F134" s="33"/>
      <c r="G134" s="272"/>
      <c r="H134" s="33"/>
      <c r="I134" s="33"/>
      <c r="J134" s="194"/>
      <c r="K134" s="194"/>
      <c r="L134" s="33"/>
      <c r="M134" s="33"/>
      <c r="N134" s="33"/>
      <c r="O134" s="194"/>
      <c r="P134" s="272"/>
      <c r="Q134" s="292"/>
      <c r="R134" s="33"/>
      <c r="S134" s="194"/>
      <c r="T134" s="33"/>
      <c r="U134" s="33"/>
      <c r="V134" s="33"/>
      <c r="W134" s="33"/>
      <c r="X134" s="106"/>
      <c r="Y134" s="33"/>
      <c r="Z134" s="33"/>
      <c r="AE134" s="33"/>
    </row>
    <row r="135" spans="1:31">
      <c r="A135" s="33"/>
      <c r="B135" s="33"/>
      <c r="C135" s="33"/>
      <c r="D135" s="33"/>
      <c r="E135" s="283"/>
      <c r="F135" s="33"/>
      <c r="G135" s="272"/>
      <c r="H135" s="33"/>
      <c r="I135" s="33"/>
      <c r="J135" s="194"/>
      <c r="K135" s="194"/>
      <c r="L135" s="33"/>
      <c r="M135" s="33"/>
      <c r="N135" s="33"/>
      <c r="O135" s="194"/>
      <c r="P135" s="272"/>
      <c r="Q135" s="292"/>
      <c r="R135" s="33"/>
      <c r="S135" s="194"/>
      <c r="T135" s="33"/>
      <c r="U135" s="33"/>
      <c r="V135" s="33"/>
      <c r="W135" s="33"/>
      <c r="X135" s="106"/>
      <c r="Y135" s="33"/>
      <c r="Z135" s="33"/>
      <c r="AE135" s="33"/>
    </row>
    <row r="136" spans="1:31">
      <c r="A136" s="33"/>
      <c r="B136" s="33"/>
      <c r="C136" s="33"/>
      <c r="D136" s="33"/>
      <c r="E136" s="283"/>
      <c r="F136" s="33"/>
      <c r="G136" s="272"/>
      <c r="H136" s="33"/>
      <c r="I136" s="33"/>
      <c r="J136" s="194"/>
      <c r="K136" s="194"/>
      <c r="L136" s="33"/>
      <c r="M136" s="33"/>
      <c r="N136" s="33"/>
      <c r="O136" s="194"/>
      <c r="P136" s="272"/>
      <c r="Q136" s="292"/>
      <c r="R136" s="33"/>
      <c r="S136" s="194"/>
      <c r="T136" s="33"/>
      <c r="U136" s="33"/>
      <c r="V136" s="33"/>
      <c r="W136" s="33"/>
      <c r="X136" s="106"/>
      <c r="Y136" s="33"/>
      <c r="Z136" s="33"/>
      <c r="AE136" s="33"/>
    </row>
    <row r="137" spans="1:31">
      <c r="A137" s="33"/>
      <c r="B137" s="33"/>
      <c r="C137" s="33"/>
      <c r="D137" s="33"/>
      <c r="E137" s="283"/>
      <c r="F137" s="33"/>
      <c r="G137" s="272"/>
      <c r="H137" s="33"/>
      <c r="I137" s="33"/>
      <c r="J137" s="194"/>
      <c r="K137" s="194"/>
      <c r="L137" s="33"/>
      <c r="M137" s="33"/>
      <c r="N137" s="33"/>
      <c r="O137" s="194"/>
      <c r="P137" s="272"/>
      <c r="Q137" s="292"/>
      <c r="R137" s="33"/>
      <c r="S137" s="194"/>
      <c r="T137" s="33"/>
      <c r="U137" s="33"/>
      <c r="V137" s="33"/>
      <c r="W137" s="33"/>
      <c r="X137" s="106"/>
      <c r="Y137" s="33"/>
      <c r="Z137" s="33"/>
      <c r="AE137" s="33"/>
    </row>
    <row r="138" spans="1:31">
      <c r="A138" s="33"/>
      <c r="B138" s="33"/>
      <c r="C138" s="33"/>
      <c r="D138" s="33"/>
      <c r="E138" s="283"/>
      <c r="F138" s="33"/>
      <c r="G138" s="272"/>
      <c r="H138" s="33"/>
      <c r="I138" s="33"/>
      <c r="J138" s="194"/>
      <c r="K138" s="194"/>
      <c r="L138" s="33"/>
      <c r="M138" s="33"/>
      <c r="N138" s="33"/>
      <c r="O138" s="194"/>
      <c r="P138" s="272"/>
      <c r="Q138" s="292"/>
      <c r="R138" s="33"/>
      <c r="S138" s="194"/>
      <c r="T138" s="33"/>
      <c r="U138" s="33"/>
      <c r="V138" s="33"/>
      <c r="W138" s="33"/>
      <c r="X138" s="106"/>
      <c r="Y138" s="33"/>
      <c r="Z138" s="33"/>
      <c r="AE138" s="33"/>
    </row>
    <row r="139" spans="1:31">
      <c r="A139" s="33"/>
      <c r="B139" s="33"/>
      <c r="C139" s="33"/>
      <c r="D139" s="33"/>
      <c r="E139" s="283"/>
      <c r="F139" s="33"/>
      <c r="G139" s="272"/>
      <c r="H139" s="33"/>
      <c r="I139" s="33"/>
      <c r="J139" s="194"/>
      <c r="K139" s="194"/>
      <c r="L139" s="33"/>
      <c r="M139" s="33"/>
      <c r="N139" s="33"/>
      <c r="O139" s="194"/>
      <c r="P139" s="272"/>
      <c r="Q139" s="292"/>
      <c r="R139" s="33"/>
      <c r="S139" s="194"/>
      <c r="T139" s="33"/>
      <c r="U139" s="33"/>
      <c r="V139" s="33"/>
      <c r="W139" s="33"/>
      <c r="X139" s="106"/>
      <c r="Y139" s="33"/>
      <c r="Z139" s="33"/>
      <c r="AE139" s="33"/>
    </row>
    <row r="140" spans="1:31">
      <c r="A140" s="33"/>
      <c r="B140" s="33"/>
      <c r="C140" s="33"/>
      <c r="D140" s="33"/>
      <c r="E140" s="283"/>
      <c r="F140" s="33"/>
      <c r="G140" s="272"/>
      <c r="H140" s="33"/>
      <c r="I140" s="33"/>
      <c r="J140" s="194"/>
      <c r="K140" s="194"/>
      <c r="L140" s="33"/>
      <c r="M140" s="33"/>
      <c r="N140" s="33"/>
      <c r="O140" s="194"/>
      <c r="P140" s="272"/>
      <c r="Q140" s="292"/>
      <c r="R140" s="33"/>
      <c r="S140" s="194"/>
      <c r="T140" s="33"/>
      <c r="U140" s="33"/>
      <c r="V140" s="33"/>
      <c r="W140" s="33"/>
      <c r="X140" s="106"/>
      <c r="Y140" s="33"/>
      <c r="Z140" s="33"/>
      <c r="AE140" s="33"/>
    </row>
    <row r="141" spans="1:31">
      <c r="A141" s="33"/>
      <c r="B141" s="33"/>
      <c r="C141" s="33"/>
      <c r="D141" s="33"/>
      <c r="E141" s="283"/>
      <c r="F141" s="33"/>
      <c r="G141" s="272"/>
      <c r="H141" s="33"/>
      <c r="I141" s="33"/>
      <c r="J141" s="194"/>
      <c r="K141" s="194"/>
      <c r="L141" s="33"/>
      <c r="M141" s="33"/>
      <c r="N141" s="33"/>
      <c r="O141" s="194"/>
      <c r="P141" s="272"/>
      <c r="Q141" s="292"/>
      <c r="R141" s="33"/>
      <c r="S141" s="194"/>
      <c r="T141" s="33"/>
      <c r="U141" s="33"/>
      <c r="V141" s="33"/>
      <c r="W141" s="33"/>
      <c r="X141" s="106"/>
      <c r="Y141" s="33"/>
      <c r="Z141" s="33"/>
      <c r="AE141" s="33"/>
    </row>
    <row r="142" spans="1:31">
      <c r="A142" s="33"/>
      <c r="B142" s="33"/>
      <c r="C142" s="33"/>
      <c r="D142" s="33"/>
      <c r="E142" s="283"/>
      <c r="F142" s="33"/>
      <c r="G142" s="272"/>
      <c r="H142" s="33"/>
      <c r="I142" s="33"/>
      <c r="J142" s="194"/>
      <c r="K142" s="194"/>
      <c r="L142" s="33"/>
      <c r="M142" s="33"/>
      <c r="N142" s="33"/>
      <c r="O142" s="194"/>
      <c r="P142" s="272"/>
      <c r="Q142" s="292"/>
      <c r="R142" s="33"/>
      <c r="S142" s="194"/>
      <c r="T142" s="33"/>
      <c r="U142" s="33"/>
      <c r="V142" s="33"/>
      <c r="W142" s="33"/>
      <c r="X142" s="106"/>
      <c r="Y142" s="33"/>
      <c r="Z142" s="33"/>
      <c r="AE142" s="33"/>
    </row>
    <row r="143" spans="1:31">
      <c r="A143" s="33"/>
      <c r="B143" s="33"/>
      <c r="C143" s="33"/>
      <c r="D143" s="33"/>
      <c r="E143" s="283"/>
      <c r="F143" s="33"/>
      <c r="G143" s="272"/>
      <c r="H143" s="33"/>
      <c r="I143" s="33"/>
      <c r="J143" s="194"/>
      <c r="K143" s="194"/>
      <c r="L143" s="33"/>
      <c r="M143" s="33"/>
      <c r="N143" s="33"/>
      <c r="O143" s="194"/>
      <c r="P143" s="272"/>
      <c r="Q143" s="292"/>
      <c r="R143" s="33"/>
      <c r="S143" s="194"/>
      <c r="T143" s="33"/>
      <c r="U143" s="33"/>
      <c r="AE143" s="33"/>
    </row>
  </sheetData>
  <mergeCells count="2">
    <mergeCell ref="J2:L2"/>
    <mergeCell ref="V2:Y2"/>
  </mergeCells>
  <phoneticPr fontId="11" type="noConversion"/>
  <conditionalFormatting sqref="C8:C35 T8:T35 E8:E35">
    <cfRule type="cellIs" dxfId="128" priority="13" operator="lessThan">
      <formula>100</formula>
    </cfRule>
    <cfRule type="cellIs" dxfId="127" priority="14" operator="greaterThan">
      <formula>100</formula>
    </cfRule>
  </conditionalFormatting>
  <conditionalFormatting sqref="G8:G35 I8:I35 M8:M35">
    <cfRule type="cellIs" dxfId="126" priority="7" operator="lessThan">
      <formula>0</formula>
    </cfRule>
    <cfRule type="cellIs" dxfId="125" priority="8" operator="greaterThan">
      <formula>0</formula>
    </cfRule>
  </conditionalFormatting>
  <conditionalFormatting sqref="Q8:Q35">
    <cfRule type="cellIs" dxfId="124" priority="1" operator="lessThan">
      <formula>0</formula>
    </cfRule>
    <cfRule type="cellIs" dxfId="123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ED127-E517-4E93-89B5-E079A16AC69D}">
  <dimension ref="A1"/>
  <sheetViews>
    <sheetView zoomScale="98" zoomScaleNormal="98"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119"/>
  <sheetViews>
    <sheetView zoomScale="89" zoomScaleNormal="89" workbookViewId="0">
      <selection activeCell="B11" sqref="B11"/>
    </sheetView>
  </sheetViews>
  <sheetFormatPr baseColWidth="10" defaultRowHeight="15"/>
  <cols>
    <col min="1" max="1" width="2.1796875" customWidth="1"/>
    <col min="2" max="2" width="5" customWidth="1"/>
    <col min="3" max="3" width="5.36328125" customWidth="1"/>
    <col min="4" max="4" width="9.1796875" customWidth="1"/>
    <col min="5" max="5" width="7.36328125" customWidth="1"/>
    <col min="6" max="7" width="7.1796875" customWidth="1"/>
    <col min="8" max="8" width="6.81640625" customWidth="1"/>
    <col min="9" max="9" width="8.1796875" customWidth="1"/>
    <col min="10" max="10" width="7.1796875" customWidth="1"/>
    <col min="11" max="11" width="8.81640625" style="96" customWidth="1"/>
    <col min="12" max="12" width="8.6328125" style="9" customWidth="1"/>
    <col min="13" max="13" width="6.08984375" customWidth="1"/>
    <col min="14" max="14" width="8.08984375" customWidth="1"/>
    <col min="15" max="15" width="12.1796875" customWidth="1"/>
    <col min="16" max="16" width="9.453125" style="9" customWidth="1"/>
    <col min="17" max="19" width="8" style="9" customWidth="1"/>
    <col min="20" max="20" width="9.453125" style="96" customWidth="1"/>
    <col min="21" max="21" width="10.90625" style="96"/>
    <col min="22" max="22" width="8" style="1" customWidth="1"/>
    <col min="23" max="23" width="10.90625" style="1"/>
    <col min="25" max="25" width="14" customWidth="1"/>
    <col min="26" max="26" width="12.54296875" customWidth="1"/>
    <col min="27" max="27" width="10.90625" customWidth="1"/>
  </cols>
  <sheetData>
    <row r="1" spans="1:27">
      <c r="A1" s="39"/>
      <c r="B1" s="39"/>
      <c r="C1" s="39"/>
      <c r="D1" s="39"/>
      <c r="E1" s="39"/>
      <c r="F1" s="39"/>
      <c r="G1" s="39"/>
      <c r="H1" s="39"/>
      <c r="I1" s="39"/>
      <c r="J1" s="39"/>
      <c r="K1" s="100"/>
      <c r="L1" s="64"/>
      <c r="M1" s="39"/>
      <c r="N1" s="39"/>
      <c r="O1" s="4"/>
      <c r="P1" s="4"/>
      <c r="Q1" s="4"/>
      <c r="R1" s="4"/>
      <c r="S1"/>
      <c r="T1"/>
      <c r="U1"/>
      <c r="V1"/>
      <c r="W1"/>
    </row>
    <row r="2" spans="1:27" s="125" customFormat="1" ht="31.8">
      <c r="A2" s="142"/>
      <c r="B2" s="142" t="s">
        <v>549</v>
      </c>
      <c r="C2" s="142"/>
      <c r="D2" s="142"/>
      <c r="E2" s="142"/>
      <c r="F2" s="142" t="s">
        <v>502</v>
      </c>
      <c r="G2" s="142"/>
      <c r="H2" s="142"/>
      <c r="I2" s="142" t="str">
        <f>+År!B2</f>
        <v>Skålda purke</v>
      </c>
      <c r="J2" s="142"/>
      <c r="K2" s="144"/>
      <c r="L2" s="142"/>
      <c r="M2" s="162"/>
      <c r="N2" s="39"/>
      <c r="O2" s="4"/>
    </row>
    <row r="3" spans="1:27">
      <c r="A3" s="39"/>
      <c r="B3" s="39"/>
      <c r="C3" s="39"/>
      <c r="D3" s="39"/>
      <c r="E3" s="39"/>
      <c r="F3" s="39"/>
      <c r="G3" s="39"/>
      <c r="H3" s="39"/>
      <c r="I3" s="39"/>
      <c r="J3" s="39"/>
      <c r="K3" s="100"/>
      <c r="L3" s="64"/>
      <c r="M3" s="39"/>
      <c r="N3" s="39"/>
      <c r="O3" s="4"/>
      <c r="P3" s="4"/>
      <c r="Q3" s="4"/>
      <c r="R3" s="4"/>
      <c r="S3"/>
      <c r="T3"/>
      <c r="U3"/>
      <c r="V3"/>
      <c r="W3"/>
    </row>
    <row r="4" spans="1:27">
      <c r="A4" s="39"/>
      <c r="B4" s="39"/>
      <c r="C4" s="39"/>
      <c r="D4" s="39"/>
      <c r="E4" s="39"/>
      <c r="F4" s="39"/>
      <c r="G4" s="39"/>
      <c r="H4" s="39"/>
      <c r="I4" s="39"/>
      <c r="J4" s="39"/>
      <c r="K4" s="100"/>
      <c r="L4" s="64"/>
      <c r="M4" s="39"/>
      <c r="N4" s="39"/>
      <c r="O4" s="4"/>
      <c r="P4" s="4"/>
      <c r="Q4" s="4"/>
      <c r="R4" s="4"/>
      <c r="S4"/>
      <c r="T4"/>
      <c r="U4"/>
      <c r="V4"/>
      <c r="W4"/>
    </row>
    <row r="5" spans="1:27" s="134" customFormat="1" ht="19.8">
      <c r="A5" s="154"/>
      <c r="B5" s="154"/>
      <c r="C5" s="139" t="s">
        <v>8</v>
      </c>
      <c r="D5" s="139"/>
      <c r="E5" s="133">
        <f>+År!R2</f>
        <v>52</v>
      </c>
      <c r="F5" s="154"/>
      <c r="G5" s="154"/>
      <c r="H5" s="139" t="s">
        <v>453</v>
      </c>
      <c r="I5" s="154"/>
      <c r="J5" s="154"/>
      <c r="K5" s="154"/>
      <c r="L5" s="325">
        <f>SUM(E11:E45)</f>
        <v>29699</v>
      </c>
      <c r="M5" s="324"/>
      <c r="N5" s="39"/>
      <c r="O5" s="4"/>
      <c r="P5" s="133"/>
      <c r="Q5" s="133"/>
      <c r="R5" s="133"/>
      <c r="S5" s="133"/>
      <c r="Z5" s="159"/>
    </row>
    <row r="6" spans="1:27" ht="18.75" customHeight="1">
      <c r="A6" s="45"/>
      <c r="B6" s="45"/>
      <c r="C6" s="39"/>
      <c r="D6" s="57"/>
      <c r="E6" s="39"/>
      <c r="F6" s="39"/>
      <c r="G6" s="57"/>
      <c r="H6" s="69"/>
      <c r="I6" s="54"/>
      <c r="J6" s="39"/>
      <c r="K6" s="145"/>
      <c r="L6" s="64"/>
      <c r="M6" s="39"/>
      <c r="N6" s="39"/>
      <c r="O6" s="4"/>
      <c r="P6" s="4"/>
      <c r="Q6" s="4"/>
      <c r="R6" s="4"/>
      <c r="S6"/>
      <c r="T6"/>
      <c r="U6"/>
      <c r="V6"/>
      <c r="W6"/>
      <c r="Y6" s="2"/>
      <c r="Z6" s="5"/>
      <c r="AA6" s="5"/>
    </row>
    <row r="7" spans="1:27" ht="18.75" customHeight="1">
      <c r="A7" s="45"/>
      <c r="B7" s="45"/>
      <c r="C7" s="39"/>
      <c r="D7" s="57"/>
      <c r="E7" s="39"/>
      <c r="F7" s="39"/>
      <c r="G7" s="57"/>
      <c r="H7" s="69"/>
      <c r="I7" s="54"/>
      <c r="J7" s="39"/>
      <c r="K7" s="145"/>
      <c r="L7" s="82" t="s">
        <v>3</v>
      </c>
      <c r="M7" s="39"/>
      <c r="N7" s="39"/>
      <c r="O7" s="4"/>
      <c r="P7" s="4"/>
      <c r="Q7" s="4"/>
      <c r="R7" s="4"/>
      <c r="S7"/>
      <c r="T7"/>
      <c r="U7"/>
      <c r="V7"/>
      <c r="W7"/>
      <c r="Y7" s="2"/>
      <c r="Z7" s="5"/>
      <c r="AA7" s="5"/>
    </row>
    <row r="8" spans="1:27" ht="18" customHeight="1">
      <c r="A8" s="39"/>
      <c r="B8" s="39"/>
      <c r="C8" s="39"/>
      <c r="D8" s="34" t="s">
        <v>3</v>
      </c>
      <c r="E8" s="39"/>
      <c r="F8" s="72" t="s">
        <v>3</v>
      </c>
      <c r="G8" s="57"/>
      <c r="H8" s="69"/>
      <c r="I8" s="95" t="s">
        <v>18</v>
      </c>
      <c r="J8" s="95" t="s">
        <v>476</v>
      </c>
      <c r="K8" s="95" t="s">
        <v>507</v>
      </c>
      <c r="L8" s="72" t="s">
        <v>11</v>
      </c>
      <c r="M8" s="39"/>
      <c r="N8" s="39"/>
      <c r="O8" s="4"/>
      <c r="P8" s="4"/>
      <c r="Q8" s="4"/>
      <c r="R8" s="4"/>
      <c r="S8"/>
      <c r="T8"/>
      <c r="U8"/>
      <c r="V8"/>
      <c r="W8"/>
    </row>
    <row r="9" spans="1:27" ht="15.6">
      <c r="A9" s="39"/>
      <c r="B9" s="39"/>
      <c r="C9" s="45" t="s">
        <v>550</v>
      </c>
      <c r="D9" s="34" t="s">
        <v>526</v>
      </c>
      <c r="E9" s="72" t="s">
        <v>3</v>
      </c>
      <c r="F9" s="72" t="s">
        <v>482</v>
      </c>
      <c r="G9" s="78" t="s">
        <v>3</v>
      </c>
      <c r="H9" s="78" t="s">
        <v>1</v>
      </c>
      <c r="I9" s="95" t="s">
        <v>480</v>
      </c>
      <c r="J9" s="95" t="s">
        <v>480</v>
      </c>
      <c r="K9" s="95" t="s">
        <v>508</v>
      </c>
      <c r="L9" s="72" t="s">
        <v>533</v>
      </c>
      <c r="M9" s="39"/>
      <c r="N9" s="39"/>
      <c r="O9" s="52"/>
      <c r="P9" s="52"/>
      <c r="Q9" s="1"/>
      <c r="R9" s="5"/>
      <c r="S9"/>
      <c r="T9"/>
      <c r="U9"/>
      <c r="V9"/>
      <c r="W9"/>
    </row>
    <row r="10" spans="1:27" ht="15.6">
      <c r="A10" s="39"/>
      <c r="B10" s="45" t="s">
        <v>63</v>
      </c>
      <c r="C10" s="45" t="s">
        <v>444</v>
      </c>
      <c r="D10" s="34" t="s">
        <v>505</v>
      </c>
      <c r="E10" s="72" t="s">
        <v>11</v>
      </c>
      <c r="F10" s="72" t="s">
        <v>475</v>
      </c>
      <c r="G10" s="78" t="s">
        <v>444</v>
      </c>
      <c r="H10" s="78" t="s">
        <v>444</v>
      </c>
      <c r="I10" s="95" t="s">
        <v>477</v>
      </c>
      <c r="J10" s="95" t="s">
        <v>477</v>
      </c>
      <c r="K10" s="95" t="s">
        <v>475</v>
      </c>
      <c r="L10" s="72" t="s">
        <v>540</v>
      </c>
      <c r="M10" s="39"/>
      <c r="N10" s="39"/>
      <c r="O10" s="52"/>
      <c r="P10" s="52"/>
      <c r="Q10" s="1"/>
      <c r="R10" s="5"/>
      <c r="S10"/>
      <c r="T10"/>
      <c r="U10"/>
      <c r="V10"/>
      <c r="W10"/>
    </row>
    <row r="11" spans="1:27" ht="15.6">
      <c r="A11" s="39"/>
      <c r="B11" s="47">
        <f>+'Ark1'!C861</f>
        <v>2024</v>
      </c>
      <c r="C11" s="47">
        <f>+'Ark1'!M861</f>
        <v>0</v>
      </c>
      <c r="D11" s="47">
        <f>+'Ark1'!Q861</f>
        <v>30</v>
      </c>
      <c r="E11" s="65">
        <f>+'Ark1'!R861</f>
        <v>45</v>
      </c>
      <c r="F11" s="65">
        <f>+'Ark1'!S861</f>
        <v>0</v>
      </c>
      <c r="G11" s="101">
        <f>+'Ark1'!T861</f>
        <v>0.15152025320717868</v>
      </c>
      <c r="H11" s="101">
        <f>+'Ark1'!U861</f>
        <v>0</v>
      </c>
      <c r="I11" s="101">
        <f>+'Ark1'!Y861</f>
        <v>0</v>
      </c>
      <c r="J11" s="101">
        <f>+'Ark1'!AA861</f>
        <v>0</v>
      </c>
      <c r="K11" s="101" t="e">
        <f t="shared" ref="K11:K12" si="0">+I11/C11</f>
        <v>#DIV/0!</v>
      </c>
      <c r="L11" s="65">
        <f t="shared" ref="L11:L12" si="1">+E11/D11</f>
        <v>1.5</v>
      </c>
      <c r="M11" s="39"/>
      <c r="N11" s="39"/>
      <c r="O11" s="52"/>
      <c r="P11" s="52"/>
      <c r="Q11" s="1"/>
      <c r="R11" s="5"/>
      <c r="S11"/>
      <c r="T11"/>
      <c r="U11"/>
      <c r="V11"/>
      <c r="W11"/>
    </row>
    <row r="12" spans="1:27" s="318" customFormat="1" ht="15.6">
      <c r="A12" s="39"/>
      <c r="B12" s="47">
        <f>+'Ark1'!C862</f>
        <v>2024</v>
      </c>
      <c r="C12" s="47">
        <f>+'Ark1'!M862</f>
        <v>35</v>
      </c>
      <c r="D12" s="47">
        <f>+'Ark1'!Q862</f>
        <v>11</v>
      </c>
      <c r="E12" s="65">
        <f>+'Ark1'!R862</f>
        <v>13</v>
      </c>
      <c r="F12" s="65">
        <f>+'Ark1'!S862</f>
        <v>13</v>
      </c>
      <c r="G12" s="101">
        <f>+'Ark1'!T862</f>
        <v>4.3772517593184963E-2</v>
      </c>
      <c r="H12" s="101">
        <f>+'Ark1'!U862</f>
        <v>6.0807825986372785E-2</v>
      </c>
      <c r="I12" s="101">
        <f>+'Ark1'!Y862</f>
        <v>212.3</v>
      </c>
      <c r="J12" s="101">
        <f>+'Ark1'!AA862</f>
        <v>51.792633868890334</v>
      </c>
      <c r="K12" s="101">
        <f t="shared" si="0"/>
        <v>6.0657142857142858</v>
      </c>
      <c r="L12" s="65">
        <f t="shared" si="1"/>
        <v>1.1818181818181819</v>
      </c>
      <c r="M12" s="39"/>
      <c r="N12" s="39"/>
      <c r="O12" s="52"/>
      <c r="P12" s="52"/>
      <c r="Q12" s="1"/>
      <c r="R12" s="5"/>
    </row>
    <row r="13" spans="1:27" ht="15.6">
      <c r="A13" s="39"/>
      <c r="B13" s="47">
        <f>+'Ark1'!C863</f>
        <v>2024</v>
      </c>
      <c r="C13" s="47">
        <f>+'Ark1'!M863</f>
        <v>36</v>
      </c>
      <c r="D13" s="47">
        <f>+'Ark1'!Q863</f>
        <v>5</v>
      </c>
      <c r="E13" s="65">
        <f>+'Ark1'!R863</f>
        <v>5</v>
      </c>
      <c r="F13" s="65">
        <f>+'Ark1'!S863</f>
        <v>5</v>
      </c>
      <c r="G13" s="101">
        <f>+'Ark1'!T863</f>
        <v>1.6835583689686521E-2</v>
      </c>
      <c r="H13" s="101">
        <f>+'Ark1'!U863</f>
        <v>2.0164253176828285E-2</v>
      </c>
      <c r="I13" s="101">
        <f>+'Ark1'!Y863</f>
        <v>183.04</v>
      </c>
      <c r="J13" s="101">
        <f>+'Ark1'!AA863</f>
        <v>49.27951298460647</v>
      </c>
      <c r="K13" s="101">
        <f t="shared" ref="K13:K45" si="2">+I13/C13</f>
        <v>5.0844444444444443</v>
      </c>
      <c r="L13" s="65">
        <f t="shared" ref="L13:L48" si="3">+E13/D13</f>
        <v>1</v>
      </c>
      <c r="M13" s="39"/>
      <c r="N13" s="39"/>
      <c r="O13" s="52"/>
      <c r="P13" s="52"/>
      <c r="Q13" s="1"/>
      <c r="R13" s="5"/>
      <c r="S13"/>
      <c r="T13"/>
      <c r="U13"/>
      <c r="V13"/>
      <c r="W13"/>
    </row>
    <row r="14" spans="1:27" ht="15.6">
      <c r="A14" s="39"/>
      <c r="B14" s="47">
        <f>+'Ark1'!C864</f>
        <v>2024</v>
      </c>
      <c r="C14" s="47">
        <f>+'Ark1'!M864</f>
        <v>37</v>
      </c>
      <c r="D14" s="47">
        <f>+'Ark1'!Q864</f>
        <v>2</v>
      </c>
      <c r="E14" s="65">
        <f>+'Ark1'!R864</f>
        <v>2</v>
      </c>
      <c r="F14" s="65">
        <f>+'Ark1'!S864</f>
        <v>2</v>
      </c>
      <c r="G14" s="101">
        <f>+'Ark1'!T864</f>
        <v>6.7342334758746089E-3</v>
      </c>
      <c r="H14" s="101">
        <f>+'Ark1'!U864</f>
        <v>1.0408209353948516E-2</v>
      </c>
      <c r="I14" s="101">
        <f>+'Ark1'!Y864</f>
        <v>236.2</v>
      </c>
      <c r="J14" s="101">
        <f>+'Ark1'!AA864</f>
        <v>2.9999999999987872</v>
      </c>
      <c r="K14" s="101">
        <f t="shared" si="2"/>
        <v>6.3837837837837839</v>
      </c>
      <c r="L14" s="65">
        <f t="shared" si="3"/>
        <v>1</v>
      </c>
      <c r="M14" s="39"/>
      <c r="N14" s="39"/>
      <c r="O14" s="52"/>
      <c r="P14" s="52"/>
      <c r="Q14" s="1"/>
      <c r="R14" s="5"/>
      <c r="S14"/>
      <c r="T14"/>
      <c r="U14"/>
      <c r="V14"/>
      <c r="W14"/>
    </row>
    <row r="15" spans="1:27" ht="15.6">
      <c r="A15" s="39"/>
      <c r="B15" s="47">
        <f>+'Ark1'!C865</f>
        <v>2024</v>
      </c>
      <c r="C15" s="47">
        <f>+'Ark1'!M865</f>
        <v>38</v>
      </c>
      <c r="D15" s="47">
        <f>+'Ark1'!Q865</f>
        <v>2</v>
      </c>
      <c r="E15" s="65">
        <f>+'Ark1'!R865</f>
        <v>2</v>
      </c>
      <c r="F15" s="65">
        <f>+'Ark1'!S865</f>
        <v>2</v>
      </c>
      <c r="G15" s="101">
        <f>+'Ark1'!T865</f>
        <v>6.7342334758746089E-3</v>
      </c>
      <c r="H15" s="101">
        <f>+'Ark1'!U865</f>
        <v>8.4869649516108574E-3</v>
      </c>
      <c r="I15" s="101">
        <f>+'Ark1'!Y865</f>
        <v>192.6</v>
      </c>
      <c r="J15" s="101">
        <f>+'Ark1'!AA865</f>
        <v>67.300000000000011</v>
      </c>
      <c r="K15" s="101">
        <f t="shared" si="2"/>
        <v>5.0684210526315789</v>
      </c>
      <c r="L15" s="65">
        <f t="shared" si="3"/>
        <v>1</v>
      </c>
      <c r="M15" s="39"/>
      <c r="N15" s="39"/>
      <c r="O15" s="52"/>
      <c r="P15" s="52"/>
      <c r="Q15" s="1"/>
      <c r="R15" s="5"/>
      <c r="S15"/>
      <c r="T15" s="2"/>
      <c r="U15" s="2"/>
      <c r="V15" s="2"/>
      <c r="W15"/>
    </row>
    <row r="16" spans="1:27" ht="15.6">
      <c r="A16" s="39"/>
      <c r="B16" s="47">
        <f>+'Ark1'!C866</f>
        <v>2024</v>
      </c>
      <c r="C16" s="47">
        <f>+'Ark1'!M866</f>
        <v>39</v>
      </c>
      <c r="D16" s="47">
        <f>+'Ark1'!Q866</f>
        <v>11</v>
      </c>
      <c r="E16" s="65">
        <f>+'Ark1'!R866</f>
        <v>11</v>
      </c>
      <c r="F16" s="65">
        <f>+'Ark1'!S866</f>
        <v>11</v>
      </c>
      <c r="G16" s="101">
        <f>+'Ark1'!T866</f>
        <v>3.7038284117310354E-2</v>
      </c>
      <c r="H16" s="101">
        <f>+'Ark1'!U866</f>
        <v>5.146379214426957E-2</v>
      </c>
      <c r="I16" s="101">
        <f>+'Ark1'!Y866</f>
        <v>212.34545454545443</v>
      </c>
      <c r="J16" s="101">
        <f>+'Ark1'!AA866</f>
        <v>25.478560100472738</v>
      </c>
      <c r="K16" s="101">
        <f t="shared" si="2"/>
        <v>5.4447552447552416</v>
      </c>
      <c r="L16" s="65">
        <f t="shared" si="3"/>
        <v>1</v>
      </c>
      <c r="M16" s="39"/>
      <c r="N16" s="39"/>
      <c r="O16" s="52"/>
      <c r="P16" s="52"/>
      <c r="Q16" s="11"/>
      <c r="R16" s="5"/>
      <c r="S16"/>
      <c r="T16" s="2"/>
      <c r="U16" s="2"/>
      <c r="V16" s="4"/>
      <c r="W16" s="4"/>
      <c r="X16" s="4"/>
    </row>
    <row r="17" spans="1:24" ht="15.6">
      <c r="A17" s="39"/>
      <c r="B17" s="47">
        <f>+'Ark1'!C867</f>
        <v>2024</v>
      </c>
      <c r="C17" s="47">
        <f>+'Ark1'!M867</f>
        <v>40</v>
      </c>
      <c r="D17" s="47">
        <f>+'Ark1'!Q867</f>
        <v>11</v>
      </c>
      <c r="E17" s="65">
        <f>+'Ark1'!R867</f>
        <v>12</v>
      </c>
      <c r="F17" s="65">
        <f>+'Ark1'!S867</f>
        <v>12</v>
      </c>
      <c r="G17" s="101">
        <f>+'Ark1'!T867</f>
        <v>4.0405400855247645E-2</v>
      </c>
      <c r="H17" s="101">
        <f>+'Ark1'!U867</f>
        <v>5.056265801519147E-2</v>
      </c>
      <c r="I17" s="101">
        <f>+'Ark1'!Y867</f>
        <v>191.24166666666673</v>
      </c>
      <c r="J17" s="101">
        <f>+'Ark1'!AA867</f>
        <v>47.449367019545761</v>
      </c>
      <c r="K17" s="101">
        <f t="shared" si="2"/>
        <v>4.7810416666666686</v>
      </c>
      <c r="L17" s="65">
        <f t="shared" si="3"/>
        <v>1.0909090909090908</v>
      </c>
      <c r="M17" s="39"/>
      <c r="N17" s="39"/>
      <c r="O17" s="52"/>
      <c r="P17" s="52"/>
      <c r="Q17" s="1"/>
      <c r="R17" s="5"/>
      <c r="S17"/>
      <c r="T17"/>
      <c r="U17"/>
      <c r="V17"/>
      <c r="W17"/>
    </row>
    <row r="18" spans="1:24" ht="15.6">
      <c r="A18" s="39"/>
      <c r="B18" s="47">
        <f>+'Ark1'!C868</f>
        <v>2024</v>
      </c>
      <c r="C18" s="47">
        <f>+'Ark1'!M868</f>
        <v>41</v>
      </c>
      <c r="D18" s="47">
        <f>+'Ark1'!Q868</f>
        <v>12</v>
      </c>
      <c r="E18" s="65">
        <f>+'Ark1'!R868</f>
        <v>12</v>
      </c>
      <c r="F18" s="65">
        <f>+'Ark1'!S868</f>
        <v>12</v>
      </c>
      <c r="G18" s="101">
        <f>+'Ark1'!T868</f>
        <v>4.0405400855247645E-2</v>
      </c>
      <c r="H18" s="101">
        <f>+'Ark1'!U868</f>
        <v>5.1963932602217565E-2</v>
      </c>
      <c r="I18" s="101">
        <f>+'Ark1'!Y868</f>
        <v>196.54166666666663</v>
      </c>
      <c r="J18" s="101">
        <f>+'Ark1'!AA868</f>
        <v>43.54554049753235</v>
      </c>
      <c r="K18" s="101">
        <f t="shared" si="2"/>
        <v>4.7936991869918693</v>
      </c>
      <c r="L18" s="65">
        <f t="shared" si="3"/>
        <v>1</v>
      </c>
      <c r="M18" s="39"/>
      <c r="N18" s="39"/>
      <c r="O18" s="52"/>
      <c r="P18" s="52"/>
      <c r="Q18" s="1"/>
      <c r="R18" s="5"/>
      <c r="S18"/>
      <c r="T18"/>
      <c r="U18"/>
      <c r="V18"/>
      <c r="W18"/>
    </row>
    <row r="19" spans="1:24" ht="15.6">
      <c r="A19" s="39"/>
      <c r="B19" s="47">
        <f>+'Ark1'!C869</f>
        <v>2024</v>
      </c>
      <c r="C19" s="47">
        <f>+'Ark1'!M869</f>
        <v>42</v>
      </c>
      <c r="D19" s="47">
        <f>+'Ark1'!Q869</f>
        <v>21</v>
      </c>
      <c r="E19" s="65">
        <f>+'Ark1'!R869</f>
        <v>23</v>
      </c>
      <c r="F19" s="65">
        <f>+'Ark1'!S869</f>
        <v>23</v>
      </c>
      <c r="G19" s="101">
        <f>+'Ark1'!T869</f>
        <v>7.7443684972558005E-2</v>
      </c>
      <c r="H19" s="101">
        <f>+'Ark1'!U869</f>
        <v>9.7172664129243275E-2</v>
      </c>
      <c r="I19" s="101">
        <f>+'Ark1'!Y869</f>
        <v>191.75652173913045</v>
      </c>
      <c r="J19" s="101">
        <f>+'Ark1'!AA869</f>
        <v>39.171349624182881</v>
      </c>
      <c r="K19" s="101">
        <f t="shared" si="2"/>
        <v>4.5656314699792961</v>
      </c>
      <c r="L19" s="65">
        <f t="shared" si="3"/>
        <v>1.0952380952380953</v>
      </c>
      <c r="M19" s="39"/>
      <c r="N19" s="39"/>
      <c r="O19" s="52"/>
      <c r="P19" s="52"/>
      <c r="Q19" s="1"/>
      <c r="R19" s="5"/>
      <c r="S19"/>
      <c r="T19" s="2"/>
      <c r="U19" s="2"/>
      <c r="V19" s="2"/>
      <c r="W19"/>
    </row>
    <row r="20" spans="1:24" ht="15.6">
      <c r="A20" s="39"/>
      <c r="B20" s="47">
        <f>+'Ark1'!C870</f>
        <v>2024</v>
      </c>
      <c r="C20" s="47">
        <f>+'Ark1'!M870</f>
        <v>43</v>
      </c>
      <c r="D20" s="47">
        <f>+'Ark1'!Q870</f>
        <v>18</v>
      </c>
      <c r="E20" s="65">
        <f>+'Ark1'!R870</f>
        <v>22</v>
      </c>
      <c r="F20" s="65">
        <f>+'Ark1'!S870</f>
        <v>22</v>
      </c>
      <c r="G20" s="101">
        <f>+'Ark1'!T870</f>
        <v>7.4076568234620707E-2</v>
      </c>
      <c r="H20" s="101">
        <f>+'Ark1'!U870</f>
        <v>0.10272268092911552</v>
      </c>
      <c r="I20" s="101">
        <f>+'Ark1'!Y870</f>
        <v>211.92272727272729</v>
      </c>
      <c r="J20" s="101">
        <f>+'Ark1'!AA870</f>
        <v>34.001162170220226</v>
      </c>
      <c r="K20" s="101">
        <f t="shared" si="2"/>
        <v>4.928435517970402</v>
      </c>
      <c r="L20" s="65">
        <f t="shared" si="3"/>
        <v>1.2222222222222223</v>
      </c>
      <c r="M20" s="39"/>
      <c r="N20" s="39"/>
      <c r="O20" s="52"/>
      <c r="P20" s="52"/>
      <c r="Q20" s="1"/>
      <c r="R20" s="5"/>
      <c r="S20"/>
      <c r="T20" s="2"/>
      <c r="U20" s="2"/>
      <c r="V20" s="2"/>
      <c r="W20"/>
    </row>
    <row r="21" spans="1:24" ht="15.6">
      <c r="A21" s="39"/>
      <c r="B21" s="47">
        <f>+'Ark1'!C871</f>
        <v>2024</v>
      </c>
      <c r="C21" s="47">
        <f>+'Ark1'!M871</f>
        <v>44</v>
      </c>
      <c r="D21" s="47">
        <f>+'Ark1'!Q871</f>
        <v>22</v>
      </c>
      <c r="E21" s="65">
        <f>+'Ark1'!R871</f>
        <v>23</v>
      </c>
      <c r="F21" s="65">
        <f>+'Ark1'!S871</f>
        <v>23</v>
      </c>
      <c r="G21" s="101">
        <f>+'Ark1'!T871</f>
        <v>7.7443684972558005E-2</v>
      </c>
      <c r="H21" s="101">
        <f>+'Ark1'!U871</f>
        <v>9.9964196993649057E-2</v>
      </c>
      <c r="I21" s="101">
        <f>+'Ark1'!Y871</f>
        <v>197.26521739130436</v>
      </c>
      <c r="J21" s="101">
        <f>+'Ark1'!AA871</f>
        <v>34.623887314668053</v>
      </c>
      <c r="K21" s="101">
        <f t="shared" si="2"/>
        <v>4.4833003952569177</v>
      </c>
      <c r="L21" s="65">
        <f t="shared" si="3"/>
        <v>1.0454545454545454</v>
      </c>
      <c r="M21" s="39"/>
      <c r="N21" s="39"/>
      <c r="O21" s="52"/>
      <c r="P21" s="52"/>
      <c r="Q21" s="1"/>
      <c r="R21" s="5"/>
      <c r="S21"/>
      <c r="T21" s="2"/>
      <c r="U21" s="2"/>
      <c r="V21" s="2"/>
      <c r="W21"/>
    </row>
    <row r="22" spans="1:24" ht="15.6">
      <c r="A22" s="39"/>
      <c r="B22" s="47">
        <f>+'Ark1'!C872</f>
        <v>2024</v>
      </c>
      <c r="C22" s="47">
        <f>+'Ark1'!M872</f>
        <v>45</v>
      </c>
      <c r="D22" s="47">
        <f>+'Ark1'!Q872</f>
        <v>48</v>
      </c>
      <c r="E22" s="65">
        <f>+'Ark1'!R872</f>
        <v>55</v>
      </c>
      <c r="F22" s="65">
        <f>+'Ark1'!S872</f>
        <v>55</v>
      </c>
      <c r="G22" s="101">
        <f>+'Ark1'!T872</f>
        <v>0.18519142058655175</v>
      </c>
      <c r="H22" s="101">
        <f>+'Ark1'!U872</f>
        <v>0.23130945364612304</v>
      </c>
      <c r="I22" s="101">
        <f>+'Ark1'!Y872</f>
        <v>190.8818181818182</v>
      </c>
      <c r="J22" s="101">
        <f>+'Ark1'!AA872</f>
        <v>34.17106213747681</v>
      </c>
      <c r="K22" s="101">
        <f t="shared" si="2"/>
        <v>4.2418181818181822</v>
      </c>
      <c r="L22" s="65">
        <f t="shared" si="3"/>
        <v>1.1458333333333333</v>
      </c>
      <c r="M22" s="39"/>
      <c r="N22" s="39"/>
      <c r="O22" s="52"/>
      <c r="P22" s="52"/>
      <c r="Q22" s="1"/>
      <c r="R22" s="5"/>
      <c r="S22"/>
      <c r="T22" s="2"/>
      <c r="U22" s="2"/>
      <c r="V22" s="2"/>
      <c r="W22"/>
    </row>
    <row r="23" spans="1:24" ht="15.6">
      <c r="A23" s="39"/>
      <c r="B23" s="47">
        <f>+'Ark1'!C873</f>
        <v>2024</v>
      </c>
      <c r="C23" s="47">
        <f>+'Ark1'!M873</f>
        <v>46</v>
      </c>
      <c r="D23" s="47">
        <f>+'Ark1'!Q873</f>
        <v>37</v>
      </c>
      <c r="E23" s="65">
        <f>+'Ark1'!R873</f>
        <v>48</v>
      </c>
      <c r="F23" s="65">
        <f>+'Ark1'!S873</f>
        <v>48</v>
      </c>
      <c r="G23" s="101">
        <f>+'Ark1'!T873</f>
        <v>0.16162160342099061</v>
      </c>
      <c r="H23" s="101">
        <f>+'Ark1'!U873</f>
        <v>0.20076563352042687</v>
      </c>
      <c r="I23" s="101">
        <f>+'Ark1'!Y873</f>
        <v>189.83750000000001</v>
      </c>
      <c r="J23" s="101">
        <f>+'Ark1'!AA873</f>
        <v>38.781200476734377</v>
      </c>
      <c r="K23" s="101">
        <f t="shared" si="2"/>
        <v>4.1269021739130434</v>
      </c>
      <c r="L23" s="65">
        <f t="shared" si="3"/>
        <v>1.2972972972972974</v>
      </c>
      <c r="M23" s="39"/>
      <c r="N23" s="39"/>
      <c r="O23" s="52"/>
      <c r="P23" s="52"/>
      <c r="Q23" s="11"/>
      <c r="R23" s="5"/>
      <c r="S23"/>
      <c r="T23" s="2"/>
      <c r="U23" s="2"/>
      <c r="V23" s="4"/>
      <c r="W23" s="4"/>
      <c r="X23" s="4"/>
    </row>
    <row r="24" spans="1:24" ht="15.6">
      <c r="A24" s="39"/>
      <c r="B24" s="47">
        <f>+'Ark1'!C874</f>
        <v>2024</v>
      </c>
      <c r="C24" s="47">
        <f>+'Ark1'!M874</f>
        <v>47</v>
      </c>
      <c r="D24" s="47">
        <f>+'Ark1'!Q874</f>
        <v>57</v>
      </c>
      <c r="E24" s="65">
        <f>+'Ark1'!R874</f>
        <v>81</v>
      </c>
      <c r="F24" s="65">
        <f>+'Ark1'!S874</f>
        <v>81</v>
      </c>
      <c r="G24" s="101">
        <f>+'Ark1'!T874</f>
        <v>0.27273645577292155</v>
      </c>
      <c r="H24" s="101">
        <f>+'Ark1'!U874</f>
        <v>0.34017703209601802</v>
      </c>
      <c r="I24" s="101">
        <f>+'Ark1'!Y874</f>
        <v>190.61358024691347</v>
      </c>
      <c r="J24" s="101">
        <f>+'Ark1'!AA874</f>
        <v>40.633495132562928</v>
      </c>
      <c r="K24" s="101">
        <f t="shared" si="2"/>
        <v>4.0556080903598613</v>
      </c>
      <c r="L24" s="65">
        <f t="shared" si="3"/>
        <v>1.4210526315789473</v>
      </c>
      <c r="M24" s="39"/>
      <c r="N24" s="39"/>
      <c r="O24" s="52"/>
      <c r="P24" s="52"/>
      <c r="Q24" s="11"/>
      <c r="R24" s="5"/>
      <c r="S24"/>
      <c r="T24" s="1"/>
      <c r="U24" s="1"/>
      <c r="V24" s="9"/>
      <c r="W24" s="9"/>
      <c r="X24" s="9"/>
    </row>
    <row r="25" spans="1:24" ht="15.6">
      <c r="A25" s="39"/>
      <c r="B25" s="47">
        <f>+'Ark1'!C875</f>
        <v>2024</v>
      </c>
      <c r="C25" s="47">
        <f>+'Ark1'!M875</f>
        <v>48</v>
      </c>
      <c r="D25" s="47">
        <f>+'Ark1'!Q875</f>
        <v>211</v>
      </c>
      <c r="E25" s="65">
        <f>+'Ark1'!R875</f>
        <v>787</v>
      </c>
      <c r="F25" s="65">
        <f>+'Ark1'!S875</f>
        <v>787</v>
      </c>
      <c r="G25" s="101">
        <f>+'Ark1'!T875</f>
        <v>2.6499208727566579</v>
      </c>
      <c r="H25" s="101">
        <f>+'Ark1'!U875</f>
        <v>3.2121201438729994</v>
      </c>
      <c r="I25" s="101">
        <f>+'Ark1'!Y875</f>
        <v>185.24688691232504</v>
      </c>
      <c r="J25" s="101">
        <f>+'Ark1'!AA875</f>
        <v>35.094537415137054</v>
      </c>
      <c r="K25" s="101">
        <f t="shared" si="2"/>
        <v>3.8593101440067716</v>
      </c>
      <c r="L25" s="65">
        <f t="shared" si="3"/>
        <v>3.7298578199052135</v>
      </c>
      <c r="M25" s="39"/>
      <c r="N25" s="4"/>
      <c r="O25" s="52"/>
      <c r="P25" s="52"/>
      <c r="Q25" s="11"/>
      <c r="R25" s="5"/>
      <c r="S25"/>
      <c r="T25" s="1"/>
      <c r="U25" s="1"/>
      <c r="V25" s="9"/>
      <c r="W25" s="9"/>
      <c r="X25" s="9"/>
    </row>
    <row r="26" spans="1:24" ht="15.6">
      <c r="A26" s="39"/>
      <c r="B26" s="47">
        <f>+'Ark1'!C876</f>
        <v>2024</v>
      </c>
      <c r="C26" s="47">
        <f>+'Ark1'!M876</f>
        <v>49</v>
      </c>
      <c r="D26" s="47">
        <f>+'Ark1'!Q876</f>
        <v>180</v>
      </c>
      <c r="E26" s="65">
        <f>+'Ark1'!R876</f>
        <v>363</v>
      </c>
      <c r="F26" s="65">
        <f>+'Ark1'!S876</f>
        <v>363</v>
      </c>
      <c r="G26" s="101">
        <f>+'Ark1'!T876</f>
        <v>1.2222633758712416</v>
      </c>
      <c r="H26" s="101">
        <f>+'Ark1'!U876</f>
        <v>1.4445907165558602</v>
      </c>
      <c r="I26" s="101">
        <f>+'Ark1'!Y876</f>
        <v>180.62258953168055</v>
      </c>
      <c r="J26" s="101">
        <f>+'Ark1'!AA876</f>
        <v>35.326508310864597</v>
      </c>
      <c r="K26" s="101">
        <f t="shared" si="2"/>
        <v>3.6861752965649091</v>
      </c>
      <c r="L26" s="65">
        <f t="shared" si="3"/>
        <v>2.0166666666666666</v>
      </c>
      <c r="M26" s="39"/>
      <c r="N26" s="4"/>
      <c r="O26" s="52"/>
      <c r="P26" s="52"/>
      <c r="Q26" s="11"/>
      <c r="R26" s="5"/>
      <c r="S26"/>
      <c r="T26" s="1"/>
      <c r="U26" s="1"/>
      <c r="V26" s="9"/>
      <c r="W26" s="9"/>
      <c r="X26" s="9"/>
    </row>
    <row r="27" spans="1:24" ht="15.6">
      <c r="A27" s="39"/>
      <c r="B27" s="47">
        <f>+'Ark1'!C877</f>
        <v>2024</v>
      </c>
      <c r="C27" s="47">
        <f>+'Ark1'!M877</f>
        <v>50</v>
      </c>
      <c r="D27" s="47">
        <f>+'Ark1'!Q877</f>
        <v>190</v>
      </c>
      <c r="E27" s="65">
        <f>+'Ark1'!R877</f>
        <v>419</v>
      </c>
      <c r="F27" s="65">
        <f>+'Ark1'!S877</f>
        <v>419</v>
      </c>
      <c r="G27" s="101">
        <f>+'Ark1'!T877</f>
        <v>1.4108219131957302</v>
      </c>
      <c r="H27" s="101">
        <f>+'Ark1'!U877</f>
        <v>1.6164781959691308</v>
      </c>
      <c r="I27" s="101">
        <f>+'Ark1'!Y877</f>
        <v>175.10143198090685</v>
      </c>
      <c r="J27" s="101">
        <f>+'Ark1'!AA877</f>
        <v>32.171638406499099</v>
      </c>
      <c r="K27" s="101">
        <f t="shared" si="2"/>
        <v>3.5020286396181373</v>
      </c>
      <c r="L27" s="65">
        <f t="shared" si="3"/>
        <v>2.2052631578947368</v>
      </c>
      <c r="M27" s="39"/>
      <c r="N27" s="4"/>
      <c r="O27" s="52"/>
      <c r="P27" s="52"/>
      <c r="Q27" s="5"/>
      <c r="R27" s="5"/>
      <c r="S27"/>
      <c r="T27" s="1"/>
      <c r="U27" s="1"/>
      <c r="V27" s="9"/>
      <c r="W27" s="9"/>
      <c r="X27" s="9"/>
    </row>
    <row r="28" spans="1:24" ht="15.6">
      <c r="A28" s="39"/>
      <c r="B28" s="47">
        <f>+'Ark1'!C878</f>
        <v>2024</v>
      </c>
      <c r="C28" s="47">
        <f>+'Ark1'!M878</f>
        <v>51</v>
      </c>
      <c r="D28" s="47">
        <f>+'Ark1'!Q878</f>
        <v>231</v>
      </c>
      <c r="E28" s="65">
        <f>+'Ark1'!R878</f>
        <v>547</v>
      </c>
      <c r="F28" s="65">
        <f>+'Ark1'!S878</f>
        <v>547</v>
      </c>
      <c r="G28" s="101">
        <f>+'Ark1'!T878</f>
        <v>1.8418128556517064</v>
      </c>
      <c r="H28" s="101">
        <f>+'Ark1'!U878</f>
        <v>2.0812761293094413</v>
      </c>
      <c r="I28" s="101">
        <f>+'Ark1'!Y878</f>
        <v>172.69360146252285</v>
      </c>
      <c r="J28" s="101">
        <f>+'Ark1'!AA878</f>
        <v>32.601738034363059</v>
      </c>
      <c r="K28" s="101">
        <f t="shared" si="2"/>
        <v>3.3861490482847616</v>
      </c>
      <c r="L28" s="65">
        <f t="shared" si="3"/>
        <v>2.3679653679653678</v>
      </c>
      <c r="M28" s="39"/>
      <c r="N28" s="4"/>
      <c r="O28" s="52"/>
      <c r="P28" s="52"/>
      <c r="Q28" s="5"/>
      <c r="R28" s="5"/>
      <c r="S28"/>
      <c r="T28" s="1"/>
      <c r="U28" s="1"/>
      <c r="V28" s="9"/>
      <c r="W28" s="9"/>
      <c r="X28" s="9"/>
    </row>
    <row r="29" spans="1:24" ht="15.6">
      <c r="A29" s="39"/>
      <c r="B29" s="47">
        <f>+'Ark1'!C879</f>
        <v>2024</v>
      </c>
      <c r="C29" s="47">
        <f>+'Ark1'!M879</f>
        <v>52</v>
      </c>
      <c r="D29" s="47">
        <f>+'Ark1'!Q879</f>
        <v>281</v>
      </c>
      <c r="E29" s="65">
        <f>+'Ark1'!R879</f>
        <v>724</v>
      </c>
      <c r="F29" s="65">
        <f>+'Ark1'!S879</f>
        <v>724</v>
      </c>
      <c r="G29" s="101">
        <f>+'Ark1'!T879</f>
        <v>2.4377925182666078</v>
      </c>
      <c r="H29" s="101">
        <f>+'Ark1'!U879</f>
        <v>2.6917559446760935</v>
      </c>
      <c r="I29" s="101">
        <f>+'Ark1'!Y879</f>
        <v>168.7450276243095</v>
      </c>
      <c r="J29" s="101">
        <f>+'Ark1'!AA879</f>
        <v>31.080814553137035</v>
      </c>
      <c r="K29" s="101">
        <f t="shared" si="2"/>
        <v>3.2450966850828751</v>
      </c>
      <c r="L29" s="65">
        <f t="shared" si="3"/>
        <v>2.5765124555160144</v>
      </c>
      <c r="M29" s="39"/>
      <c r="N29" s="4"/>
      <c r="O29" s="52"/>
      <c r="P29" s="52"/>
      <c r="Q29" s="5"/>
      <c r="R29" s="5"/>
      <c r="S29"/>
      <c r="T29" s="1"/>
      <c r="U29" s="1"/>
      <c r="V29" s="9"/>
      <c r="W29" s="9"/>
      <c r="X29" s="9"/>
    </row>
    <row r="30" spans="1:24" ht="15.6">
      <c r="A30" s="39"/>
      <c r="B30" s="47">
        <f>+'Ark1'!C880</f>
        <v>2024</v>
      </c>
      <c r="C30" s="47">
        <f>+'Ark1'!M880</f>
        <v>53</v>
      </c>
      <c r="D30" s="47">
        <f>+'Ark1'!Q880</f>
        <v>294</v>
      </c>
      <c r="E30" s="65">
        <f>+'Ark1'!R880</f>
        <v>881</v>
      </c>
      <c r="F30" s="65">
        <f>+'Ark1'!S880</f>
        <v>881</v>
      </c>
      <c r="G30" s="101">
        <f>+'Ark1'!T880</f>
        <v>2.9664298461227649</v>
      </c>
      <c r="H30" s="101">
        <f>+'Ark1'!U880</f>
        <v>3.2440806614192312</v>
      </c>
      <c r="I30" s="101">
        <f>+'Ark1'!Y880</f>
        <v>167.12814982973899</v>
      </c>
      <c r="J30" s="101">
        <f>+'Ark1'!AA880</f>
        <v>30.295923422665656</v>
      </c>
      <c r="K30" s="101">
        <f t="shared" si="2"/>
        <v>3.1533613175422452</v>
      </c>
      <c r="L30" s="65">
        <f t="shared" si="3"/>
        <v>2.9965986394557822</v>
      </c>
      <c r="M30" s="39"/>
      <c r="N30" s="4"/>
      <c r="O30" s="52"/>
      <c r="P30" s="52"/>
      <c r="Q30" s="5"/>
      <c r="R30" s="5"/>
      <c r="S30"/>
      <c r="T30" s="1"/>
      <c r="U30" s="1"/>
      <c r="V30" s="9"/>
      <c r="W30" s="9"/>
      <c r="X30" s="9"/>
    </row>
    <row r="31" spans="1:24" ht="15.6">
      <c r="A31" s="39"/>
      <c r="B31" s="47">
        <f>+'Ark1'!C881</f>
        <v>2024</v>
      </c>
      <c r="C31" s="47">
        <f>+'Ark1'!M881</f>
        <v>54</v>
      </c>
      <c r="D31" s="47">
        <f>+'Ark1'!Q881</f>
        <v>319</v>
      </c>
      <c r="E31" s="65">
        <f>+'Ark1'!R881</f>
        <v>1082</v>
      </c>
      <c r="F31" s="65">
        <f>+'Ark1'!S881</f>
        <v>1082</v>
      </c>
      <c r="G31" s="101">
        <f>+'Ark1'!T881</f>
        <v>3.6432203104481631</v>
      </c>
      <c r="H31" s="101">
        <f>+'Ark1'!U881</f>
        <v>3.9270984692837776</v>
      </c>
      <c r="I31" s="101">
        <f>+'Ark1'!Y881</f>
        <v>164.73216266173779</v>
      </c>
      <c r="J31" s="101">
        <f>+'Ark1'!AA881</f>
        <v>30.781060095005177</v>
      </c>
      <c r="K31" s="101">
        <f t="shared" si="2"/>
        <v>3.050595604846996</v>
      </c>
      <c r="L31" s="65">
        <f t="shared" si="3"/>
        <v>3.3918495297805644</v>
      </c>
      <c r="M31" s="39"/>
      <c r="N31" s="4"/>
      <c r="O31" s="52"/>
      <c r="P31" s="52"/>
      <c r="Q31" s="5"/>
      <c r="R31" s="5"/>
      <c r="S31"/>
      <c r="T31" s="1"/>
      <c r="U31" s="1"/>
      <c r="V31" s="9"/>
      <c r="W31" s="9"/>
      <c r="X31" s="9"/>
    </row>
    <row r="32" spans="1:24" ht="15.6">
      <c r="A32" s="39"/>
      <c r="B32" s="47">
        <f>+'Ark1'!C882</f>
        <v>2024</v>
      </c>
      <c r="C32" s="47">
        <f>+'Ark1'!M882</f>
        <v>55</v>
      </c>
      <c r="D32" s="47">
        <f>+'Ark1'!Q882</f>
        <v>348</v>
      </c>
      <c r="E32" s="65">
        <f>+'Ark1'!R882</f>
        <v>1274</v>
      </c>
      <c r="F32" s="65">
        <f>+'Ark1'!S882</f>
        <v>1274</v>
      </c>
      <c r="G32" s="101">
        <f>+'Ark1'!T882</f>
        <v>4.2897067241321265</v>
      </c>
      <c r="H32" s="101">
        <f>+'Ark1'!U882</f>
        <v>4.5616687505852429</v>
      </c>
      <c r="I32" s="101">
        <f>+'Ark1'!Y882</f>
        <v>162.51302982731573</v>
      </c>
      <c r="J32" s="101">
        <f>+'Ark1'!AA882</f>
        <v>29.037675193031625</v>
      </c>
      <c r="K32" s="101">
        <f t="shared" si="2"/>
        <v>2.9547823604966497</v>
      </c>
      <c r="L32" s="65">
        <f t="shared" si="3"/>
        <v>3.6609195402298851</v>
      </c>
      <c r="M32" s="39"/>
      <c r="N32" s="4"/>
      <c r="O32" s="52"/>
      <c r="P32" s="52"/>
      <c r="Q32" s="5"/>
      <c r="R32" s="5"/>
      <c r="S32"/>
      <c r="T32" s="1"/>
      <c r="U32" s="1"/>
      <c r="V32" s="9"/>
      <c r="W32" s="9"/>
      <c r="X32" s="9"/>
    </row>
    <row r="33" spans="1:24" ht="15.6">
      <c r="A33" s="39"/>
      <c r="B33" s="47">
        <f>+'Ark1'!C883</f>
        <v>2024</v>
      </c>
      <c r="C33" s="47">
        <f>+'Ark1'!M883</f>
        <v>56</v>
      </c>
      <c r="D33" s="47">
        <f>+'Ark1'!Q883</f>
        <v>369</v>
      </c>
      <c r="E33" s="65">
        <f>+'Ark1'!R883</f>
        <v>1587</v>
      </c>
      <c r="F33" s="65">
        <f>+'Ark1'!S883</f>
        <v>1587</v>
      </c>
      <c r="G33" s="101">
        <f>+'Ark1'!T883</f>
        <v>5.3436142631064998</v>
      </c>
      <c r="H33" s="101">
        <f>+'Ark1'!U883</f>
        <v>5.557582801337376</v>
      </c>
      <c r="I33" s="101">
        <f>+'Ark1'!Y883</f>
        <v>158.9435412728418</v>
      </c>
      <c r="J33" s="101">
        <f>+'Ark1'!AA883</f>
        <v>29.472152987185918</v>
      </c>
      <c r="K33" s="101">
        <f t="shared" si="2"/>
        <v>2.8382775227293178</v>
      </c>
      <c r="L33" s="65">
        <f t="shared" si="3"/>
        <v>4.3008130081300813</v>
      </c>
      <c r="M33" s="39"/>
      <c r="N33" s="4"/>
      <c r="O33" s="52"/>
      <c r="P33" s="52"/>
      <c r="Q33" s="5"/>
      <c r="R33" s="5"/>
      <c r="S33"/>
      <c r="T33" s="11"/>
      <c r="U33" s="11"/>
      <c r="V33" s="9"/>
      <c r="W33" s="9"/>
      <c r="X33" s="9"/>
    </row>
    <row r="34" spans="1:24" ht="16.5" customHeight="1">
      <c r="A34" s="39"/>
      <c r="B34" s="47">
        <f>+'Ark1'!C884</f>
        <v>2024</v>
      </c>
      <c r="C34" s="47">
        <f>+'Ark1'!M884</f>
        <v>57</v>
      </c>
      <c r="D34" s="47">
        <f>+'Ark1'!Q884</f>
        <v>377</v>
      </c>
      <c r="E34" s="65">
        <f>+'Ark1'!R884</f>
        <v>1839</v>
      </c>
      <c r="F34" s="65">
        <f>+'Ark1'!S884</f>
        <v>1839</v>
      </c>
      <c r="G34" s="101">
        <f>+'Ark1'!T884</f>
        <v>6.1921276810667027</v>
      </c>
      <c r="H34" s="101">
        <f>+'Ark1'!U884</f>
        <v>6.3469476560047218</v>
      </c>
      <c r="I34" s="101">
        <f>+'Ark1'!Y884</f>
        <v>156.64518760195779</v>
      </c>
      <c r="J34" s="101">
        <f>+'Ark1'!AA884</f>
        <v>27.759545433026599</v>
      </c>
      <c r="K34" s="101">
        <f t="shared" si="2"/>
        <v>2.7481611859992596</v>
      </c>
      <c r="L34" s="65">
        <f t="shared" si="3"/>
        <v>4.8779840848806364</v>
      </c>
      <c r="M34" s="39"/>
      <c r="N34" s="4"/>
      <c r="O34" s="52"/>
      <c r="P34" s="52"/>
      <c r="Q34" s="5"/>
      <c r="R34" s="5"/>
      <c r="S34"/>
      <c r="T34" s="11"/>
      <c r="U34" s="11"/>
      <c r="V34" s="9"/>
      <c r="W34" s="9"/>
      <c r="X34" s="9"/>
    </row>
    <row r="35" spans="1:24" ht="16.5" customHeight="1">
      <c r="A35" s="39"/>
      <c r="B35" s="47">
        <f>+'Ark1'!C885</f>
        <v>2024</v>
      </c>
      <c r="C35" s="47">
        <f>+'Ark1'!M885</f>
        <v>58</v>
      </c>
      <c r="D35" s="47">
        <f>+'Ark1'!Q885</f>
        <v>383</v>
      </c>
      <c r="E35" s="65">
        <f>+'Ark1'!R885</f>
        <v>2121</v>
      </c>
      <c r="F35" s="65">
        <f>+'Ark1'!S885</f>
        <v>2121</v>
      </c>
      <c r="G35" s="101">
        <f>+'Ark1'!T885</f>
        <v>7.1416546011650226</v>
      </c>
      <c r="H35" s="101">
        <f>+'Ark1'!U885</f>
        <v>7.1888448848520401</v>
      </c>
      <c r="I35" s="101">
        <f>+'Ark1'!Y885</f>
        <v>153.83399339934044</v>
      </c>
      <c r="J35" s="101">
        <f>+'Ark1'!AA885</f>
        <v>27.838411784975563</v>
      </c>
      <c r="K35" s="101">
        <f t="shared" si="2"/>
        <v>2.6523102310231113</v>
      </c>
      <c r="L35" s="65">
        <f t="shared" si="3"/>
        <v>5.537859007832898</v>
      </c>
      <c r="M35" s="39"/>
      <c r="N35" s="4"/>
      <c r="O35" s="51"/>
      <c r="P35" s="51"/>
      <c r="Q35" s="5"/>
      <c r="R35" s="5"/>
      <c r="S35"/>
      <c r="T35" s="11"/>
      <c r="U35" s="11"/>
      <c r="V35" s="9"/>
      <c r="W35" s="9"/>
      <c r="X35" s="9"/>
    </row>
    <row r="36" spans="1:24">
      <c r="A36" s="39"/>
      <c r="B36" s="47">
        <f>+'Ark1'!C886</f>
        <v>2024</v>
      </c>
      <c r="C36" s="47">
        <f>+'Ark1'!M886</f>
        <v>59</v>
      </c>
      <c r="D36" s="47">
        <f>+'Ark1'!Q886</f>
        <v>386</v>
      </c>
      <c r="E36" s="65">
        <f>+'Ark1'!R886</f>
        <v>2479</v>
      </c>
      <c r="F36" s="65">
        <f>+'Ark1'!S886</f>
        <v>2479</v>
      </c>
      <c r="G36" s="101">
        <f>+'Ark1'!T886</f>
        <v>8.3470823933465752</v>
      </c>
      <c r="H36" s="101">
        <f>+'Ark1'!U886</f>
        <v>8.2944329079201644</v>
      </c>
      <c r="I36" s="101">
        <f>+'Ark1'!Y886</f>
        <v>151.86022589753921</v>
      </c>
      <c r="J36" s="101">
        <f>+'Ark1'!AA886</f>
        <v>28.196803739697</v>
      </c>
      <c r="K36" s="101">
        <f t="shared" si="2"/>
        <v>2.5739021338565968</v>
      </c>
      <c r="L36" s="65">
        <f t="shared" si="3"/>
        <v>6.4222797927461137</v>
      </c>
      <c r="M36" s="39"/>
      <c r="P36"/>
      <c r="Q36"/>
      <c r="R36"/>
      <c r="S36"/>
      <c r="T36" s="11"/>
      <c r="U36" s="11"/>
      <c r="V36" s="9"/>
      <c r="W36" s="9"/>
      <c r="X36" s="9"/>
    </row>
    <row r="37" spans="1:24" ht="17.25" customHeight="1">
      <c r="A37" s="39"/>
      <c r="B37" s="47">
        <f>+'Ark1'!C887</f>
        <v>2024</v>
      </c>
      <c r="C37" s="47">
        <f>+'Ark1'!M887</f>
        <v>60</v>
      </c>
      <c r="D37" s="47">
        <f>+'Ark1'!Q887</f>
        <v>381</v>
      </c>
      <c r="E37" s="65">
        <f>+'Ark1'!R887</f>
        <v>2783</v>
      </c>
      <c r="F37" s="65">
        <f>+'Ark1'!S887</f>
        <v>2783</v>
      </c>
      <c r="G37" s="101">
        <f>+'Ark1'!T887</f>
        <v>9.3706858816795187</v>
      </c>
      <c r="H37" s="101">
        <f>+'Ark1'!U887</f>
        <v>9.1713399688238368</v>
      </c>
      <c r="I37" s="101">
        <f>+'Ark1'!Y887</f>
        <v>149.57308659719723</v>
      </c>
      <c r="J37" s="101">
        <f>+'Ark1'!AA887</f>
        <v>27.689671479498433</v>
      </c>
      <c r="K37" s="101">
        <f t="shared" si="2"/>
        <v>2.4928847766199538</v>
      </c>
      <c r="L37" s="65">
        <f t="shared" si="3"/>
        <v>7.3044619422572179</v>
      </c>
      <c r="M37" s="39"/>
      <c r="N37" s="2"/>
      <c r="O37" s="51"/>
      <c r="P37" s="51"/>
      <c r="Q37"/>
      <c r="R37" s="5"/>
      <c r="S37"/>
      <c r="T37" s="11"/>
      <c r="U37" s="11"/>
      <c r="V37" s="9"/>
      <c r="W37" s="9"/>
      <c r="X37" s="9"/>
    </row>
    <row r="38" spans="1:24" ht="15.6">
      <c r="A38" s="39"/>
      <c r="B38" s="47">
        <f>+'Ark1'!C888</f>
        <v>2024</v>
      </c>
      <c r="C38" s="47">
        <f>+'Ark1'!M888</f>
        <v>61</v>
      </c>
      <c r="D38" s="47">
        <f>+'Ark1'!Q888</f>
        <v>364</v>
      </c>
      <c r="E38" s="65">
        <f>+'Ark1'!R888</f>
        <v>2799</v>
      </c>
      <c r="F38" s="65">
        <f>+'Ark1'!S888</f>
        <v>2799</v>
      </c>
      <c r="G38" s="101">
        <f>+'Ark1'!T888</f>
        <v>9.4245597494865123</v>
      </c>
      <c r="H38" s="101">
        <f>+'Ark1'!U888</f>
        <v>9.0878627808470487</v>
      </c>
      <c r="I38" s="101">
        <f>+'Ark1'!Y888</f>
        <v>147.36445158985373</v>
      </c>
      <c r="J38" s="101">
        <f>+'Ark1'!AA888</f>
        <v>27.52648530004446</v>
      </c>
      <c r="K38" s="101">
        <f t="shared" si="2"/>
        <v>2.4158106818008807</v>
      </c>
      <c r="L38" s="65">
        <f t="shared" si="3"/>
        <v>7.6895604395604398</v>
      </c>
      <c r="M38" s="39"/>
      <c r="N38" s="2"/>
      <c r="O38" s="51"/>
      <c r="P38" s="51"/>
      <c r="Q38"/>
      <c r="R38"/>
      <c r="S38"/>
      <c r="T38" s="11"/>
      <c r="U38" s="11"/>
      <c r="V38" s="9"/>
      <c r="W38" s="9"/>
      <c r="X38" s="9"/>
    </row>
    <row r="39" spans="1:24">
      <c r="A39" s="39"/>
      <c r="B39" s="47">
        <f>+'Ark1'!C889</f>
        <v>2024</v>
      </c>
      <c r="C39" s="47">
        <f>+'Ark1'!M889</f>
        <v>62</v>
      </c>
      <c r="D39" s="47">
        <f>+'Ark1'!Q889</f>
        <v>351</v>
      </c>
      <c r="E39" s="65">
        <f>+'Ark1'!R889</f>
        <v>2821</v>
      </c>
      <c r="F39" s="65">
        <f>+'Ark1'!S889</f>
        <v>2820</v>
      </c>
      <c r="G39" s="101">
        <f>+'Ark1'!T889</f>
        <v>9.4986363177211377</v>
      </c>
      <c r="H39" s="101">
        <f>+'Ark1'!U889</f>
        <v>9.0185900225283593</v>
      </c>
      <c r="I39" s="101">
        <f>+'Ark1'!Y889</f>
        <v>145.10067352002855</v>
      </c>
      <c r="J39" s="101">
        <f>+'Ark1'!AA889</f>
        <v>27.901719342748045</v>
      </c>
      <c r="K39" s="101">
        <f t="shared" si="2"/>
        <v>2.3403334438714283</v>
      </c>
      <c r="L39" s="65">
        <f t="shared" si="3"/>
        <v>8.0370370370370363</v>
      </c>
      <c r="M39" s="39"/>
      <c r="N39" s="12"/>
      <c r="O39" s="11"/>
      <c r="P39" s="11"/>
      <c r="Q39"/>
      <c r="R39"/>
      <c r="S39"/>
      <c r="T39" s="11"/>
      <c r="U39" s="11"/>
      <c r="V39" s="9"/>
      <c r="W39" s="9"/>
      <c r="X39" s="9"/>
    </row>
    <row r="40" spans="1:24" ht="21">
      <c r="A40" s="39"/>
      <c r="B40" s="47">
        <f>+'Ark1'!C890</f>
        <v>2024</v>
      </c>
      <c r="C40" s="47">
        <f>+'Ark1'!M890</f>
        <v>63</v>
      </c>
      <c r="D40" s="47">
        <f>+'Ark1'!Q890</f>
        <v>321</v>
      </c>
      <c r="E40" s="65">
        <f>+'Ark1'!R890</f>
        <v>2463</v>
      </c>
      <c r="F40" s="65">
        <f>+'Ark1'!S890</f>
        <v>2463</v>
      </c>
      <c r="G40" s="101">
        <f>+'Ark1'!T890</f>
        <v>8.2932085255395815</v>
      </c>
      <c r="H40" s="101">
        <f>+'Ark1'!U890</f>
        <v>7.7069044720708844</v>
      </c>
      <c r="I40" s="101">
        <f>+'Ark1'!Y890</f>
        <v>142.01997563946378</v>
      </c>
      <c r="J40" s="101">
        <f>+'Ark1'!AA890</f>
        <v>26.300840619559757</v>
      </c>
      <c r="K40" s="101">
        <f t="shared" si="2"/>
        <v>2.2542853276105363</v>
      </c>
      <c r="L40" s="65">
        <f t="shared" si="3"/>
        <v>7.6728971962616823</v>
      </c>
      <c r="M40" s="39"/>
      <c r="N40" s="2"/>
      <c r="O40" s="5"/>
      <c r="P40" s="5"/>
      <c r="Q40"/>
      <c r="R40"/>
      <c r="S40"/>
      <c r="T40" s="50"/>
      <c r="U40" s="50"/>
      <c r="V40" s="9"/>
      <c r="W40" s="9"/>
      <c r="X40" s="9"/>
    </row>
    <row r="41" spans="1:24">
      <c r="A41" s="39"/>
      <c r="B41" s="47">
        <f>+'Ark1'!C891</f>
        <v>2024</v>
      </c>
      <c r="C41" s="47">
        <f>+'Ark1'!M891</f>
        <v>64</v>
      </c>
      <c r="D41" s="47">
        <f>+'Ark1'!Q891</f>
        <v>273</v>
      </c>
      <c r="E41" s="65">
        <f>+'Ark1'!R891</f>
        <v>1848</v>
      </c>
      <c r="F41" s="65">
        <f>+'Ark1'!S891</f>
        <v>1848</v>
      </c>
      <c r="G41" s="101">
        <f>+'Ark1'!T891</f>
        <v>6.2224317317081361</v>
      </c>
      <c r="H41" s="101">
        <f>+'Ark1'!U891</f>
        <v>5.7168742323009152</v>
      </c>
      <c r="I41" s="101">
        <f>+'Ark1'!Y891</f>
        <v>140.40757575757561</v>
      </c>
      <c r="J41" s="101">
        <f>+'Ark1'!AA891</f>
        <v>25.848431985604687</v>
      </c>
      <c r="K41" s="101">
        <f t="shared" si="2"/>
        <v>2.193868371212119</v>
      </c>
      <c r="L41" s="65">
        <f t="shared" si="3"/>
        <v>6.7692307692307692</v>
      </c>
      <c r="M41" s="39"/>
      <c r="N41" s="4"/>
      <c r="O41" s="4"/>
      <c r="P41" s="4"/>
      <c r="Q41" s="4"/>
      <c r="R41" s="4"/>
      <c r="S41"/>
      <c r="T41"/>
      <c r="U41"/>
      <c r="V41"/>
      <c r="W41"/>
    </row>
    <row r="42" spans="1:24" ht="15.6">
      <c r="A42" s="39"/>
      <c r="B42" s="47">
        <f>+'Ark1'!C892</f>
        <v>2024</v>
      </c>
      <c r="C42" s="47">
        <f>+'Ark1'!M892</f>
        <v>65</v>
      </c>
      <c r="D42" s="47">
        <f>+'Ark1'!Q892</f>
        <v>283</v>
      </c>
      <c r="E42" s="65">
        <f>+'Ark1'!R892</f>
        <v>1792</v>
      </c>
      <c r="F42" s="65">
        <f>+'Ark1'!S892</f>
        <v>1792</v>
      </c>
      <c r="G42" s="101">
        <f>+'Ark1'!T892</f>
        <v>6.0338731943836494</v>
      </c>
      <c r="H42" s="101">
        <f>+'Ark1'!U892</f>
        <v>5.4688420206115156</v>
      </c>
      <c r="I42" s="101">
        <f>+'Ark1'!Y892</f>
        <v>138.51322544642869</v>
      </c>
      <c r="J42" s="101">
        <f>+'Ark1'!AA892</f>
        <v>24.508124297073152</v>
      </c>
      <c r="K42" s="101">
        <f t="shared" si="2"/>
        <v>2.130972699175826</v>
      </c>
      <c r="L42" s="65">
        <f t="shared" si="3"/>
        <v>6.3321554770318018</v>
      </c>
      <c r="M42" s="39"/>
      <c r="N42" s="4"/>
      <c r="O42" s="14"/>
      <c r="P42" s="14"/>
      <c r="Q42" s="1"/>
      <c r="R42" s="18"/>
      <c r="S42"/>
      <c r="T42" s="1"/>
      <c r="U42" s="5"/>
      <c r="V42"/>
      <c r="W42"/>
    </row>
    <row r="43" spans="1:24" ht="15.6">
      <c r="A43" s="39"/>
      <c r="B43" s="47">
        <f>+'Ark1'!C893</f>
        <v>2024</v>
      </c>
      <c r="C43" s="47">
        <f>+'Ark1'!M893</f>
        <v>66</v>
      </c>
      <c r="D43" s="47">
        <f>+'Ark1'!Q893</f>
        <v>73</v>
      </c>
      <c r="E43" s="65">
        <f>+'Ark1'!R893</f>
        <v>433</v>
      </c>
      <c r="F43" s="65">
        <f>+'Ark1'!S893</f>
        <v>433</v>
      </c>
      <c r="G43" s="101">
        <f>+'Ark1'!T893</f>
        <v>1.4579615475268528</v>
      </c>
      <c r="H43" s="101">
        <f>+'Ark1'!U893</f>
        <v>1.379790579953619</v>
      </c>
      <c r="I43" s="101">
        <f>+'Ark1'!Y893</f>
        <v>144.63025404157028</v>
      </c>
      <c r="J43" s="101">
        <f>+'Ark1'!AA893</f>
        <v>25.781966130101122</v>
      </c>
      <c r="K43" s="101">
        <f t="shared" si="2"/>
        <v>2.1913674854783376</v>
      </c>
      <c r="L43" s="65">
        <f t="shared" si="3"/>
        <v>5.9315068493150687</v>
      </c>
      <c r="M43" s="39"/>
      <c r="N43" s="4"/>
      <c r="O43" s="14"/>
      <c r="P43" s="14"/>
      <c r="Q43" s="1"/>
      <c r="R43" s="18"/>
      <c r="S43"/>
      <c r="T43"/>
      <c r="U43"/>
      <c r="V43"/>
      <c r="W43"/>
    </row>
    <row r="44" spans="1:24" ht="15.6">
      <c r="A44" s="39"/>
      <c r="B44" s="47">
        <f>+'Ark1'!C894</f>
        <v>2024</v>
      </c>
      <c r="C44" s="47">
        <f>+'Ark1'!M894</f>
        <v>67</v>
      </c>
      <c r="D44" s="47">
        <f>+'Ark1'!Q894</f>
        <v>61</v>
      </c>
      <c r="E44" s="65">
        <f>+'Ark1'!R894</f>
        <v>228</v>
      </c>
      <c r="F44" s="65">
        <f>+'Ark1'!S894</f>
        <v>228</v>
      </c>
      <c r="G44" s="101">
        <f>+'Ark1'!T894</f>
        <v>0.76770261624970559</v>
      </c>
      <c r="H44" s="101">
        <f>+'Ark1'!U894</f>
        <v>0.71577370296724308</v>
      </c>
      <c r="I44" s="101">
        <f>+'Ark1'!Y894</f>
        <v>142.48684210526321</v>
      </c>
      <c r="J44" s="101">
        <f>+'Ark1'!AA894</f>
        <v>23.69163007565588</v>
      </c>
      <c r="K44" s="101">
        <f t="shared" si="2"/>
        <v>2.1266692851531821</v>
      </c>
      <c r="L44" s="65">
        <f t="shared" si="3"/>
        <v>3.737704918032787</v>
      </c>
      <c r="M44" s="39"/>
      <c r="N44" s="4"/>
      <c r="O44" s="14"/>
      <c r="P44" s="14"/>
      <c r="Q44" s="1"/>
      <c r="R44" s="18"/>
      <c r="S44"/>
      <c r="T44"/>
      <c r="U44"/>
      <c r="V44"/>
      <c r="W44"/>
    </row>
    <row r="45" spans="1:24" ht="15.6">
      <c r="A45" s="39"/>
      <c r="B45" s="47">
        <f>+'Ark1'!C895</f>
        <v>2024</v>
      </c>
      <c r="C45" s="47">
        <f>+'Ark1'!M895</f>
        <v>68</v>
      </c>
      <c r="D45" s="47">
        <f>+'Ark1'!Q895</f>
        <v>45</v>
      </c>
      <c r="E45" s="65">
        <f>+'Ark1'!R895</f>
        <v>75</v>
      </c>
      <c r="F45" s="65">
        <f>+'Ark1'!S895</f>
        <v>75</v>
      </c>
      <c r="G45" s="101">
        <f>+'Ark1'!T895</f>
        <v>0.25253375534529782</v>
      </c>
      <c r="H45" s="101">
        <f>+'Ark1'!U895</f>
        <v>0.24117566056546713</v>
      </c>
      <c r="I45" s="101">
        <f>+'Ark1'!Y895</f>
        <v>145.95066666666662</v>
      </c>
      <c r="J45" s="101">
        <f>+'Ark1'!AA895</f>
        <v>26.944591904292832</v>
      </c>
      <c r="K45" s="101">
        <f t="shared" si="2"/>
        <v>2.1463333333333328</v>
      </c>
      <c r="L45" s="65">
        <f t="shared" si="3"/>
        <v>1.6666666666666667</v>
      </c>
      <c r="M45" s="39"/>
      <c r="N45" s="4"/>
      <c r="O45" s="14"/>
      <c r="P45" s="14"/>
      <c r="Q45" s="1"/>
      <c r="R45" s="18"/>
      <c r="S45"/>
      <c r="T45"/>
      <c r="U45"/>
      <c r="V45"/>
      <c r="W45"/>
    </row>
    <row r="46" spans="1:24" s="318" customFormat="1" ht="15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4"/>
      <c r="O46" s="14"/>
      <c r="P46" s="14"/>
      <c r="Q46" s="1"/>
      <c r="R46" s="18"/>
    </row>
    <row r="47" spans="1:24" ht="15.6">
      <c r="A47" s="39"/>
      <c r="B47" s="318">
        <f>+'Ark1'!C896</f>
        <v>2023</v>
      </c>
      <c r="C47" s="318">
        <f>+'Ark1'!M896</f>
        <v>0</v>
      </c>
      <c r="D47" s="318">
        <f>+'Ark1'!Q896</f>
        <v>40</v>
      </c>
      <c r="E47" s="9">
        <f>+'Ark1'!R896</f>
        <v>55</v>
      </c>
      <c r="F47" s="9">
        <f>+'Ark1'!S896</f>
        <v>0</v>
      </c>
      <c r="G47" s="96">
        <f>+'Ark1'!T896</f>
        <v>0.18165604254054235</v>
      </c>
      <c r="H47" s="96">
        <f>+'Ark1'!U896</f>
        <v>0</v>
      </c>
      <c r="I47" s="96">
        <f>+'Ark1'!Y896</f>
        <v>0</v>
      </c>
      <c r="J47" s="96">
        <f>+'Ark1'!AA896</f>
        <v>0</v>
      </c>
      <c r="K47" s="96" t="e">
        <f>+I47/C47</f>
        <v>#DIV/0!</v>
      </c>
      <c r="L47" s="9">
        <f t="shared" ref="L47" si="4">+E47/D47</f>
        <v>1.375</v>
      </c>
      <c r="M47" s="39"/>
      <c r="N47" s="4"/>
      <c r="O47" s="14"/>
      <c r="P47" s="14"/>
      <c r="Q47" s="11"/>
      <c r="R47" s="18"/>
      <c r="S47"/>
      <c r="T47"/>
      <c r="U47"/>
      <c r="V47"/>
      <c r="W47"/>
    </row>
    <row r="48" spans="1:24" ht="15.6">
      <c r="A48" s="39"/>
      <c r="B48">
        <f>+'Ark1'!C897</f>
        <v>2023</v>
      </c>
      <c r="C48">
        <f>+'Ark1'!M897</f>
        <v>35</v>
      </c>
      <c r="D48">
        <f>+'Ark1'!Q897</f>
        <v>10</v>
      </c>
      <c r="E48" s="9">
        <f>+'Ark1'!R897</f>
        <v>22</v>
      </c>
      <c r="F48" s="9">
        <f>+'Ark1'!S897</f>
        <v>22</v>
      </c>
      <c r="G48" s="96">
        <f>+'Ark1'!T897</f>
        <v>7.2662417016216896E-2</v>
      </c>
      <c r="H48" s="96">
        <f>+'Ark1'!U897</f>
        <v>9.8200263174054864E-2</v>
      </c>
      <c r="I48" s="96">
        <f>+'Ark1'!Y897</f>
        <v>208.83181818181816</v>
      </c>
      <c r="J48" s="96">
        <f>+'Ark1'!AA897</f>
        <v>65.809065321674481</v>
      </c>
      <c r="K48" s="96">
        <f>+I48/C48</f>
        <v>5.9666233766233763</v>
      </c>
      <c r="L48" s="9">
        <f t="shared" si="3"/>
        <v>2.2000000000000002</v>
      </c>
      <c r="M48" s="39"/>
      <c r="N48" s="4"/>
      <c r="O48" s="14"/>
      <c r="P48" s="14"/>
      <c r="Q48" s="11"/>
      <c r="R48" s="18"/>
      <c r="S48"/>
      <c r="T48"/>
      <c r="U48"/>
      <c r="V48"/>
      <c r="W48"/>
    </row>
    <row r="49" spans="1:23" ht="15.6">
      <c r="A49" s="39"/>
      <c r="B49">
        <f>+'Ark1'!C898</f>
        <v>2023</v>
      </c>
      <c r="C49">
        <f>+'Ark1'!M898</f>
        <v>36</v>
      </c>
      <c r="D49">
        <f>+'Ark1'!Q898</f>
        <v>4</v>
      </c>
      <c r="E49" s="9">
        <f>+'Ark1'!R898</f>
        <v>5</v>
      </c>
      <c r="F49" s="9">
        <f>+'Ark1'!S898</f>
        <v>5</v>
      </c>
      <c r="G49" s="96">
        <f>+'Ark1'!T898</f>
        <v>1.6514185685503845E-2</v>
      </c>
      <c r="H49" s="96">
        <f>+'Ark1'!U898</f>
        <v>2.4946025977937755E-2</v>
      </c>
      <c r="I49" s="96">
        <f>+'Ark1'!Y898</f>
        <v>233.42</v>
      </c>
      <c r="J49" s="96">
        <f>+'Ark1'!AA898</f>
        <v>22.560265955879327</v>
      </c>
      <c r="K49" s="96">
        <f t="shared" ref="K49:K113" si="5">+I49/C49</f>
        <v>6.4838888888888881</v>
      </c>
      <c r="L49" s="9">
        <f t="shared" ref="L49:L113" si="6">+E49/D49</f>
        <v>1.25</v>
      </c>
      <c r="M49" s="39"/>
      <c r="N49" s="4"/>
      <c r="O49" s="14"/>
      <c r="P49" s="14"/>
      <c r="Q49" s="11"/>
      <c r="R49" s="18"/>
      <c r="S49"/>
      <c r="T49"/>
      <c r="U49"/>
      <c r="V49"/>
      <c r="W49"/>
    </row>
    <row r="50" spans="1:23" ht="15.6">
      <c r="A50" s="39"/>
      <c r="B50">
        <f>+'Ark1'!C899</f>
        <v>2023</v>
      </c>
      <c r="C50">
        <f>+'Ark1'!M899</f>
        <v>37</v>
      </c>
      <c r="D50">
        <f>+'Ark1'!Q899</f>
        <v>6</v>
      </c>
      <c r="E50" s="9">
        <f>+'Ark1'!R899</f>
        <v>7</v>
      </c>
      <c r="F50" s="9">
        <f>+'Ark1'!S899</f>
        <v>7</v>
      </c>
      <c r="G50" s="96">
        <f>+'Ark1'!T899</f>
        <v>2.3119859959705391E-2</v>
      </c>
      <c r="H50" s="96">
        <f>+'Ark1'!U899</f>
        <v>2.866089129793226E-2</v>
      </c>
      <c r="I50" s="96">
        <f>+'Ark1'!Y899</f>
        <v>191.55714285714296</v>
      </c>
      <c r="J50" s="96">
        <f>+'Ark1'!AA899</f>
        <v>44.96839706609375</v>
      </c>
      <c r="K50" s="96">
        <f t="shared" si="5"/>
        <v>5.1772200772200803</v>
      </c>
      <c r="L50" s="9">
        <f t="shared" si="6"/>
        <v>1.1666666666666667</v>
      </c>
      <c r="M50" s="39"/>
      <c r="N50" s="4"/>
      <c r="O50" s="14"/>
      <c r="P50" s="14"/>
      <c r="Q50" s="11"/>
      <c r="R50" s="18"/>
      <c r="S50"/>
      <c r="T50"/>
      <c r="U50"/>
      <c r="V50"/>
      <c r="W50"/>
    </row>
    <row r="51" spans="1:23" ht="15.6">
      <c r="A51" s="39"/>
      <c r="B51">
        <f>+'Ark1'!C900</f>
        <v>2023</v>
      </c>
      <c r="C51">
        <f>+'Ark1'!M900</f>
        <v>38</v>
      </c>
      <c r="D51">
        <f>+'Ark1'!Q900</f>
        <v>6</v>
      </c>
      <c r="E51" s="9">
        <f>+'Ark1'!R900</f>
        <v>9</v>
      </c>
      <c r="F51" s="9">
        <f>+'Ark1'!S900</f>
        <v>9</v>
      </c>
      <c r="G51" s="96">
        <f>+'Ark1'!T900</f>
        <v>2.9725534233906933E-2</v>
      </c>
      <c r="H51" s="96">
        <f>+'Ark1'!U900</f>
        <v>3.8604247724062526E-2</v>
      </c>
      <c r="I51" s="96">
        <f>+'Ark1'!Y900</f>
        <v>200.67777777777775</v>
      </c>
      <c r="J51" s="96">
        <f>+'Ark1'!AA900</f>
        <v>58.442617208445157</v>
      </c>
      <c r="K51" s="96">
        <f t="shared" si="5"/>
        <v>5.2809941520467829</v>
      </c>
      <c r="L51" s="9">
        <f t="shared" si="6"/>
        <v>1.5</v>
      </c>
      <c r="M51" s="39"/>
      <c r="N51" s="4"/>
      <c r="O51" s="14"/>
      <c r="P51" s="14"/>
      <c r="Q51" s="5"/>
      <c r="R51" s="18"/>
      <c r="S51"/>
      <c r="T51"/>
      <c r="U51"/>
      <c r="V51"/>
      <c r="W51"/>
    </row>
    <row r="52" spans="1:23" ht="15.6">
      <c r="A52" s="39"/>
      <c r="B52">
        <f>+'Ark1'!C901</f>
        <v>2023</v>
      </c>
      <c r="C52">
        <f>+'Ark1'!M901</f>
        <v>39</v>
      </c>
      <c r="D52">
        <f>+'Ark1'!Q901</f>
        <v>9</v>
      </c>
      <c r="E52" s="9">
        <f>+'Ark1'!R901</f>
        <v>9</v>
      </c>
      <c r="F52" s="9">
        <f>+'Ark1'!S901</f>
        <v>9</v>
      </c>
      <c r="G52" s="96">
        <f>+'Ark1'!T901</f>
        <v>2.9725534233906933E-2</v>
      </c>
      <c r="H52" s="96">
        <f>+'Ark1'!U901</f>
        <v>4.0442443452022997E-2</v>
      </c>
      <c r="I52" s="96">
        <f>+'Ark1'!Y901</f>
        <v>210.23333333333329</v>
      </c>
      <c r="J52" s="96">
        <f>+'Ark1'!AA901</f>
        <v>54.617070998401779</v>
      </c>
      <c r="K52" s="96">
        <f t="shared" si="5"/>
        <v>5.3905982905982892</v>
      </c>
      <c r="L52" s="9">
        <f t="shared" si="6"/>
        <v>1</v>
      </c>
      <c r="M52" s="39"/>
      <c r="N52" s="4"/>
      <c r="O52" s="14"/>
      <c r="P52" s="14"/>
      <c r="Q52" s="5"/>
      <c r="R52" s="18"/>
      <c r="S52"/>
      <c r="T52"/>
      <c r="U52"/>
      <c r="V52"/>
      <c r="W52"/>
    </row>
    <row r="53" spans="1:23" ht="15.6">
      <c r="A53" s="39"/>
      <c r="B53">
        <f>+'Ark1'!C902</f>
        <v>2023</v>
      </c>
      <c r="C53">
        <f>+'Ark1'!M902</f>
        <v>40</v>
      </c>
      <c r="D53">
        <f>+'Ark1'!Q902</f>
        <v>14</v>
      </c>
      <c r="E53" s="9">
        <f>+'Ark1'!R902</f>
        <v>15</v>
      </c>
      <c r="F53" s="9">
        <f>+'Ark1'!S902</f>
        <v>15</v>
      </c>
      <c r="G53" s="96">
        <f>+'Ark1'!T902</f>
        <v>4.9542557056511567E-2</v>
      </c>
      <c r="H53" s="96">
        <f>+'Ark1'!U902</f>
        <v>6.5997638944459258E-2</v>
      </c>
      <c r="I53" s="96">
        <f>+'Ark1'!Y902</f>
        <v>205.84666666666672</v>
      </c>
      <c r="J53" s="96">
        <f>+'Ark1'!AA902</f>
        <v>34.675329686809079</v>
      </c>
      <c r="K53" s="96">
        <f t="shared" si="5"/>
        <v>5.1461666666666677</v>
      </c>
      <c r="L53" s="9">
        <f t="shared" si="6"/>
        <v>1.0714285714285714</v>
      </c>
      <c r="M53" s="39"/>
      <c r="N53" s="4"/>
      <c r="O53" s="14"/>
      <c r="P53" s="14"/>
      <c r="Q53" s="5"/>
      <c r="R53" s="18"/>
      <c r="S53"/>
      <c r="T53"/>
      <c r="U53"/>
      <c r="V53"/>
      <c r="W53"/>
    </row>
    <row r="54" spans="1:23" ht="15.6">
      <c r="A54" s="39"/>
      <c r="B54">
        <f>+'Ark1'!C903</f>
        <v>2023</v>
      </c>
      <c r="C54">
        <f>+'Ark1'!M903</f>
        <v>41</v>
      </c>
      <c r="D54">
        <f>+'Ark1'!Q903</f>
        <v>10</v>
      </c>
      <c r="E54" s="9">
        <f>+'Ark1'!R903</f>
        <v>11</v>
      </c>
      <c r="F54" s="9">
        <f>+'Ark1'!S903</f>
        <v>11</v>
      </c>
      <c r="G54" s="96">
        <f>+'Ark1'!T903</f>
        <v>3.6331208508108448E-2</v>
      </c>
      <c r="H54" s="96">
        <f>+'Ark1'!U903</f>
        <v>4.783583766483139E-2</v>
      </c>
      <c r="I54" s="96">
        <f>+'Ark1'!Y903</f>
        <v>203.45454545454547</v>
      </c>
      <c r="J54" s="96">
        <f>+'Ark1'!AA903</f>
        <v>30.405094179530391</v>
      </c>
      <c r="K54" s="96">
        <f t="shared" si="5"/>
        <v>4.9623059866962311</v>
      </c>
      <c r="L54" s="9">
        <f t="shared" si="6"/>
        <v>1.1000000000000001</v>
      </c>
      <c r="M54" s="39"/>
      <c r="N54" s="4"/>
      <c r="O54" s="14"/>
      <c r="P54" s="14"/>
      <c r="Q54" s="5"/>
      <c r="R54" s="18"/>
      <c r="S54"/>
      <c r="T54"/>
      <c r="U54"/>
      <c r="V54"/>
      <c r="W54"/>
    </row>
    <row r="55" spans="1:23" ht="15.6">
      <c r="A55" s="39"/>
      <c r="B55">
        <f>+'Ark1'!C904</f>
        <v>2023</v>
      </c>
      <c r="C55">
        <f>+'Ark1'!M904</f>
        <v>42</v>
      </c>
      <c r="D55">
        <f>+'Ark1'!Q904</f>
        <v>11</v>
      </c>
      <c r="E55" s="9">
        <f>+'Ark1'!R904</f>
        <v>16</v>
      </c>
      <c r="F55" s="9">
        <f>+'Ark1'!S904</f>
        <v>16</v>
      </c>
      <c r="G55" s="96">
        <f>+'Ark1'!T904</f>
        <v>5.2845394193612311E-2</v>
      </c>
      <c r="H55" s="96">
        <f>+'Ark1'!U904</f>
        <v>7.5669540885181436E-2</v>
      </c>
      <c r="I55" s="96">
        <f>+'Ark1'!Y904</f>
        <v>221.26250000000005</v>
      </c>
      <c r="J55" s="96">
        <f>+'Ark1'!AA904</f>
        <v>28.003546092414528</v>
      </c>
      <c r="K55" s="96">
        <f t="shared" si="5"/>
        <v>5.2681547619047633</v>
      </c>
      <c r="L55" s="9">
        <f t="shared" si="6"/>
        <v>1.4545454545454546</v>
      </c>
      <c r="M55" s="39"/>
      <c r="N55" s="4"/>
      <c r="O55" s="14"/>
      <c r="P55" s="14"/>
      <c r="Q55" s="5"/>
      <c r="R55" s="18"/>
      <c r="S55"/>
      <c r="T55"/>
      <c r="U55"/>
      <c r="V55"/>
      <c r="W55"/>
    </row>
    <row r="56" spans="1:23" ht="15.6">
      <c r="A56" s="39"/>
      <c r="B56">
        <f>+'Ark1'!C905</f>
        <v>2023</v>
      </c>
      <c r="C56">
        <f>+'Ark1'!M905</f>
        <v>43</v>
      </c>
      <c r="D56">
        <f>+'Ark1'!Q905</f>
        <v>18</v>
      </c>
      <c r="E56" s="9">
        <f>+'Ark1'!R905</f>
        <v>26</v>
      </c>
      <c r="F56" s="9">
        <f>+'Ark1'!S905</f>
        <v>26</v>
      </c>
      <c r="G56" s="96">
        <f>+'Ark1'!T905</f>
        <v>8.5873765564620022E-2</v>
      </c>
      <c r="H56" s="96">
        <f>+'Ark1'!U905</f>
        <v>0.12125679493860075</v>
      </c>
      <c r="I56" s="96">
        <f>+'Ark1'!Y905</f>
        <v>218.19230769230765</v>
      </c>
      <c r="J56" s="96">
        <f>+'Ark1'!AA905</f>
        <v>39.865725813969227</v>
      </c>
      <c r="K56" s="96">
        <f t="shared" si="5"/>
        <v>5.0742397137745963</v>
      </c>
      <c r="L56" s="9">
        <f t="shared" si="6"/>
        <v>1.4444444444444444</v>
      </c>
      <c r="M56" s="39"/>
      <c r="N56" s="4"/>
      <c r="O56" s="14"/>
      <c r="P56" s="14"/>
      <c r="Q56" s="5"/>
      <c r="R56" s="18"/>
      <c r="S56"/>
      <c r="T56"/>
      <c r="U56"/>
      <c r="V56"/>
      <c r="W56"/>
    </row>
    <row r="57" spans="1:23" ht="15.6">
      <c r="A57" s="39"/>
      <c r="B57">
        <f>+'Ark1'!C906</f>
        <v>2023</v>
      </c>
      <c r="C57">
        <f>+'Ark1'!M906</f>
        <v>44</v>
      </c>
      <c r="D57">
        <f>+'Ark1'!Q906</f>
        <v>30</v>
      </c>
      <c r="E57" s="9">
        <f>+'Ark1'!R906</f>
        <v>33</v>
      </c>
      <c r="F57" s="9">
        <f>+'Ark1'!S906</f>
        <v>33</v>
      </c>
      <c r="G57" s="96">
        <f>+'Ark1'!T906</f>
        <v>0.10899362552432539</v>
      </c>
      <c r="H57" s="96">
        <f>+'Ark1'!U906</f>
        <v>0.14932134134339228</v>
      </c>
      <c r="I57" s="96">
        <f>+'Ark1'!Y906</f>
        <v>211.69696969696963</v>
      </c>
      <c r="J57" s="96">
        <f>+'Ark1'!AA906</f>
        <v>37.826673968835458</v>
      </c>
      <c r="K57" s="96">
        <f t="shared" si="5"/>
        <v>4.811294765840219</v>
      </c>
      <c r="L57" s="9">
        <f t="shared" si="6"/>
        <v>1.1000000000000001</v>
      </c>
      <c r="M57" s="39"/>
      <c r="N57" s="4"/>
      <c r="O57" s="14"/>
      <c r="P57" s="14"/>
      <c r="Q57" s="5"/>
      <c r="R57" s="18"/>
      <c r="S57"/>
      <c r="T57"/>
      <c r="U57"/>
      <c r="V57"/>
      <c r="W57"/>
    </row>
    <row r="58" spans="1:23" ht="15.6">
      <c r="A58" s="39"/>
      <c r="B58">
        <f>+'Ark1'!C907</f>
        <v>2023</v>
      </c>
      <c r="C58">
        <f>+'Ark1'!M907</f>
        <v>45</v>
      </c>
      <c r="D58">
        <f>+'Ark1'!Q907</f>
        <v>35</v>
      </c>
      <c r="E58" s="9">
        <f>+'Ark1'!R907</f>
        <v>44</v>
      </c>
      <c r="F58" s="9">
        <f>+'Ark1'!S907</f>
        <v>44</v>
      </c>
      <c r="G58" s="96">
        <f>+'Ark1'!T907</f>
        <v>0.14532483403243379</v>
      </c>
      <c r="H58" s="96">
        <f>+'Ark1'!U907</f>
        <v>0.18318902891261724</v>
      </c>
      <c r="I58" s="96">
        <f>+'Ark1'!Y907</f>
        <v>194.78409090909088</v>
      </c>
      <c r="J58" s="96">
        <f>+'Ark1'!AA907</f>
        <v>38.504001817885779</v>
      </c>
      <c r="K58" s="96">
        <f t="shared" si="5"/>
        <v>4.3285353535353526</v>
      </c>
      <c r="L58" s="9">
        <f t="shared" si="6"/>
        <v>1.2571428571428571</v>
      </c>
      <c r="M58" s="39"/>
      <c r="N58" s="4"/>
      <c r="O58" s="14"/>
      <c r="P58" s="14"/>
      <c r="Q58" s="5"/>
      <c r="R58" s="18"/>
      <c r="S58"/>
      <c r="T58"/>
      <c r="U58"/>
      <c r="V58"/>
      <c r="W58"/>
    </row>
    <row r="59" spans="1:23" ht="15.6">
      <c r="A59" s="39"/>
      <c r="B59">
        <f>+'Ark1'!C908</f>
        <v>2023</v>
      </c>
      <c r="C59">
        <f>+'Ark1'!M908</f>
        <v>46</v>
      </c>
      <c r="D59">
        <f>+'Ark1'!Q908</f>
        <v>35</v>
      </c>
      <c r="E59" s="9">
        <f>+'Ark1'!R908</f>
        <v>44</v>
      </c>
      <c r="F59" s="9">
        <f>+'Ark1'!S908</f>
        <v>44</v>
      </c>
      <c r="G59" s="96">
        <f>+'Ark1'!T908</f>
        <v>0.14532483403243379</v>
      </c>
      <c r="H59" s="96">
        <f>+'Ark1'!U908</f>
        <v>0.18230840491271064</v>
      </c>
      <c r="I59" s="96">
        <f>+'Ark1'!Y908</f>
        <v>193.84772727272727</v>
      </c>
      <c r="J59" s="96">
        <f>+'Ark1'!AA908</f>
        <v>37.064473854452849</v>
      </c>
      <c r="K59" s="96">
        <f t="shared" si="5"/>
        <v>4.2140810276679845</v>
      </c>
      <c r="L59" s="9">
        <f t="shared" si="6"/>
        <v>1.2571428571428571</v>
      </c>
      <c r="M59" s="39"/>
      <c r="N59" s="4"/>
      <c r="O59" s="18"/>
      <c r="P59" s="18"/>
      <c r="Q59" s="5"/>
      <c r="R59" s="18"/>
      <c r="S59"/>
      <c r="T59"/>
      <c r="U59"/>
      <c r="V59"/>
      <c r="W59"/>
    </row>
    <row r="60" spans="1:23">
      <c r="A60" s="39"/>
      <c r="B60">
        <f>+'Ark1'!C909</f>
        <v>2023</v>
      </c>
      <c r="C60">
        <f>+'Ark1'!M909</f>
        <v>47</v>
      </c>
      <c r="D60">
        <f>+'Ark1'!Q909</f>
        <v>49</v>
      </c>
      <c r="E60" s="9">
        <f>+'Ark1'!R909</f>
        <v>69</v>
      </c>
      <c r="F60" s="9">
        <f>+'Ark1'!S909</f>
        <v>69</v>
      </c>
      <c r="G60" s="96">
        <f>+'Ark1'!T909</f>
        <v>0.22789576245995313</v>
      </c>
      <c r="H60" s="96">
        <f>+'Ark1'!U909</f>
        <v>0.28802603363936657</v>
      </c>
      <c r="I60" s="96">
        <f>+'Ark1'!Y909</f>
        <v>195.29420289855076</v>
      </c>
      <c r="J60" s="96">
        <f>+'Ark1'!AA909</f>
        <v>38.893633785007751</v>
      </c>
      <c r="K60" s="96">
        <f t="shared" si="5"/>
        <v>4.1551958063521441</v>
      </c>
      <c r="L60" s="9">
        <f t="shared" si="6"/>
        <v>1.4081632653061225</v>
      </c>
      <c r="M60" s="39"/>
      <c r="N60" s="11"/>
      <c r="O60" s="11"/>
      <c r="P60"/>
      <c r="Q60"/>
      <c r="R60"/>
      <c r="S60"/>
      <c r="T60"/>
      <c r="U60"/>
      <c r="V60"/>
      <c r="W60"/>
    </row>
    <row r="61" spans="1:23" ht="15.6">
      <c r="A61" s="39"/>
      <c r="B61">
        <f>+'Ark1'!C910</f>
        <v>2023</v>
      </c>
      <c r="C61">
        <f>+'Ark1'!M910</f>
        <v>48</v>
      </c>
      <c r="D61">
        <f>+'Ark1'!Q910</f>
        <v>209</v>
      </c>
      <c r="E61" s="9">
        <f>+'Ark1'!R910</f>
        <v>775</v>
      </c>
      <c r="F61" s="9">
        <f>+'Ark1'!S910</f>
        <v>775</v>
      </c>
      <c r="G61" s="96">
        <f>+'Ark1'!T910</f>
        <v>2.5596987812530969</v>
      </c>
      <c r="H61" s="96">
        <f>+'Ark1'!U910</f>
        <v>3.1234514937659426</v>
      </c>
      <c r="I61" s="96">
        <f>+'Ark1'!Y910</f>
        <v>188.55574193548401</v>
      </c>
      <c r="J61" s="96">
        <f>+'Ark1'!AA910</f>
        <v>37.738281615465411</v>
      </c>
      <c r="K61" s="96">
        <f t="shared" si="5"/>
        <v>3.928244623655917</v>
      </c>
      <c r="L61" s="9">
        <f t="shared" si="6"/>
        <v>3.7081339712918662</v>
      </c>
      <c r="M61" s="39"/>
      <c r="N61" s="5"/>
      <c r="O61" s="18"/>
      <c r="P61" s="18"/>
      <c r="Q61"/>
      <c r="R61" s="18"/>
      <c r="S61"/>
      <c r="T61"/>
      <c r="U61"/>
      <c r="V61"/>
      <c r="W61"/>
    </row>
    <row r="62" spans="1:23">
      <c r="A62" s="39"/>
      <c r="B62">
        <f>+'Ark1'!C911</f>
        <v>2023</v>
      </c>
      <c r="C62">
        <f>+'Ark1'!M911</f>
        <v>49</v>
      </c>
      <c r="D62">
        <f>+'Ark1'!Q911</f>
        <v>179</v>
      </c>
      <c r="E62" s="9">
        <f>+'Ark1'!R911</f>
        <v>349</v>
      </c>
      <c r="F62" s="9">
        <f>+'Ark1'!S911</f>
        <v>349</v>
      </c>
      <c r="G62" s="96">
        <f>+'Ark1'!T911</f>
        <v>1.1526901608481683</v>
      </c>
      <c r="H62" s="96">
        <f>+'Ark1'!U911</f>
        <v>1.3494152090219844</v>
      </c>
      <c r="I62" s="96">
        <f>+'Ark1'!Y911</f>
        <v>180.89512893982817</v>
      </c>
      <c r="J62" s="96">
        <f>+'Ark1'!AA911</f>
        <v>34.882782089469522</v>
      </c>
      <c r="K62" s="96">
        <f t="shared" si="5"/>
        <v>3.6917373253026158</v>
      </c>
      <c r="L62" s="9">
        <f t="shared" si="6"/>
        <v>1.9497206703910615</v>
      </c>
      <c r="M62" s="39"/>
      <c r="N62" s="11"/>
      <c r="O62" s="11"/>
      <c r="P62"/>
      <c r="Q62"/>
      <c r="R62"/>
      <c r="S62"/>
      <c r="T62"/>
      <c r="U62"/>
      <c r="V62"/>
      <c r="W62"/>
    </row>
    <row r="63" spans="1:23">
      <c r="A63" s="39"/>
      <c r="B63">
        <f>+'Ark1'!C912</f>
        <v>2023</v>
      </c>
      <c r="C63">
        <f>+'Ark1'!M912</f>
        <v>50</v>
      </c>
      <c r="D63">
        <f>+'Ark1'!Q912</f>
        <v>234</v>
      </c>
      <c r="E63" s="9">
        <f>+'Ark1'!R912</f>
        <v>489</v>
      </c>
      <c r="F63" s="9">
        <f>+'Ark1'!S912</f>
        <v>489</v>
      </c>
      <c r="G63" s="96">
        <f>+'Ark1'!T912</f>
        <v>1.6150873600422757</v>
      </c>
      <c r="H63" s="96">
        <f>+'Ark1'!U912</f>
        <v>1.88439642640216</v>
      </c>
      <c r="I63" s="96">
        <f>+'Ark1'!Y912</f>
        <v>180.28936605316983</v>
      </c>
      <c r="J63" s="96">
        <f>+'Ark1'!AA912</f>
        <v>35.748128347861524</v>
      </c>
      <c r="K63" s="96">
        <f t="shared" si="5"/>
        <v>3.6057873210633966</v>
      </c>
      <c r="L63" s="9">
        <f t="shared" si="6"/>
        <v>2.0897435897435899</v>
      </c>
      <c r="M63" s="39"/>
      <c r="N63" s="11"/>
      <c r="O63" s="11"/>
      <c r="P63"/>
      <c r="Q63"/>
      <c r="R63"/>
      <c r="S63"/>
      <c r="T63"/>
      <c r="U63"/>
      <c r="V63"/>
      <c r="W63"/>
    </row>
    <row r="64" spans="1:23" ht="15.6">
      <c r="A64" s="39"/>
      <c r="B64">
        <f>+'Ark1'!C913</f>
        <v>2023</v>
      </c>
      <c r="C64">
        <f>+'Ark1'!M913</f>
        <v>51</v>
      </c>
      <c r="D64">
        <f>+'Ark1'!Q913</f>
        <v>232</v>
      </c>
      <c r="E64" s="9">
        <f>+'Ark1'!R913</f>
        <v>541</v>
      </c>
      <c r="F64" s="9">
        <f>+'Ark1'!S913</f>
        <v>541</v>
      </c>
      <c r="G64" s="96">
        <f>+'Ark1'!T913</f>
        <v>1.7868348911715162</v>
      </c>
      <c r="H64" s="96">
        <f>+'Ark1'!U913</f>
        <v>2.0332945552407424</v>
      </c>
      <c r="I64" s="96">
        <f>+'Ark1'!Y913</f>
        <v>175.83678373382628</v>
      </c>
      <c r="J64" s="96">
        <f>+'Ark1'!AA913</f>
        <v>33.784026949158324</v>
      </c>
      <c r="K64" s="96">
        <f t="shared" si="5"/>
        <v>3.4477800732122801</v>
      </c>
      <c r="L64" s="9">
        <f t="shared" si="6"/>
        <v>2.3318965517241379</v>
      </c>
      <c r="M64" s="39"/>
      <c r="N64" s="2"/>
      <c r="O64" s="5"/>
      <c r="P64" s="5"/>
      <c r="Q64"/>
      <c r="R64"/>
      <c r="S64"/>
      <c r="T64"/>
      <c r="U64"/>
      <c r="V64"/>
      <c r="W64"/>
    </row>
    <row r="65" spans="1:23">
      <c r="A65" s="39"/>
      <c r="B65">
        <f>+'Ark1'!C914</f>
        <v>2023</v>
      </c>
      <c r="C65">
        <f>+'Ark1'!M914</f>
        <v>52</v>
      </c>
      <c r="D65">
        <f>+'Ark1'!Q914</f>
        <v>241</v>
      </c>
      <c r="E65" s="9">
        <f>+'Ark1'!R914</f>
        <v>631</v>
      </c>
      <c r="F65" s="9">
        <f>+'Ark1'!S914</f>
        <v>631</v>
      </c>
      <c r="G65" s="96">
        <f>+'Ark1'!T914</f>
        <v>2.0840902335105862</v>
      </c>
      <c r="H65" s="96">
        <f>+'Ark1'!U914</f>
        <v>2.3402198058878145</v>
      </c>
      <c r="I65" s="96">
        <f>+'Ark1'!Y914</f>
        <v>173.51378763866884</v>
      </c>
      <c r="J65" s="96">
        <f>+'Ark1'!AA914</f>
        <v>33.744318064825372</v>
      </c>
      <c r="K65" s="96">
        <f t="shared" si="5"/>
        <v>3.3368036084359392</v>
      </c>
      <c r="L65" s="9">
        <f t="shared" si="6"/>
        <v>2.6182572614107884</v>
      </c>
      <c r="M65" s="39"/>
      <c r="N65" s="4"/>
      <c r="O65" s="4"/>
      <c r="P65" s="4"/>
      <c r="Q65" s="4"/>
      <c r="R65" s="4"/>
      <c r="S65"/>
      <c r="T65"/>
      <c r="U65"/>
      <c r="V65"/>
      <c r="W65"/>
    </row>
    <row r="66" spans="1:23" ht="15.6">
      <c r="A66" s="39"/>
      <c r="B66">
        <f>+'Ark1'!C915</f>
        <v>2023</v>
      </c>
      <c r="C66">
        <f>+'Ark1'!M915</f>
        <v>53</v>
      </c>
      <c r="D66">
        <f>+'Ark1'!Q915</f>
        <v>288</v>
      </c>
      <c r="E66" s="9">
        <f>+'Ark1'!R915</f>
        <v>844</v>
      </c>
      <c r="F66" s="9">
        <f>+'Ark1'!S915</f>
        <v>844</v>
      </c>
      <c r="G66" s="96">
        <f>+'Ark1'!T915</f>
        <v>2.78759454371305</v>
      </c>
      <c r="H66" s="96">
        <f>+'Ark1'!U915</f>
        <v>3.0612435304327339</v>
      </c>
      <c r="I66" s="96">
        <f>+'Ark1'!Y915</f>
        <v>169.6922985781992</v>
      </c>
      <c r="J66" s="96">
        <f>+'Ark1'!AA915</f>
        <v>31.583163745217558</v>
      </c>
      <c r="K66" s="96">
        <f t="shared" si="5"/>
        <v>3.2017414826075319</v>
      </c>
      <c r="L66" s="9">
        <f t="shared" si="6"/>
        <v>2.9305555555555554</v>
      </c>
      <c r="M66" s="39"/>
      <c r="N66" s="4"/>
      <c r="O66" s="11"/>
      <c r="P66" s="11"/>
      <c r="Q66" s="1"/>
      <c r="R66" s="5"/>
      <c r="S66"/>
      <c r="T66"/>
      <c r="U66"/>
      <c r="V66"/>
      <c r="W66"/>
    </row>
    <row r="67" spans="1:23" ht="15.6">
      <c r="A67" s="39"/>
      <c r="B67">
        <f>+'Ark1'!C916</f>
        <v>2023</v>
      </c>
      <c r="C67">
        <f>+'Ark1'!M916</f>
        <v>54</v>
      </c>
      <c r="D67">
        <f>+'Ark1'!Q916</f>
        <v>317</v>
      </c>
      <c r="E67" s="9">
        <f>+'Ark1'!R916</f>
        <v>1026</v>
      </c>
      <c r="F67" s="9">
        <f>+'Ark1'!S916</f>
        <v>1026</v>
      </c>
      <c r="G67" s="96">
        <f>+'Ark1'!T916</f>
        <v>3.3887109026653901</v>
      </c>
      <c r="H67" s="96">
        <f>+'Ark1'!U916</f>
        <v>3.6724884961543367</v>
      </c>
      <c r="I67" s="96">
        <f>+'Ark1'!Y916</f>
        <v>167.46335282651077</v>
      </c>
      <c r="J67" s="96">
        <f>+'Ark1'!AA916</f>
        <v>31.02820137820304</v>
      </c>
      <c r="K67" s="96">
        <f t="shared" si="5"/>
        <v>3.10117320049094</v>
      </c>
      <c r="L67" s="9">
        <f t="shared" si="6"/>
        <v>3.2365930599369084</v>
      </c>
      <c r="M67" s="39"/>
      <c r="N67" s="4"/>
      <c r="O67" s="11"/>
      <c r="P67" s="11"/>
      <c r="Q67" s="1"/>
      <c r="R67" s="5"/>
      <c r="S67"/>
      <c r="T67"/>
      <c r="U67"/>
      <c r="V67"/>
      <c r="W67"/>
    </row>
    <row r="68" spans="1:23" ht="15.6">
      <c r="A68" s="39"/>
      <c r="B68">
        <f>+'Ark1'!C917</f>
        <v>2023</v>
      </c>
      <c r="C68">
        <f>+'Ark1'!M917</f>
        <v>55</v>
      </c>
      <c r="D68">
        <f>+'Ark1'!Q917</f>
        <v>353</v>
      </c>
      <c r="E68" s="9">
        <f>+'Ark1'!R917</f>
        <v>1257</v>
      </c>
      <c r="F68" s="9">
        <f>+'Ark1'!S917</f>
        <v>1257</v>
      </c>
      <c r="G68" s="96">
        <f>+'Ark1'!T917</f>
        <v>4.1516662813356655</v>
      </c>
      <c r="H68" s="96">
        <f>+'Ark1'!U917</f>
        <v>4.4167611217841642</v>
      </c>
      <c r="I68" s="96">
        <f>+'Ark1'!Y917</f>
        <v>164.38997613365157</v>
      </c>
      <c r="J68" s="96">
        <f>+'Ark1'!AA917</f>
        <v>30.270972383667097</v>
      </c>
      <c r="K68" s="96">
        <f t="shared" si="5"/>
        <v>2.9889086569754832</v>
      </c>
      <c r="L68" s="9">
        <f t="shared" si="6"/>
        <v>3.5609065155807365</v>
      </c>
      <c r="M68" s="39"/>
      <c r="N68" s="4"/>
      <c r="O68" s="11"/>
      <c r="P68" s="11"/>
      <c r="Q68" s="1"/>
      <c r="R68" s="5"/>
      <c r="S68"/>
      <c r="T68"/>
      <c r="U68"/>
      <c r="V68"/>
      <c r="W68"/>
    </row>
    <row r="69" spans="1:23" ht="15.6">
      <c r="A69" s="39"/>
      <c r="B69">
        <f>+'Ark1'!C918</f>
        <v>2023</v>
      </c>
      <c r="C69">
        <f>+'Ark1'!M918</f>
        <v>56</v>
      </c>
      <c r="D69">
        <f>+'Ark1'!Q918</f>
        <v>380</v>
      </c>
      <c r="E69" s="9">
        <f>+'Ark1'!R918</f>
        <v>1486</v>
      </c>
      <c r="F69" s="9">
        <f>+'Ark1'!S918</f>
        <v>1486</v>
      </c>
      <c r="G69" s="96">
        <f>+'Ark1'!T918</f>
        <v>4.9080159857317431</v>
      </c>
      <c r="H69" s="96">
        <f>+'Ark1'!U918</f>
        <v>5.1525417106381992</v>
      </c>
      <c r="I69" s="96">
        <f>+'Ark1'!Y918</f>
        <v>162.22187079407823</v>
      </c>
      <c r="J69" s="96">
        <f>+'Ark1'!AA918</f>
        <v>30.744458617215425</v>
      </c>
      <c r="K69" s="96">
        <f t="shared" si="5"/>
        <v>2.8968191213228254</v>
      </c>
      <c r="L69" s="9">
        <f t="shared" si="6"/>
        <v>3.9105263157894736</v>
      </c>
      <c r="M69" s="39"/>
      <c r="N69" s="4"/>
      <c r="O69" s="11"/>
      <c r="P69" s="11"/>
      <c r="Q69" s="1"/>
      <c r="R69" s="5"/>
      <c r="S69"/>
      <c r="T69"/>
      <c r="U69"/>
      <c r="V69"/>
      <c r="W69"/>
    </row>
    <row r="70" spans="1:23" ht="15.6">
      <c r="A70" s="39"/>
      <c r="B70">
        <f>+'Ark1'!C919</f>
        <v>2023</v>
      </c>
      <c r="C70">
        <f>+'Ark1'!M919</f>
        <v>57</v>
      </c>
      <c r="D70">
        <f>+'Ark1'!Q919</f>
        <v>399</v>
      </c>
      <c r="E70" s="9">
        <f>+'Ark1'!R919</f>
        <v>1890</v>
      </c>
      <c r="F70" s="9">
        <f>+'Ark1'!S919</f>
        <v>1890</v>
      </c>
      <c r="G70" s="96">
        <f>+'Ark1'!T919</f>
        <v>6.2423621891204544</v>
      </c>
      <c r="H70" s="96">
        <f>+'Ark1'!U919</f>
        <v>6.3897671320215892</v>
      </c>
      <c r="I70" s="96">
        <f>+'Ark1'!Y919</f>
        <v>158.17211640211639</v>
      </c>
      <c r="J70" s="96">
        <f>+'Ark1'!AA919</f>
        <v>28.741152772925577</v>
      </c>
      <c r="K70" s="96">
        <f t="shared" si="5"/>
        <v>2.7749494105634454</v>
      </c>
      <c r="L70" s="9">
        <f t="shared" si="6"/>
        <v>4.7368421052631575</v>
      </c>
      <c r="M70" s="39"/>
      <c r="N70" s="4"/>
      <c r="O70" s="11"/>
      <c r="P70" s="11"/>
      <c r="Q70" s="11"/>
      <c r="R70" s="5"/>
      <c r="S70"/>
      <c r="T70"/>
      <c r="U70"/>
      <c r="V70"/>
      <c r="W70"/>
    </row>
    <row r="71" spans="1:23" ht="15.6">
      <c r="A71" s="39"/>
      <c r="B71">
        <f>+'Ark1'!C920</f>
        <v>2023</v>
      </c>
      <c r="C71">
        <f>+'Ark1'!M920</f>
        <v>58</v>
      </c>
      <c r="D71">
        <f>+'Ark1'!Q920</f>
        <v>395</v>
      </c>
      <c r="E71" s="9">
        <f>+'Ark1'!R920</f>
        <v>2198</v>
      </c>
      <c r="F71" s="9">
        <f>+'Ark1'!S920</f>
        <v>2198</v>
      </c>
      <c r="G71" s="96">
        <f>+'Ark1'!T920</f>
        <v>7.25963602734749</v>
      </c>
      <c r="H71" s="96">
        <f>+'Ark1'!U920</f>
        <v>7.3207149461364738</v>
      </c>
      <c r="I71" s="96">
        <f>+'Ark1'!Y920</f>
        <v>155.8233393994538</v>
      </c>
      <c r="J71" s="96">
        <f>+'Ark1'!AA920</f>
        <v>29.282707017106581</v>
      </c>
      <c r="K71" s="96">
        <f t="shared" si="5"/>
        <v>2.6866092999905828</v>
      </c>
      <c r="L71" s="9">
        <f t="shared" si="6"/>
        <v>5.5645569620253168</v>
      </c>
      <c r="M71" s="39"/>
      <c r="N71" s="4"/>
      <c r="O71" s="11"/>
      <c r="P71" s="11"/>
      <c r="Q71" s="11"/>
      <c r="R71" s="5"/>
      <c r="S71"/>
      <c r="T71"/>
      <c r="U71"/>
      <c r="V71"/>
      <c r="W71"/>
    </row>
    <row r="72" spans="1:23" ht="15.6">
      <c r="A72" s="39"/>
      <c r="B72">
        <f>+'Ark1'!C921</f>
        <v>2023</v>
      </c>
      <c r="C72">
        <f>+'Ark1'!M921</f>
        <v>59</v>
      </c>
      <c r="D72">
        <f>+'Ark1'!Q921</f>
        <v>396</v>
      </c>
      <c r="E72" s="9">
        <f>+'Ark1'!R921</f>
        <v>2458</v>
      </c>
      <c r="F72" s="9">
        <f>+'Ark1'!S921</f>
        <v>2458</v>
      </c>
      <c r="G72" s="96">
        <f>+'Ark1'!T921</f>
        <v>8.1183736829936901</v>
      </c>
      <c r="H72" s="96">
        <f>+'Ark1'!U921</f>
        <v>8.0529153281947856</v>
      </c>
      <c r="I72" s="96">
        <f>+'Ark1'!Y921</f>
        <v>153.27733930024436</v>
      </c>
      <c r="J72" s="96">
        <f>+'Ark1'!AA921</f>
        <v>28.594756668835679</v>
      </c>
      <c r="K72" s="96">
        <f t="shared" si="5"/>
        <v>2.5979210050888875</v>
      </c>
      <c r="L72" s="9">
        <f t="shared" si="6"/>
        <v>6.2070707070707067</v>
      </c>
      <c r="M72" s="39"/>
      <c r="N72" s="4"/>
      <c r="O72" s="11"/>
      <c r="P72" s="11"/>
      <c r="Q72" s="11"/>
      <c r="R72" s="5"/>
      <c r="S72"/>
      <c r="T72"/>
      <c r="U72"/>
      <c r="V72"/>
      <c r="W72"/>
    </row>
    <row r="73" spans="1:23" ht="15.6">
      <c r="A73" s="39"/>
      <c r="B73">
        <f>+'Ark1'!C922</f>
        <v>2023</v>
      </c>
      <c r="C73">
        <f>+'Ark1'!M922</f>
        <v>60</v>
      </c>
      <c r="D73">
        <f>+'Ark1'!Q922</f>
        <v>398</v>
      </c>
      <c r="E73" s="9">
        <f>+'Ark1'!R922</f>
        <v>2632</v>
      </c>
      <c r="F73" s="9">
        <f>+'Ark1'!S922</f>
        <v>2632</v>
      </c>
      <c r="G73" s="96">
        <f>+'Ark1'!T922</f>
        <v>8.6930673448492257</v>
      </c>
      <c r="H73" s="96">
        <f>+'Ark1'!U922</f>
        <v>8.5214457700091781</v>
      </c>
      <c r="I73" s="96">
        <f>+'Ark1'!Y922</f>
        <v>151.47260638297868</v>
      </c>
      <c r="J73" s="96">
        <f>+'Ark1'!AA922</f>
        <v>28.139409614452809</v>
      </c>
      <c r="K73" s="96">
        <f t="shared" si="5"/>
        <v>2.5245434397163113</v>
      </c>
      <c r="L73" s="9">
        <f t="shared" si="6"/>
        <v>6.6130653266331656</v>
      </c>
      <c r="M73" s="39"/>
      <c r="N73" s="4"/>
      <c r="O73" s="11"/>
      <c r="P73" s="11"/>
      <c r="Q73" s="11"/>
      <c r="R73" s="5"/>
      <c r="S73"/>
      <c r="T73"/>
      <c r="U73"/>
      <c r="V73"/>
      <c r="W73"/>
    </row>
    <row r="74" spans="1:23" ht="15.6">
      <c r="A74" s="39"/>
      <c r="B74">
        <f>+'Ark1'!C923</f>
        <v>2023</v>
      </c>
      <c r="C74">
        <f>+'Ark1'!M923</f>
        <v>61</v>
      </c>
      <c r="D74">
        <f>+'Ark1'!Q923</f>
        <v>376</v>
      </c>
      <c r="E74" s="9">
        <f>+'Ark1'!R923</f>
        <v>2883</v>
      </c>
      <c r="F74" s="9">
        <f>+'Ark1'!S923</f>
        <v>2883</v>
      </c>
      <c r="G74" s="96">
        <f>+'Ark1'!T923</f>
        <v>9.522079466261518</v>
      </c>
      <c r="H74" s="96">
        <f>+'Ark1'!U923</f>
        <v>9.1925966795302489</v>
      </c>
      <c r="I74" s="96">
        <f>+'Ark1'!Y923</f>
        <v>149.17644814429389</v>
      </c>
      <c r="J74" s="96">
        <f>+'Ark1'!AA923</f>
        <v>26.655223638489339</v>
      </c>
      <c r="K74" s="96">
        <f t="shared" si="5"/>
        <v>2.4455155433490803</v>
      </c>
      <c r="L74" s="9">
        <f t="shared" si="6"/>
        <v>7.667553191489362</v>
      </c>
      <c r="M74" s="39"/>
      <c r="N74" s="4"/>
      <c r="O74" s="11"/>
      <c r="P74" s="11"/>
      <c r="Q74" s="5"/>
      <c r="R74" s="5"/>
      <c r="S74"/>
      <c r="T74"/>
      <c r="U74"/>
      <c r="V74"/>
      <c r="W74"/>
    </row>
    <row r="75" spans="1:23" ht="15.6">
      <c r="A75" s="39"/>
      <c r="B75">
        <f>+'Ark1'!C924</f>
        <v>2023</v>
      </c>
      <c r="C75">
        <f>+'Ark1'!M924</f>
        <v>62</v>
      </c>
      <c r="D75">
        <f>+'Ark1'!Q924</f>
        <v>369</v>
      </c>
      <c r="E75" s="9">
        <f>+'Ark1'!R924</f>
        <v>2809</v>
      </c>
      <c r="F75" s="9">
        <f>+'Ark1'!S924</f>
        <v>2809</v>
      </c>
      <c r="G75" s="96">
        <f>+'Ark1'!T924</f>
        <v>9.2776695181160616</v>
      </c>
      <c r="H75" s="96">
        <f>+'Ark1'!U924</f>
        <v>8.8372862699368486</v>
      </c>
      <c r="I75" s="96">
        <f>+'Ark1'!Y924</f>
        <v>147.18850124599484</v>
      </c>
      <c r="J75" s="96">
        <f>+'Ark1'!AA924</f>
        <v>26.118309149596833</v>
      </c>
      <c r="K75" s="96">
        <f t="shared" si="5"/>
        <v>2.3740080846128202</v>
      </c>
      <c r="L75" s="9">
        <f t="shared" si="6"/>
        <v>7.6124661246612462</v>
      </c>
      <c r="M75" s="39"/>
      <c r="N75" s="4"/>
      <c r="O75" s="11"/>
      <c r="P75" s="11"/>
      <c r="Q75" s="5"/>
      <c r="R75" s="5"/>
      <c r="S75"/>
      <c r="T75"/>
      <c r="U75"/>
      <c r="V75"/>
      <c r="W75"/>
    </row>
    <row r="76" spans="1:23" ht="15.6">
      <c r="A76" s="39"/>
      <c r="B76">
        <f>+'Ark1'!C925</f>
        <v>2023</v>
      </c>
      <c r="C76">
        <f>+'Ark1'!M925</f>
        <v>63</v>
      </c>
      <c r="D76">
        <f>+'Ark1'!Q925</f>
        <v>329</v>
      </c>
      <c r="E76" s="9">
        <f>+'Ark1'!R925</f>
        <v>2536</v>
      </c>
      <c r="F76" s="9">
        <f>+'Ark1'!S925</f>
        <v>2536</v>
      </c>
      <c r="G76" s="96">
        <f>+'Ark1'!T925</f>
        <v>8.3759949796875492</v>
      </c>
      <c r="H76" s="96">
        <f>+'Ark1'!U925</f>
        <v>7.8318616047230813</v>
      </c>
      <c r="I76" s="96">
        <f>+'Ark1'!Y925</f>
        <v>144.4848974763409</v>
      </c>
      <c r="J76" s="96">
        <f>+'Ark1'!AA925</f>
        <v>26.222726191547743</v>
      </c>
      <c r="K76" s="96">
        <f t="shared" si="5"/>
        <v>2.2934110710530304</v>
      </c>
      <c r="L76" s="9">
        <f t="shared" si="6"/>
        <v>7.7082066869300911</v>
      </c>
      <c r="M76" s="39"/>
      <c r="N76" s="4"/>
      <c r="O76" s="11"/>
      <c r="P76" s="11"/>
      <c r="Q76" s="5"/>
      <c r="R76" s="5"/>
      <c r="S76"/>
      <c r="T76"/>
      <c r="U76"/>
      <c r="V76"/>
      <c r="W76"/>
    </row>
    <row r="77" spans="1:23" ht="15.6">
      <c r="A77" s="39"/>
      <c r="B77">
        <f>+'Ark1'!C926</f>
        <v>2023</v>
      </c>
      <c r="C77">
        <f>+'Ark1'!M926</f>
        <v>64</v>
      </c>
      <c r="D77">
        <f>+'Ark1'!Q926</f>
        <v>321</v>
      </c>
      <c r="E77" s="9">
        <f>+'Ark1'!R926</f>
        <v>2121</v>
      </c>
      <c r="F77" s="9">
        <f>+'Ark1'!S926</f>
        <v>2121</v>
      </c>
      <c r="G77" s="96">
        <f>+'Ark1'!T926</f>
        <v>7.0053175677907342</v>
      </c>
      <c r="H77" s="96">
        <f>+'Ark1'!U926</f>
        <v>6.4462660014136679</v>
      </c>
      <c r="I77" s="96">
        <f>+'Ark1'!Y926</f>
        <v>142.19170202734588</v>
      </c>
      <c r="J77" s="96">
        <f>+'Ark1'!AA926</f>
        <v>25.125270999314782</v>
      </c>
      <c r="K77" s="96">
        <f t="shared" si="5"/>
        <v>2.2217453441772794</v>
      </c>
      <c r="L77" s="9">
        <f t="shared" si="6"/>
        <v>6.6074766355140184</v>
      </c>
      <c r="M77" s="39"/>
      <c r="N77" s="4"/>
      <c r="O77" s="11"/>
      <c r="P77" s="11"/>
      <c r="Q77" s="5"/>
      <c r="R77" s="5"/>
      <c r="S77"/>
      <c r="T77"/>
      <c r="U77"/>
      <c r="V77"/>
      <c r="W77"/>
    </row>
    <row r="78" spans="1:23" ht="15.6">
      <c r="A78" s="39"/>
      <c r="B78">
        <f>+'Ark1'!C927</f>
        <v>2023</v>
      </c>
      <c r="C78">
        <f>+'Ark1'!M927</f>
        <v>65</v>
      </c>
      <c r="D78">
        <f>+'Ark1'!Q927</f>
        <v>296</v>
      </c>
      <c r="E78" s="9">
        <f>+'Ark1'!R927</f>
        <v>2176</v>
      </c>
      <c r="F78" s="9">
        <f>+'Ark1'!S927</f>
        <v>2176</v>
      </c>
      <c r="G78" s="96">
        <f>+'Ark1'!T927</f>
        <v>7.1869736103312754</v>
      </c>
      <c r="H78" s="96">
        <f>+'Ark1'!U927</f>
        <v>6.5107375104165275</v>
      </c>
      <c r="I78" s="96">
        <f>+'Ark1'!Y927</f>
        <v>139.98386948529404</v>
      </c>
      <c r="J78" s="96">
        <f>+'Ark1'!AA927</f>
        <v>23.903156170615297</v>
      </c>
      <c r="K78" s="96">
        <f t="shared" si="5"/>
        <v>2.1535979920814468</v>
      </c>
      <c r="L78" s="9">
        <f t="shared" si="6"/>
        <v>7.3513513513513518</v>
      </c>
      <c r="M78" s="39"/>
      <c r="N78" s="4"/>
      <c r="O78" s="11"/>
      <c r="P78" s="11"/>
      <c r="Q78" s="5"/>
      <c r="R78" s="5"/>
      <c r="S78"/>
      <c r="T78"/>
      <c r="U78"/>
      <c r="V78"/>
      <c r="W78"/>
    </row>
    <row r="79" spans="1:23" ht="15.6">
      <c r="A79" s="39"/>
      <c r="B79">
        <f>+'Ark1'!C928</f>
        <v>2023</v>
      </c>
      <c r="C79">
        <f>+'Ark1'!M928</f>
        <v>66</v>
      </c>
      <c r="D79">
        <f>+'Ark1'!Q928</f>
        <v>80</v>
      </c>
      <c r="E79" s="9">
        <f>+'Ark1'!R928</f>
        <v>444</v>
      </c>
      <c r="F79" s="9">
        <f>+'Ark1'!S928</f>
        <v>444</v>
      </c>
      <c r="G79" s="96">
        <f>+'Ark1'!T928</f>
        <v>1.4664596888727419</v>
      </c>
      <c r="H79" s="96">
        <f>+'Ark1'!U928</f>
        <v>1.3790058853683622</v>
      </c>
      <c r="I79" s="96">
        <f>+'Ark1'!Y928</f>
        <v>145.30810810810817</v>
      </c>
      <c r="J79" s="96">
        <f>+'Ark1'!AA928</f>
        <v>24.053937645228519</v>
      </c>
      <c r="K79" s="96">
        <f t="shared" si="5"/>
        <v>2.2016380016380026</v>
      </c>
      <c r="L79" s="9">
        <f t="shared" si="6"/>
        <v>5.55</v>
      </c>
      <c r="M79" s="39"/>
      <c r="N79" s="4"/>
      <c r="O79" s="11"/>
      <c r="P79" s="11"/>
      <c r="Q79" s="5"/>
      <c r="R79" s="5"/>
      <c r="S79"/>
      <c r="T79"/>
      <c r="U79"/>
      <c r="V79"/>
      <c r="W79"/>
    </row>
    <row r="80" spans="1:23" ht="15.6">
      <c r="A80" s="39"/>
      <c r="B80">
        <f>+'Ark1'!C929</f>
        <v>2023</v>
      </c>
      <c r="C80">
        <f>+'Ark1'!M929</f>
        <v>67</v>
      </c>
      <c r="D80">
        <f>+'Ark1'!Q929</f>
        <v>71</v>
      </c>
      <c r="E80" s="9">
        <f>+'Ark1'!R929</f>
        <v>264</v>
      </c>
      <c r="F80" s="9">
        <f>+'Ark1'!S929</f>
        <v>264</v>
      </c>
      <c r="G80" s="96">
        <f>+'Ark1'!T929</f>
        <v>0.87194900419460308</v>
      </c>
      <c r="H80" s="96">
        <f>+'Ark1'!U929</f>
        <v>0.80955208577824944</v>
      </c>
      <c r="I80" s="96">
        <f>+'Ark1'!Y929</f>
        <v>143.46553030303028</v>
      </c>
      <c r="J80" s="96">
        <f>+'Ark1'!AA929</f>
        <v>22.728011045457283</v>
      </c>
      <c r="K80" s="96">
        <f t="shared" si="5"/>
        <v>2.141276571687019</v>
      </c>
      <c r="L80" s="9">
        <f t="shared" si="6"/>
        <v>3.7183098591549295</v>
      </c>
      <c r="M80" s="39"/>
      <c r="N80" s="4"/>
      <c r="O80" s="11"/>
      <c r="P80" s="11"/>
      <c r="Q80" s="5"/>
      <c r="R80" s="5"/>
      <c r="S80"/>
      <c r="T80"/>
      <c r="U80"/>
      <c r="V80"/>
      <c r="W80"/>
    </row>
    <row r="81" spans="1:23" ht="15.6">
      <c r="A81" s="39"/>
      <c r="B81">
        <f>+'Ark1'!C930</f>
        <v>2023</v>
      </c>
      <c r="C81">
        <f>+'Ark1'!M930</f>
        <v>68</v>
      </c>
      <c r="D81">
        <f>+'Ark1'!Q930</f>
        <v>37</v>
      </c>
      <c r="E81" s="9">
        <f>+'Ark1'!R930</f>
        <v>103</v>
      </c>
      <c r="F81" s="9">
        <f>+'Ark1'!S930</f>
        <v>103</v>
      </c>
      <c r="G81" s="96">
        <f>+'Ark1'!T930</f>
        <v>0.34019222512137942</v>
      </c>
      <c r="H81" s="96">
        <f>+'Ark1'!U930</f>
        <v>0.32957994427573778</v>
      </c>
      <c r="I81" s="96">
        <f>+'Ark1'!Y930</f>
        <v>149.70291262135925</v>
      </c>
      <c r="J81" s="96">
        <f>+'Ark1'!AA930</f>
        <v>21.707510472970245</v>
      </c>
      <c r="K81" s="96">
        <f t="shared" si="5"/>
        <v>2.2015134209023417</v>
      </c>
      <c r="L81" s="9">
        <f t="shared" si="6"/>
        <v>2.7837837837837838</v>
      </c>
      <c r="M81" s="39"/>
      <c r="N81" s="4"/>
      <c r="O81" s="11"/>
      <c r="P81" s="11"/>
      <c r="Q81" s="5"/>
      <c r="R81" s="5"/>
      <c r="S81"/>
      <c r="T81"/>
      <c r="U81"/>
      <c r="V81"/>
      <c r="W81"/>
    </row>
    <row r="82" spans="1:23" s="318" customFormat="1" ht="15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4"/>
      <c r="O82" s="11"/>
      <c r="P82" s="11"/>
      <c r="Q82" s="5"/>
      <c r="R82" s="5"/>
    </row>
    <row r="83" spans="1:23" ht="15.6">
      <c r="A83" s="39"/>
      <c r="B83" s="47">
        <f>+'Ark1'!C931</f>
        <v>2022</v>
      </c>
      <c r="C83" s="47">
        <f>+'Ark1'!M931</f>
        <v>0</v>
      </c>
      <c r="D83" s="47">
        <f>+'Ark1'!Q931</f>
        <v>51</v>
      </c>
      <c r="E83" s="65">
        <f>+'Ark1'!R931</f>
        <v>66</v>
      </c>
      <c r="F83" s="65">
        <f>+'Ark1'!S931</f>
        <v>0</v>
      </c>
      <c r="G83" s="101">
        <f>+'Ark1'!T931</f>
        <v>0.20706531969630421</v>
      </c>
      <c r="H83" s="101">
        <f>+'Ark1'!U931</f>
        <v>0</v>
      </c>
      <c r="I83" s="101">
        <f>+'Ark1'!Y931</f>
        <v>0</v>
      </c>
      <c r="J83" s="101">
        <f>+'Ark1'!AA931</f>
        <v>0</v>
      </c>
      <c r="K83" s="101" t="e">
        <f t="shared" ref="K83" si="7">+I83/C83</f>
        <v>#DIV/0!</v>
      </c>
      <c r="L83" s="65">
        <f t="shared" ref="L83" si="8">+E83/D83</f>
        <v>1.2941176470588236</v>
      </c>
      <c r="M83" s="39"/>
      <c r="N83" s="4"/>
      <c r="O83" s="5"/>
      <c r="P83" s="5"/>
      <c r="Q83" s="5"/>
      <c r="R83" s="5"/>
      <c r="S83"/>
      <c r="T83"/>
      <c r="U83"/>
      <c r="V83"/>
      <c r="W83"/>
    </row>
    <row r="84" spans="1:23">
      <c r="A84" s="39"/>
      <c r="B84" s="47">
        <f>+'Ark1'!C932</f>
        <v>2022</v>
      </c>
      <c r="C84" s="47">
        <f>+'Ark1'!M932</f>
        <v>35</v>
      </c>
      <c r="D84" s="47">
        <f>+'Ark1'!Q932</f>
        <v>29</v>
      </c>
      <c r="E84" s="65">
        <f>+'Ark1'!R932</f>
        <v>44</v>
      </c>
      <c r="F84" s="65">
        <f>+'Ark1'!S932</f>
        <v>44</v>
      </c>
      <c r="G84" s="101">
        <f>+'Ark1'!T932</f>
        <v>0.13804354646420283</v>
      </c>
      <c r="H84" s="101">
        <f>+'Ark1'!U932</f>
        <v>0.19303096169868575</v>
      </c>
      <c r="I84" s="101">
        <f>+'Ark1'!Y932</f>
        <v>215.46386363636367</v>
      </c>
      <c r="J84" s="101">
        <f>+'Ark1'!AA932</f>
        <v>53.12208979048804</v>
      </c>
      <c r="K84" s="101">
        <f t="shared" si="5"/>
        <v>6.1561103896103901</v>
      </c>
      <c r="L84" s="65">
        <f t="shared" si="6"/>
        <v>1.5172413793103448</v>
      </c>
      <c r="M84" s="39"/>
      <c r="N84" s="11"/>
      <c r="O84" s="11"/>
      <c r="P84"/>
      <c r="Q84"/>
      <c r="R84"/>
      <c r="S84"/>
      <c r="T84"/>
      <c r="U84"/>
      <c r="V84"/>
      <c r="W84"/>
    </row>
    <row r="85" spans="1:23" ht="15.6">
      <c r="A85" s="39"/>
      <c r="B85" s="47">
        <f>+'Ark1'!C933</f>
        <v>2022</v>
      </c>
      <c r="C85" s="47">
        <f>+'Ark1'!M933</f>
        <v>36</v>
      </c>
      <c r="D85" s="47">
        <f>+'Ark1'!Q933</f>
        <v>7</v>
      </c>
      <c r="E85" s="65">
        <f>+'Ark1'!R933</f>
        <v>7</v>
      </c>
      <c r="F85" s="65">
        <f>+'Ark1'!S933</f>
        <v>7</v>
      </c>
      <c r="G85" s="101">
        <f>+'Ark1'!T933</f>
        <v>2.1961473301123167E-2</v>
      </c>
      <c r="H85" s="101">
        <f>+'Ark1'!U933</f>
        <v>3.0089537815170202E-2</v>
      </c>
      <c r="I85" s="101">
        <f>+'Ark1'!Y933</f>
        <v>211.11428571428564</v>
      </c>
      <c r="J85" s="101">
        <f>+'Ark1'!AA933</f>
        <v>35.059558654684025</v>
      </c>
      <c r="K85" s="101">
        <f t="shared" si="5"/>
        <v>5.8642857142857121</v>
      </c>
      <c r="L85" s="65">
        <f t="shared" si="6"/>
        <v>1</v>
      </c>
      <c r="M85" s="39"/>
      <c r="N85" s="5"/>
      <c r="O85" s="5"/>
      <c r="P85" s="5"/>
      <c r="Q85"/>
      <c r="R85" s="5"/>
      <c r="S85"/>
      <c r="T85"/>
      <c r="U85"/>
      <c r="V85"/>
      <c r="W85"/>
    </row>
    <row r="86" spans="1:23">
      <c r="A86" s="39"/>
      <c r="B86" s="47">
        <f>+'Ark1'!C934</f>
        <v>2022</v>
      </c>
      <c r="C86" s="47">
        <f>+'Ark1'!M934</f>
        <v>37</v>
      </c>
      <c r="D86" s="47">
        <f>+'Ark1'!Q934</f>
        <v>8</v>
      </c>
      <c r="E86" s="65">
        <f>+'Ark1'!R934</f>
        <v>8</v>
      </c>
      <c r="F86" s="65">
        <f>+'Ark1'!S934</f>
        <v>8</v>
      </c>
      <c r="G86" s="101">
        <f>+'Ark1'!T934</f>
        <v>2.5098826629855062E-2</v>
      </c>
      <c r="H86" s="101">
        <f>+'Ark1'!U934</f>
        <v>3.7368607898350149E-2</v>
      </c>
      <c r="I86" s="101">
        <f>+'Ark1'!Y934</f>
        <v>229.41249999999999</v>
      </c>
      <c r="J86" s="101">
        <f>+'Ark1'!AA934</f>
        <v>33.423810281743847</v>
      </c>
      <c r="K86" s="101">
        <f t="shared" si="5"/>
        <v>6.2003378378378375</v>
      </c>
      <c r="L86" s="65">
        <f t="shared" si="6"/>
        <v>1</v>
      </c>
      <c r="M86" s="39"/>
      <c r="N86" s="11"/>
      <c r="O86" s="11"/>
      <c r="P86"/>
      <c r="Q86"/>
      <c r="R86"/>
      <c r="S86"/>
      <c r="T86"/>
      <c r="U86"/>
      <c r="V86"/>
      <c r="W86"/>
    </row>
    <row r="87" spans="1:23">
      <c r="A87" s="39"/>
      <c r="B87" s="47">
        <f>+'Ark1'!C935</f>
        <v>2022</v>
      </c>
      <c r="C87" s="47">
        <f>+'Ark1'!M935</f>
        <v>38</v>
      </c>
      <c r="D87" s="47">
        <f>+'Ark1'!Q935</f>
        <v>16</v>
      </c>
      <c r="E87" s="65">
        <f>+'Ark1'!R935</f>
        <v>18</v>
      </c>
      <c r="F87" s="65">
        <f>+'Ark1'!S935</f>
        <v>18</v>
      </c>
      <c r="G87" s="101">
        <f>+'Ark1'!T935</f>
        <v>5.6472359917173878E-2</v>
      </c>
      <c r="H87" s="101">
        <f>+'Ark1'!U935</f>
        <v>7.8213048115300762E-2</v>
      </c>
      <c r="I87" s="101">
        <f>+'Ark1'!Y935</f>
        <v>213.40611111111113</v>
      </c>
      <c r="J87" s="101">
        <f>+'Ark1'!AA935</f>
        <v>42.660357233865042</v>
      </c>
      <c r="K87" s="101">
        <f t="shared" si="5"/>
        <v>5.6159502923976614</v>
      </c>
      <c r="L87" s="65">
        <f t="shared" si="6"/>
        <v>1.125</v>
      </c>
      <c r="M87" s="39"/>
      <c r="N87" s="11"/>
      <c r="O87" s="11"/>
      <c r="P87"/>
      <c r="Q87"/>
      <c r="R87"/>
      <c r="S87"/>
      <c r="T87"/>
      <c r="U87"/>
      <c r="V87"/>
      <c r="W87"/>
    </row>
    <row r="88" spans="1:23" ht="15.6">
      <c r="A88" s="39"/>
      <c r="B88" s="47">
        <f>+'Ark1'!C936</f>
        <v>2022</v>
      </c>
      <c r="C88" s="47">
        <f>+'Ark1'!M936</f>
        <v>39</v>
      </c>
      <c r="D88" s="47">
        <f>+'Ark1'!Q936</f>
        <v>19</v>
      </c>
      <c r="E88" s="65">
        <f>+'Ark1'!R936</f>
        <v>25</v>
      </c>
      <c r="F88" s="65">
        <f>+'Ark1'!S936</f>
        <v>25</v>
      </c>
      <c r="G88" s="101">
        <f>+'Ark1'!T936</f>
        <v>7.8433833218297055E-2</v>
      </c>
      <c r="H88" s="101">
        <f>+'Ark1'!U936</f>
        <v>0.11779143916365797</v>
      </c>
      <c r="I88" s="101">
        <f>+'Ark1'!Y936</f>
        <v>231.40559999999999</v>
      </c>
      <c r="J88" s="101">
        <f>+'Ark1'!AA936</f>
        <v>30.832081224594976</v>
      </c>
      <c r="K88" s="101">
        <f t="shared" si="5"/>
        <v>5.9334769230769231</v>
      </c>
      <c r="L88" s="65">
        <f t="shared" si="6"/>
        <v>1.3157894736842106</v>
      </c>
      <c r="M88" s="39"/>
      <c r="N88" s="2"/>
      <c r="O88" s="5"/>
      <c r="P88" s="5"/>
      <c r="Q88"/>
      <c r="R88" s="2"/>
      <c r="S88"/>
      <c r="T88"/>
      <c r="U88"/>
      <c r="V88"/>
      <c r="W88"/>
    </row>
    <row r="89" spans="1:23">
      <c r="A89" s="39"/>
      <c r="B89" s="47">
        <f>+'Ark1'!C937</f>
        <v>2022</v>
      </c>
      <c r="C89" s="47">
        <f>+'Ark1'!M937</f>
        <v>40</v>
      </c>
      <c r="D89" s="47">
        <f>+'Ark1'!Q937</f>
        <v>21</v>
      </c>
      <c r="E89" s="65">
        <f>+'Ark1'!R937</f>
        <v>25</v>
      </c>
      <c r="F89" s="65">
        <f>+'Ark1'!S937</f>
        <v>25</v>
      </c>
      <c r="G89" s="101">
        <f>+'Ark1'!T937</f>
        <v>7.8433833218297055E-2</v>
      </c>
      <c r="H89" s="101">
        <f>+'Ark1'!U937</f>
        <v>0.10913861003568882</v>
      </c>
      <c r="I89" s="101">
        <f>+'Ark1'!Y937</f>
        <v>214.40680000000003</v>
      </c>
      <c r="J89" s="101">
        <f>+'Ark1'!AA937</f>
        <v>40.880774818488625</v>
      </c>
      <c r="K89" s="101">
        <f t="shared" si="5"/>
        <v>5.360170000000001</v>
      </c>
      <c r="L89" s="65">
        <f t="shared" si="6"/>
        <v>1.1904761904761905</v>
      </c>
      <c r="M89" s="39"/>
      <c r="N89" s="4"/>
      <c r="O89" s="4"/>
      <c r="P89" s="4"/>
      <c r="Q89" s="4"/>
      <c r="R89" s="4"/>
      <c r="S89"/>
      <c r="T89"/>
      <c r="U89"/>
      <c r="V89"/>
      <c r="W89"/>
    </row>
    <row r="90" spans="1:23" ht="15.6">
      <c r="A90" s="39"/>
      <c r="B90" s="47">
        <f>+'Ark1'!C938</f>
        <v>2022</v>
      </c>
      <c r="C90" s="47">
        <f>+'Ark1'!M938</f>
        <v>41</v>
      </c>
      <c r="D90" s="47">
        <f>+'Ark1'!Q938</f>
        <v>24</v>
      </c>
      <c r="E90" s="65">
        <f>+'Ark1'!R938</f>
        <v>29</v>
      </c>
      <c r="F90" s="65">
        <f>+'Ark1'!S938</f>
        <v>29</v>
      </c>
      <c r="G90" s="101">
        <f>+'Ark1'!T938</f>
        <v>9.0983246533224565E-2</v>
      </c>
      <c r="H90" s="101">
        <f>+'Ark1'!U938</f>
        <v>0.12832440628178338</v>
      </c>
      <c r="I90" s="101">
        <f>+'Ark1'!Y938</f>
        <v>217.32586206896548</v>
      </c>
      <c r="J90" s="101">
        <f>+'Ark1'!AA938</f>
        <v>38.343819491834338</v>
      </c>
      <c r="K90" s="101">
        <f t="shared" si="5"/>
        <v>5.3006307821698897</v>
      </c>
      <c r="L90" s="65">
        <f t="shared" si="6"/>
        <v>1.2083333333333333</v>
      </c>
      <c r="M90" s="39"/>
      <c r="N90" s="4"/>
      <c r="O90" s="11"/>
      <c r="P90" s="11"/>
      <c r="Q90" s="1"/>
      <c r="R90" s="5"/>
      <c r="S90"/>
      <c r="T90"/>
      <c r="U90"/>
      <c r="V90"/>
      <c r="W90"/>
    </row>
    <row r="91" spans="1:23" ht="15.6">
      <c r="A91" s="39"/>
      <c r="B91" s="47">
        <f>+'Ark1'!C939</f>
        <v>2022</v>
      </c>
      <c r="C91" s="47">
        <f>+'Ark1'!M939</f>
        <v>42</v>
      </c>
      <c r="D91" s="47">
        <f>+'Ark1'!Q939</f>
        <v>36</v>
      </c>
      <c r="E91" s="65">
        <f>+'Ark1'!R939</f>
        <v>42</v>
      </c>
      <c r="F91" s="65">
        <f>+'Ark1'!S939</f>
        <v>42</v>
      </c>
      <c r="G91" s="101">
        <f>+'Ark1'!T939</f>
        <v>0.13176883980673904</v>
      </c>
      <c r="H91" s="101">
        <f>+'Ark1'!U939</f>
        <v>0.17025347884371581</v>
      </c>
      <c r="I91" s="101">
        <f>+'Ark1'!Y939</f>
        <v>199.08880952380952</v>
      </c>
      <c r="J91" s="101">
        <f>+'Ark1'!AA939</f>
        <v>33.755927747679756</v>
      </c>
      <c r="K91" s="101">
        <f t="shared" si="5"/>
        <v>4.7402097505668932</v>
      </c>
      <c r="L91" s="65">
        <f t="shared" si="6"/>
        <v>1.1666666666666667</v>
      </c>
      <c r="M91" s="39"/>
      <c r="N91" s="4"/>
      <c r="O91" s="11"/>
      <c r="P91" s="11"/>
      <c r="Q91" s="1"/>
      <c r="R91" s="5"/>
      <c r="S91"/>
      <c r="T91"/>
      <c r="U91"/>
      <c r="V91"/>
      <c r="W91"/>
    </row>
    <row r="92" spans="1:23" ht="15.6">
      <c r="A92" s="39"/>
      <c r="B92" s="47">
        <f>+'Ark1'!C940</f>
        <v>2022</v>
      </c>
      <c r="C92" s="47">
        <f>+'Ark1'!M940</f>
        <v>43</v>
      </c>
      <c r="D92" s="47">
        <f>+'Ark1'!Q940</f>
        <v>34</v>
      </c>
      <c r="E92" s="65">
        <f>+'Ark1'!R940</f>
        <v>39</v>
      </c>
      <c r="F92" s="65">
        <f>+'Ark1'!S940</f>
        <v>39</v>
      </c>
      <c r="G92" s="101">
        <f>+'Ark1'!T940</f>
        <v>0.12235677982054338</v>
      </c>
      <c r="H92" s="101">
        <f>+'Ark1'!U940</f>
        <v>0.16197631081514427</v>
      </c>
      <c r="I92" s="101">
        <f>+'Ark1'!Y940</f>
        <v>203.97974358974361</v>
      </c>
      <c r="J92" s="101">
        <f>+'Ark1'!AA940</f>
        <v>42.826505121944237</v>
      </c>
      <c r="K92" s="101">
        <f t="shared" si="5"/>
        <v>4.7437149672033394</v>
      </c>
      <c r="L92" s="65">
        <f t="shared" si="6"/>
        <v>1.1470588235294117</v>
      </c>
      <c r="M92" s="39"/>
      <c r="N92" s="4"/>
      <c r="O92" s="11"/>
      <c r="P92" s="11"/>
      <c r="Q92" s="1"/>
      <c r="R92" s="5"/>
      <c r="S92"/>
      <c r="T92"/>
      <c r="U92"/>
      <c r="V92"/>
      <c r="W92"/>
    </row>
    <row r="93" spans="1:23" ht="15.6">
      <c r="A93" s="39"/>
      <c r="B93" s="47">
        <f>+'Ark1'!C941</f>
        <v>2022</v>
      </c>
      <c r="C93" s="47">
        <f>+'Ark1'!M941</f>
        <v>44</v>
      </c>
      <c r="D93" s="47">
        <f>+'Ark1'!Q941</f>
        <v>46</v>
      </c>
      <c r="E93" s="65">
        <f>+'Ark1'!R941</f>
        <v>60</v>
      </c>
      <c r="F93" s="65">
        <f>+'Ark1'!S941</f>
        <v>60</v>
      </c>
      <c r="G93" s="101">
        <f>+'Ark1'!T941</f>
        <v>0.18824119972391284</v>
      </c>
      <c r="H93" s="101">
        <f>+'Ark1'!U941</f>
        <v>0.23218299267000289</v>
      </c>
      <c r="I93" s="101">
        <f>+'Ark1'!Y941</f>
        <v>190.05499999999995</v>
      </c>
      <c r="J93" s="101">
        <f>+'Ark1'!AA941</f>
        <v>37.810802799376823</v>
      </c>
      <c r="K93" s="101">
        <f t="shared" si="5"/>
        <v>4.3194318181818172</v>
      </c>
      <c r="L93" s="65">
        <f t="shared" si="6"/>
        <v>1.3043478260869565</v>
      </c>
      <c r="M93" s="39"/>
      <c r="N93" s="4"/>
      <c r="O93" s="11"/>
      <c r="P93" s="11"/>
      <c r="Q93" s="1"/>
      <c r="R93" s="5"/>
      <c r="S93"/>
      <c r="T93"/>
      <c r="U93"/>
      <c r="V93"/>
      <c r="W93"/>
    </row>
    <row r="94" spans="1:23" ht="15.6">
      <c r="A94" s="39"/>
      <c r="B94" s="47">
        <f>+'Ark1'!C942</f>
        <v>2022</v>
      </c>
      <c r="C94" s="47">
        <f>+'Ark1'!M942</f>
        <v>45</v>
      </c>
      <c r="D94" s="47">
        <f>+'Ark1'!Q942</f>
        <v>58</v>
      </c>
      <c r="E94" s="65">
        <f>+'Ark1'!R942</f>
        <v>75</v>
      </c>
      <c r="F94" s="65">
        <f>+'Ark1'!S942</f>
        <v>75</v>
      </c>
      <c r="G94" s="101">
        <f>+'Ark1'!T942</f>
        <v>0.23530149965489111</v>
      </c>
      <c r="H94" s="101">
        <f>+'Ark1'!U942</f>
        <v>0.32252490584222526</v>
      </c>
      <c r="I94" s="101">
        <f>+'Ark1'!Y942</f>
        <v>211.20400000000004</v>
      </c>
      <c r="J94" s="101">
        <f>+'Ark1'!AA942</f>
        <v>35.23378272813369</v>
      </c>
      <c r="K94" s="101">
        <f t="shared" si="5"/>
        <v>4.6934222222222228</v>
      </c>
      <c r="L94" s="65">
        <f t="shared" si="6"/>
        <v>1.2931034482758621</v>
      </c>
      <c r="M94" s="39"/>
      <c r="N94" s="4"/>
      <c r="O94" s="11"/>
      <c r="P94" s="11"/>
      <c r="Q94" s="11"/>
      <c r="R94" s="5"/>
      <c r="S94"/>
      <c r="T94"/>
      <c r="U94"/>
      <c r="V94"/>
      <c r="W94"/>
    </row>
    <row r="95" spans="1:23" ht="15.6">
      <c r="A95" s="39"/>
      <c r="B95" s="47">
        <f>+'Ark1'!C943</f>
        <v>2022</v>
      </c>
      <c r="C95" s="47">
        <f>+'Ark1'!M943</f>
        <v>46</v>
      </c>
      <c r="D95" s="47">
        <f>+'Ark1'!Q943</f>
        <v>69</v>
      </c>
      <c r="E95" s="65">
        <f>+'Ark1'!R943</f>
        <v>105</v>
      </c>
      <c r="F95" s="65">
        <f>+'Ark1'!S943</f>
        <v>105</v>
      </c>
      <c r="G95" s="101">
        <f>+'Ark1'!T943</f>
        <v>0.32942209951684759</v>
      </c>
      <c r="H95" s="101">
        <f>+'Ark1'!U943</f>
        <v>0.42269997735282783</v>
      </c>
      <c r="I95" s="101">
        <f>+'Ark1'!Y943</f>
        <v>197.71657142857151</v>
      </c>
      <c r="J95" s="101">
        <f>+'Ark1'!AA943</f>
        <v>34.305910578584523</v>
      </c>
      <c r="K95" s="101">
        <f t="shared" si="5"/>
        <v>4.2981863354037282</v>
      </c>
      <c r="L95" s="65">
        <f t="shared" si="6"/>
        <v>1.5217391304347827</v>
      </c>
      <c r="M95" s="39"/>
      <c r="N95" s="4"/>
      <c r="O95" s="11"/>
      <c r="P95" s="11"/>
      <c r="Q95" s="11"/>
      <c r="R95" s="5"/>
      <c r="S95"/>
      <c r="T95"/>
      <c r="U95"/>
      <c r="V95"/>
      <c r="W95"/>
    </row>
    <row r="96" spans="1:23" ht="15.6">
      <c r="A96" s="39"/>
      <c r="B96" s="47">
        <f>+'Ark1'!C944</f>
        <v>2022</v>
      </c>
      <c r="C96" s="47">
        <f>+'Ark1'!M944</f>
        <v>47</v>
      </c>
      <c r="D96" s="47">
        <f>+'Ark1'!Q944</f>
        <v>100</v>
      </c>
      <c r="E96" s="65">
        <f>+'Ark1'!R944</f>
        <v>145</v>
      </c>
      <c r="F96" s="65">
        <f>+'Ark1'!S944</f>
        <v>145</v>
      </c>
      <c r="G96" s="101">
        <f>+'Ark1'!T944</f>
        <v>0.45491623266612302</v>
      </c>
      <c r="H96" s="101">
        <f>+'Ark1'!U944</f>
        <v>0.57668498907357679</v>
      </c>
      <c r="I96" s="101">
        <f>+'Ark1'!Y944</f>
        <v>195.33082758620699</v>
      </c>
      <c r="J96" s="101">
        <f>+'Ark1'!AA944</f>
        <v>39.192767233929821</v>
      </c>
      <c r="K96" s="101">
        <f t="shared" si="5"/>
        <v>4.1559750550256807</v>
      </c>
      <c r="L96" s="65">
        <f t="shared" si="6"/>
        <v>1.45</v>
      </c>
      <c r="M96" s="39"/>
      <c r="N96" s="4"/>
      <c r="O96" s="11"/>
      <c r="P96" s="11"/>
      <c r="Q96" s="11"/>
      <c r="R96" s="5"/>
      <c r="S96"/>
      <c r="T96"/>
      <c r="U96"/>
      <c r="V96"/>
      <c r="W96"/>
    </row>
    <row r="97" spans="1:23" ht="15.6">
      <c r="A97" s="39"/>
      <c r="B97" s="47">
        <f>+'Ark1'!C945</f>
        <v>2022</v>
      </c>
      <c r="C97" s="47">
        <f>+'Ark1'!M945</f>
        <v>48</v>
      </c>
      <c r="D97" s="47">
        <f>+'Ark1'!Q945</f>
        <v>203</v>
      </c>
      <c r="E97" s="65">
        <f>+'Ark1'!R945</f>
        <v>540</v>
      </c>
      <c r="F97" s="65">
        <f>+'Ark1'!S945</f>
        <v>540</v>
      </c>
      <c r="G97" s="101">
        <f>+'Ark1'!T945</f>
        <v>1.6941707975152165</v>
      </c>
      <c r="H97" s="101">
        <f>+'Ark1'!U945</f>
        <v>2.0322294256035516</v>
      </c>
      <c r="I97" s="101">
        <f>+'Ark1'!Y945</f>
        <v>184.83283333333327</v>
      </c>
      <c r="J97" s="101">
        <f>+'Ark1'!AA945</f>
        <v>39.565631414075277</v>
      </c>
      <c r="K97" s="101">
        <f t="shared" si="5"/>
        <v>3.8506840277777763</v>
      </c>
      <c r="L97" s="65">
        <f t="shared" si="6"/>
        <v>2.6600985221674875</v>
      </c>
      <c r="M97" s="39"/>
      <c r="N97" s="4"/>
      <c r="O97" s="11"/>
      <c r="P97" s="11"/>
      <c r="Q97" s="11"/>
      <c r="R97" s="5"/>
      <c r="S97"/>
      <c r="T97"/>
      <c r="U97"/>
      <c r="V97"/>
      <c r="W97"/>
    </row>
    <row r="98" spans="1:23" ht="15.6">
      <c r="A98" s="39"/>
      <c r="B98" s="47">
        <f>+'Ark1'!C946</f>
        <v>2022</v>
      </c>
      <c r="C98" s="47">
        <f>+'Ark1'!M946</f>
        <v>49</v>
      </c>
      <c r="D98" s="47">
        <f>+'Ark1'!Q946</f>
        <v>183</v>
      </c>
      <c r="E98" s="65">
        <f>+'Ark1'!R946</f>
        <v>333</v>
      </c>
      <c r="F98" s="65">
        <f>+'Ark1'!S946</f>
        <v>333</v>
      </c>
      <c r="G98" s="101">
        <f>+'Ark1'!T946</f>
        <v>1.0447386584677163</v>
      </c>
      <c r="H98" s="101">
        <f>+'Ark1'!U946</f>
        <v>1.2197491926055453</v>
      </c>
      <c r="I98" s="101">
        <f>+'Ark1'!Y946</f>
        <v>179.8980480480478</v>
      </c>
      <c r="J98" s="101">
        <f>+'Ark1'!AA946</f>
        <v>33.653881973193471</v>
      </c>
      <c r="K98" s="101">
        <f t="shared" si="5"/>
        <v>3.6713887356744448</v>
      </c>
      <c r="L98" s="65">
        <f t="shared" si="6"/>
        <v>1.819672131147541</v>
      </c>
      <c r="M98" s="39"/>
      <c r="N98" s="4"/>
      <c r="O98" s="11"/>
      <c r="P98" s="11"/>
      <c r="Q98" s="5"/>
      <c r="R98" s="5"/>
      <c r="S98"/>
      <c r="T98"/>
      <c r="U98"/>
      <c r="V98"/>
      <c r="W98"/>
    </row>
    <row r="99" spans="1:23" ht="15.6">
      <c r="A99" s="39"/>
      <c r="B99" s="47">
        <f>+'Ark1'!C947</f>
        <v>2022</v>
      </c>
      <c r="C99" s="47">
        <f>+'Ark1'!M947</f>
        <v>50</v>
      </c>
      <c r="D99" s="47">
        <f>+'Ark1'!Q947</f>
        <v>231</v>
      </c>
      <c r="E99" s="65">
        <f>+'Ark1'!R947</f>
        <v>428</v>
      </c>
      <c r="F99" s="65">
        <f>+'Ark1'!S947</f>
        <v>428</v>
      </c>
      <c r="G99" s="101">
        <f>+'Ark1'!T947</f>
        <v>1.3427872246972457</v>
      </c>
      <c r="H99" s="101">
        <f>+'Ark1'!U947</f>
        <v>1.5490070855669498</v>
      </c>
      <c r="I99" s="101">
        <f>+'Ark1'!Y947</f>
        <v>177.75007009345779</v>
      </c>
      <c r="J99" s="101">
        <f>+'Ark1'!AA947</f>
        <v>33.758190376832758</v>
      </c>
      <c r="K99" s="101">
        <f t="shared" si="5"/>
        <v>3.555001401869156</v>
      </c>
      <c r="L99" s="65">
        <f t="shared" si="6"/>
        <v>1.8528138528138529</v>
      </c>
      <c r="M99" s="39"/>
      <c r="N99" s="4"/>
      <c r="O99" s="11"/>
      <c r="P99" s="11"/>
      <c r="Q99" s="5"/>
      <c r="R99" s="5"/>
      <c r="S99"/>
      <c r="T99"/>
      <c r="U99"/>
      <c r="V99"/>
      <c r="W99"/>
    </row>
    <row r="100" spans="1:23" ht="15.6">
      <c r="A100" s="39"/>
      <c r="B100" s="47">
        <f>+'Ark1'!C948</f>
        <v>2022</v>
      </c>
      <c r="C100" s="47">
        <f>+'Ark1'!M948</f>
        <v>51</v>
      </c>
      <c r="D100" s="47">
        <f>+'Ark1'!Q948</f>
        <v>260</v>
      </c>
      <c r="E100" s="65">
        <f>+'Ark1'!R948</f>
        <v>565</v>
      </c>
      <c r="F100" s="65">
        <f>+'Ark1'!S948</f>
        <v>565</v>
      </c>
      <c r="G100" s="101">
        <f>+'Ark1'!T948</f>
        <v>1.772604630733513</v>
      </c>
      <c r="H100" s="101">
        <f>+'Ark1'!U948</f>
        <v>2.015404287778281</v>
      </c>
      <c r="I100" s="101">
        <f>+'Ark1'!Y948</f>
        <v>175.19184070796484</v>
      </c>
      <c r="J100" s="101">
        <f>+'Ark1'!AA948</f>
        <v>33.612262750834994</v>
      </c>
      <c r="K100" s="101">
        <f t="shared" si="5"/>
        <v>3.4351341315287223</v>
      </c>
      <c r="L100" s="65">
        <f t="shared" si="6"/>
        <v>2.1730769230769229</v>
      </c>
      <c r="M100" s="39"/>
      <c r="N100" s="4"/>
      <c r="O100" s="11"/>
      <c r="P100" s="11"/>
      <c r="Q100" s="5"/>
      <c r="R100" s="5"/>
      <c r="S100"/>
      <c r="T100"/>
      <c r="U100"/>
      <c r="V100"/>
      <c r="W100"/>
    </row>
    <row r="101" spans="1:23" ht="15.6">
      <c r="A101" s="39"/>
      <c r="B101" s="47">
        <f>+'Ark1'!C949</f>
        <v>2022</v>
      </c>
      <c r="C101" s="47">
        <f>+'Ark1'!M949</f>
        <v>52</v>
      </c>
      <c r="D101" s="47">
        <f>+'Ark1'!Q949</f>
        <v>299</v>
      </c>
      <c r="E101" s="65">
        <f>+'Ark1'!R949</f>
        <v>676</v>
      </c>
      <c r="F101" s="65">
        <f>+'Ark1'!S949</f>
        <v>676</v>
      </c>
      <c r="G101" s="101">
        <f>+'Ark1'!T949</f>
        <v>2.1208508502227521</v>
      </c>
      <c r="H101" s="101">
        <f>+'Ark1'!U949</f>
        <v>2.3640662472830956</v>
      </c>
      <c r="I101" s="101">
        <f>+'Ark1'!Y949</f>
        <v>171.75646449704138</v>
      </c>
      <c r="J101" s="101">
        <f>+'Ark1'!AA949</f>
        <v>33.34552865286809</v>
      </c>
      <c r="K101" s="101">
        <f t="shared" si="5"/>
        <v>3.3030089326354113</v>
      </c>
      <c r="L101" s="65">
        <f t="shared" si="6"/>
        <v>2.2608695652173911</v>
      </c>
      <c r="M101" s="39"/>
      <c r="N101" s="4"/>
      <c r="O101" s="11"/>
      <c r="P101" s="11"/>
      <c r="Q101" s="5"/>
      <c r="R101" s="5"/>
      <c r="S101"/>
      <c r="T101"/>
      <c r="U101"/>
      <c r="V101"/>
      <c r="W101"/>
    </row>
    <row r="102" spans="1:23" ht="15.6">
      <c r="A102" s="39"/>
      <c r="B102" s="47">
        <f>+'Ark1'!C950</f>
        <v>2022</v>
      </c>
      <c r="C102" s="47">
        <f>+'Ark1'!M950</f>
        <v>53</v>
      </c>
      <c r="D102" s="47">
        <f>+'Ark1'!Q950</f>
        <v>319</v>
      </c>
      <c r="E102" s="65">
        <f>+'Ark1'!R950</f>
        <v>834</v>
      </c>
      <c r="F102" s="65">
        <f>+'Ark1'!S950</f>
        <v>834</v>
      </c>
      <c r="G102" s="101">
        <f>+'Ark1'!T950</f>
        <v>2.6165526761623887</v>
      </c>
      <c r="H102" s="101">
        <f>+'Ark1'!U950</f>
        <v>2.8819652627545551</v>
      </c>
      <c r="I102" s="101">
        <f>+'Ark1'!Y950</f>
        <v>169.71601918465211</v>
      </c>
      <c r="J102" s="101">
        <f>+'Ark1'!AA950</f>
        <v>32.278439210566518</v>
      </c>
      <c r="K102" s="101">
        <f t="shared" si="5"/>
        <v>3.2021890412198513</v>
      </c>
      <c r="L102" s="65">
        <f t="shared" si="6"/>
        <v>2.6144200626959249</v>
      </c>
      <c r="M102" s="39"/>
      <c r="N102" s="4"/>
      <c r="O102" s="11"/>
      <c r="P102" s="11"/>
      <c r="Q102" s="5"/>
      <c r="R102" s="5"/>
      <c r="S102"/>
      <c r="T102"/>
      <c r="U102"/>
      <c r="V102"/>
      <c r="W102"/>
    </row>
    <row r="103" spans="1:23" ht="15.6">
      <c r="A103" s="39"/>
      <c r="B103" s="47">
        <f>+'Ark1'!C951</f>
        <v>2022</v>
      </c>
      <c r="C103" s="47">
        <f>+'Ark1'!M951</f>
        <v>54</v>
      </c>
      <c r="D103" s="47">
        <f>+'Ark1'!Q951</f>
        <v>358</v>
      </c>
      <c r="E103" s="65">
        <f>+'Ark1'!R951</f>
        <v>1046</v>
      </c>
      <c r="F103" s="65">
        <f>+'Ark1'!S951</f>
        <v>1046</v>
      </c>
      <c r="G103" s="101">
        <f>+'Ark1'!T951</f>
        <v>3.2816715818535478</v>
      </c>
      <c r="H103" s="101">
        <f>+'Ark1'!U951</f>
        <v>3.5511084909988044</v>
      </c>
      <c r="I103" s="101">
        <f>+'Ark1'!Y951</f>
        <v>166.73716061185465</v>
      </c>
      <c r="J103" s="101">
        <f>+'Ark1'!AA951</f>
        <v>29.686624797074657</v>
      </c>
      <c r="K103" s="101">
        <f t="shared" si="5"/>
        <v>3.087725196515827</v>
      </c>
      <c r="L103" s="65">
        <f t="shared" si="6"/>
        <v>2.9217877094972069</v>
      </c>
      <c r="M103" s="39"/>
      <c r="N103" s="4"/>
      <c r="O103" s="11"/>
      <c r="P103" s="11"/>
      <c r="Q103" s="5"/>
      <c r="R103" s="5"/>
      <c r="S103"/>
      <c r="T103"/>
      <c r="U103"/>
      <c r="V103"/>
      <c r="W103"/>
    </row>
    <row r="104" spans="1:23" ht="15.6">
      <c r="A104" s="39"/>
      <c r="B104" s="47">
        <f>+'Ark1'!C952</f>
        <v>2022</v>
      </c>
      <c r="C104" s="47">
        <f>+'Ark1'!M952</f>
        <v>55</v>
      </c>
      <c r="D104" s="47">
        <f>+'Ark1'!Q952</f>
        <v>387</v>
      </c>
      <c r="E104" s="65">
        <f>+'Ark1'!R952</f>
        <v>1297</v>
      </c>
      <c r="F104" s="65">
        <f>+'Ark1'!S952</f>
        <v>1297</v>
      </c>
      <c r="G104" s="101">
        <f>+'Ark1'!T952</f>
        <v>4.0691472673652509</v>
      </c>
      <c r="H104" s="101">
        <f>+'Ark1'!U952</f>
        <v>4.3279192444857131</v>
      </c>
      <c r="I104" s="101">
        <f>+'Ark1'!Y952</f>
        <v>163.88504240555139</v>
      </c>
      <c r="J104" s="101">
        <f>+'Ark1'!AA952</f>
        <v>30.486088246588057</v>
      </c>
      <c r="K104" s="101">
        <f t="shared" si="5"/>
        <v>2.9797280437372979</v>
      </c>
      <c r="L104" s="65">
        <f t="shared" si="6"/>
        <v>3.351421188630491</v>
      </c>
      <c r="M104" s="39"/>
      <c r="N104" s="4"/>
      <c r="O104" s="11"/>
      <c r="P104" s="11"/>
      <c r="Q104" s="5"/>
      <c r="R104" s="5"/>
      <c r="S104"/>
      <c r="T104"/>
      <c r="U104"/>
      <c r="V104"/>
      <c r="W104"/>
    </row>
    <row r="105" spans="1:23" ht="15.6">
      <c r="A105" s="39"/>
      <c r="B105" s="47">
        <f>+'Ark1'!C953</f>
        <v>2022</v>
      </c>
      <c r="C105" s="47">
        <f>+'Ark1'!M953</f>
        <v>56</v>
      </c>
      <c r="D105" s="47">
        <f>+'Ark1'!Q953</f>
        <v>421</v>
      </c>
      <c r="E105" s="65">
        <f>+'Ark1'!R953</f>
        <v>1661</v>
      </c>
      <c r="F105" s="65">
        <f>+'Ark1'!S953</f>
        <v>1661</v>
      </c>
      <c r="G105" s="101">
        <f>+'Ark1'!T953</f>
        <v>5.2111438790236564</v>
      </c>
      <c r="H105" s="101">
        <f>+'Ark1'!U953</f>
        <v>5.5030814349946047</v>
      </c>
      <c r="I105" s="101">
        <f>+'Ark1'!Y953</f>
        <v>162.7183202889822</v>
      </c>
      <c r="J105" s="101">
        <f>+'Ark1'!AA953</f>
        <v>29.04297653444932</v>
      </c>
      <c r="K105" s="101">
        <f t="shared" si="5"/>
        <v>2.9056842908746821</v>
      </c>
      <c r="L105" s="65">
        <f t="shared" si="6"/>
        <v>3.9453681710213777</v>
      </c>
      <c r="M105" s="39"/>
      <c r="N105" s="4"/>
      <c r="O105" s="11"/>
      <c r="P105" s="11"/>
      <c r="Q105" s="5"/>
      <c r="R105" s="5"/>
      <c r="S105"/>
      <c r="T105"/>
      <c r="U105"/>
      <c r="V105"/>
      <c r="W105"/>
    </row>
    <row r="106" spans="1:23" ht="15.6">
      <c r="A106" s="39"/>
      <c r="B106" s="47">
        <f>+'Ark1'!C954</f>
        <v>2022</v>
      </c>
      <c r="C106" s="47">
        <f>+'Ark1'!M954</f>
        <v>57</v>
      </c>
      <c r="D106" s="47">
        <f>+'Ark1'!Q954</f>
        <v>428</v>
      </c>
      <c r="E106" s="65">
        <f>+'Ark1'!R954</f>
        <v>1934</v>
      </c>
      <c r="F106" s="65">
        <f>+'Ark1'!S954</f>
        <v>1934</v>
      </c>
      <c r="G106" s="101">
        <f>+'Ark1'!T954</f>
        <v>6.0676413377674603</v>
      </c>
      <c r="H106" s="101">
        <f>+'Ark1'!U954</f>
        <v>6.2560082869739153</v>
      </c>
      <c r="I106" s="101">
        <f>+'Ark1'!Y954</f>
        <v>158.86966907962804</v>
      </c>
      <c r="J106" s="101">
        <f>+'Ark1'!AA954</f>
        <v>28.551386539244422</v>
      </c>
      <c r="K106" s="101">
        <f t="shared" si="5"/>
        <v>2.7871871768355798</v>
      </c>
      <c r="L106" s="65">
        <f t="shared" si="6"/>
        <v>4.518691588785047</v>
      </c>
      <c r="M106" s="39"/>
      <c r="N106" s="4"/>
      <c r="O106" s="5"/>
      <c r="P106" s="5"/>
      <c r="Q106" s="5"/>
      <c r="R106" s="5"/>
      <c r="S106"/>
      <c r="T106"/>
      <c r="U106"/>
      <c r="V106"/>
      <c r="W106"/>
    </row>
    <row r="107" spans="1:23">
      <c r="A107" s="39"/>
      <c r="B107" s="47">
        <f>+'Ark1'!C955</f>
        <v>2022</v>
      </c>
      <c r="C107" s="47">
        <f>+'Ark1'!M955</f>
        <v>58</v>
      </c>
      <c r="D107" s="47">
        <f>+'Ark1'!Q955</f>
        <v>454</v>
      </c>
      <c r="E107" s="65">
        <f>+'Ark1'!R955</f>
        <v>2412</v>
      </c>
      <c r="F107" s="65">
        <f>+'Ark1'!S955</f>
        <v>2412</v>
      </c>
      <c r="G107" s="101">
        <f>+'Ark1'!T955</f>
        <v>7.5672962289012977</v>
      </c>
      <c r="H107" s="101">
        <f>+'Ark1'!U955</f>
        <v>7.6777672505796382</v>
      </c>
      <c r="I107" s="101">
        <f>+'Ark1'!Y955</f>
        <v>156.3355638474298</v>
      </c>
      <c r="J107" s="101">
        <f>+'Ark1'!AA955</f>
        <v>28.345500489181351</v>
      </c>
      <c r="K107" s="101">
        <f t="shared" si="5"/>
        <v>2.6954407559901687</v>
      </c>
      <c r="L107" s="65">
        <f t="shared" si="6"/>
        <v>5.3127753303964758</v>
      </c>
      <c r="M107" s="39"/>
      <c r="N107" s="11"/>
      <c r="O107" s="11"/>
      <c r="P107"/>
      <c r="Q107"/>
      <c r="R107"/>
      <c r="S107"/>
      <c r="T107"/>
      <c r="U107"/>
      <c r="V107"/>
      <c r="W107"/>
    </row>
    <row r="108" spans="1:23" ht="15.6">
      <c r="A108" s="39"/>
      <c r="B108" s="47">
        <f>+'Ark1'!C956</f>
        <v>2022</v>
      </c>
      <c r="C108" s="47">
        <f>+'Ark1'!M956</f>
        <v>59</v>
      </c>
      <c r="D108" s="47">
        <f>+'Ark1'!Q956</f>
        <v>468</v>
      </c>
      <c r="E108" s="65">
        <f>+'Ark1'!R956</f>
        <v>2677</v>
      </c>
      <c r="F108" s="65">
        <f>+'Ark1'!S956</f>
        <v>2677</v>
      </c>
      <c r="G108" s="101">
        <f>+'Ark1'!T956</f>
        <v>8.3986948610152474</v>
      </c>
      <c r="H108" s="101">
        <f>+'Ark1'!U956</f>
        <v>8.3660144237084566</v>
      </c>
      <c r="I108" s="101">
        <f>+'Ark1'!Y956</f>
        <v>153.48657078819548</v>
      </c>
      <c r="J108" s="101">
        <f>+'Ark1'!AA956</f>
        <v>27.27119744174443</v>
      </c>
      <c r="K108" s="101">
        <f t="shared" si="5"/>
        <v>2.6014673014948388</v>
      </c>
      <c r="L108" s="65">
        <f t="shared" si="6"/>
        <v>5.7200854700854702</v>
      </c>
      <c r="M108" s="39"/>
      <c r="N108" s="5"/>
      <c r="O108" s="5"/>
      <c r="P108" s="5"/>
      <c r="Q108"/>
      <c r="R108" s="5"/>
      <c r="S108"/>
      <c r="T108"/>
      <c r="U108"/>
      <c r="V108"/>
      <c r="W108"/>
    </row>
    <row r="109" spans="1:23">
      <c r="A109" s="39"/>
      <c r="B109" s="47">
        <f>+'Ark1'!C957</f>
        <v>2022</v>
      </c>
      <c r="C109" s="47">
        <f>+'Ark1'!M957</f>
        <v>60</v>
      </c>
      <c r="D109" s="47">
        <f>+'Ark1'!Q957</f>
        <v>485</v>
      </c>
      <c r="E109" s="65">
        <f>+'Ark1'!R957</f>
        <v>2947</v>
      </c>
      <c r="F109" s="65">
        <f>+'Ark1'!S957</f>
        <v>2947</v>
      </c>
      <c r="G109" s="101">
        <f>+'Ark1'!T957</f>
        <v>9.2457802597728573</v>
      </c>
      <c r="H109" s="101">
        <f>+'Ark1'!U957</f>
        <v>9.1085471708296772</v>
      </c>
      <c r="I109" s="101">
        <f>+'Ark1'!Y957</f>
        <v>151.79907363420412</v>
      </c>
      <c r="J109" s="101">
        <f>+'Ark1'!AA957</f>
        <v>27.125099487049276</v>
      </c>
      <c r="K109" s="101">
        <f t="shared" si="5"/>
        <v>2.5299845605700688</v>
      </c>
      <c r="L109" s="65">
        <f t="shared" si="6"/>
        <v>6.0762886597938142</v>
      </c>
      <c r="M109" s="39"/>
      <c r="N109" s="11"/>
      <c r="O109" s="11"/>
      <c r="P109"/>
      <c r="Q109"/>
      <c r="R109"/>
      <c r="S109"/>
      <c r="T109"/>
      <c r="U109"/>
      <c r="V109"/>
      <c r="W109"/>
    </row>
    <row r="110" spans="1:23">
      <c r="A110" s="39"/>
      <c r="B110" s="47">
        <f>+'Ark1'!C958</f>
        <v>2022</v>
      </c>
      <c r="C110" s="47">
        <f>+'Ark1'!M958</f>
        <v>61</v>
      </c>
      <c r="D110" s="47">
        <f>+'Ark1'!Q958</f>
        <v>441</v>
      </c>
      <c r="E110" s="65">
        <f>+'Ark1'!R958</f>
        <v>3048</v>
      </c>
      <c r="F110" s="65">
        <f>+'Ark1'!S958</f>
        <v>3048</v>
      </c>
      <c r="G110" s="101">
        <f>+'Ark1'!T958</f>
        <v>9.5626529459747776</v>
      </c>
      <c r="H110" s="101">
        <f>+'Ark1'!U958</f>
        <v>9.2403639018685926</v>
      </c>
      <c r="I110" s="101">
        <f>+'Ark1'!Y958</f>
        <v>148.89299212598448</v>
      </c>
      <c r="J110" s="101">
        <f>+'Ark1'!AA958</f>
        <v>26.94245620263364</v>
      </c>
      <c r="K110" s="101">
        <f t="shared" si="5"/>
        <v>2.4408687233767945</v>
      </c>
      <c r="L110" s="65">
        <f t="shared" si="6"/>
        <v>6.9115646258503398</v>
      </c>
      <c r="M110" s="39"/>
      <c r="N110" s="11"/>
      <c r="O110" s="11"/>
      <c r="P110"/>
      <c r="Q110"/>
      <c r="R110"/>
      <c r="S110"/>
      <c r="T110"/>
      <c r="U110"/>
      <c r="V110"/>
      <c r="W110"/>
    </row>
    <row r="111" spans="1:23">
      <c r="A111" s="39"/>
      <c r="B111" s="47">
        <f>+'Ark1'!C959</f>
        <v>2022</v>
      </c>
      <c r="C111" s="47">
        <f>+'Ark1'!M959</f>
        <v>62</v>
      </c>
      <c r="D111" s="47">
        <f>+'Ark1'!Q959</f>
        <v>427</v>
      </c>
      <c r="E111" s="65">
        <f>+'Ark1'!R959</f>
        <v>3051</v>
      </c>
      <c r="F111" s="65">
        <f>+'Ark1'!S959</f>
        <v>3051</v>
      </c>
      <c r="G111" s="101">
        <f>+'Ark1'!T959</f>
        <v>9.5720650059609724</v>
      </c>
      <c r="H111" s="101">
        <f>+'Ark1'!U959</f>
        <v>9.0965093196000772</v>
      </c>
      <c r="I111" s="101">
        <f>+'Ark1'!Y959</f>
        <v>146.43089151097973</v>
      </c>
      <c r="J111" s="101">
        <f>+'Ark1'!AA959</f>
        <v>26.321339731524535</v>
      </c>
      <c r="K111" s="101">
        <f t="shared" si="5"/>
        <v>2.3617885727577375</v>
      </c>
      <c r="L111" s="65">
        <f t="shared" si="6"/>
        <v>7.1451990632318498</v>
      </c>
      <c r="M111" s="39"/>
      <c r="N111" s="11"/>
      <c r="O111" s="11"/>
      <c r="P111"/>
      <c r="Q111"/>
      <c r="R111"/>
      <c r="S111"/>
      <c r="T111"/>
      <c r="U111"/>
      <c r="V111"/>
      <c r="W111"/>
    </row>
    <row r="112" spans="1:23">
      <c r="A112" s="39"/>
      <c r="B112" s="47">
        <f>+'Ark1'!C960</f>
        <v>2022</v>
      </c>
      <c r="C112" s="47">
        <f>+'Ark1'!M960</f>
        <v>63</v>
      </c>
      <c r="D112" s="47">
        <f>+'Ark1'!Q960</f>
        <v>391</v>
      </c>
      <c r="E112" s="65">
        <f>+'Ark1'!R960</f>
        <v>2684</v>
      </c>
      <c r="F112" s="65">
        <f>+'Ark1'!S960</f>
        <v>2684</v>
      </c>
      <c r="G112" s="101">
        <f>+'Ark1'!T960</f>
        <v>8.4206563343163712</v>
      </c>
      <c r="H112" s="101">
        <f>+'Ark1'!U960</f>
        <v>7.7853183107009407</v>
      </c>
      <c r="I112" s="101">
        <f>+'Ark1'!Y960</f>
        <v>142.46035022354687</v>
      </c>
      <c r="J112" s="101">
        <f>+'Ark1'!AA960</f>
        <v>26.047642680703717</v>
      </c>
      <c r="K112" s="101">
        <f t="shared" si="5"/>
        <v>2.2612754003737598</v>
      </c>
      <c r="L112" s="65">
        <f t="shared" si="6"/>
        <v>6.8644501278772383</v>
      </c>
      <c r="M112" s="39"/>
      <c r="N112" s="11"/>
      <c r="O112" s="11"/>
      <c r="P112"/>
      <c r="Q112"/>
      <c r="R112"/>
      <c r="S112"/>
      <c r="T112"/>
      <c r="U112"/>
      <c r="V112"/>
      <c r="W112"/>
    </row>
    <row r="113" spans="1:23">
      <c r="A113" s="39"/>
      <c r="B113" s="47">
        <f>+'Ark1'!C961</f>
        <v>2022</v>
      </c>
      <c r="C113" s="47">
        <f>+'Ark1'!M961</f>
        <v>64</v>
      </c>
      <c r="D113" s="47">
        <f>+'Ark1'!Q961</f>
        <v>353</v>
      </c>
      <c r="E113" s="65">
        <f>+'Ark1'!R961</f>
        <v>2222</v>
      </c>
      <c r="F113" s="65">
        <f>+'Ark1'!S961</f>
        <v>2222</v>
      </c>
      <c r="G113" s="101">
        <f>+'Ark1'!T961</f>
        <v>6.9711990964422412</v>
      </c>
      <c r="H113" s="101">
        <f>+'Ark1'!U961</f>
        <v>6.432944053959158</v>
      </c>
      <c r="I113" s="101">
        <f>+'Ark1'!Y961</f>
        <v>142.18895589558963</v>
      </c>
      <c r="J113" s="101">
        <f>+'Ark1'!AA961</f>
        <v>25.032071626034483</v>
      </c>
      <c r="K113" s="101">
        <f t="shared" si="5"/>
        <v>2.221702435868588</v>
      </c>
      <c r="L113" s="65">
        <f t="shared" si="6"/>
        <v>6.2946175637393766</v>
      </c>
      <c r="M113" s="39"/>
      <c r="N113" s="11"/>
      <c r="O113" s="11"/>
      <c r="P113"/>
      <c r="Q113"/>
      <c r="R113"/>
      <c r="S113"/>
      <c r="T113"/>
      <c r="U113"/>
      <c r="V113"/>
      <c r="W113"/>
    </row>
    <row r="114" spans="1:23">
      <c r="A114" s="39"/>
      <c r="B114" s="47">
        <f>+'Ark1'!C962</f>
        <v>2022</v>
      </c>
      <c r="C114" s="47">
        <f>+'Ark1'!M962</f>
        <v>65</v>
      </c>
      <c r="D114" s="47">
        <f>+'Ark1'!Q962</f>
        <v>363</v>
      </c>
      <c r="E114" s="65">
        <f>+'Ark1'!R962</f>
        <v>2535</v>
      </c>
      <c r="F114" s="65">
        <f>+'Ark1'!S962</f>
        <v>2535</v>
      </c>
      <c r="G114" s="101">
        <f>+'Ark1'!T962</f>
        <v>7.9531906883353214</v>
      </c>
      <c r="H114" s="101">
        <f>+'Ark1'!U962</f>
        <v>7.168397879973182</v>
      </c>
      <c r="I114" s="101">
        <f>+'Ark1'!Y962</f>
        <v>138.88146351084811</v>
      </c>
      <c r="J114" s="101">
        <f>+'Ark1'!AA962</f>
        <v>23.077681524890476</v>
      </c>
      <c r="K114" s="101">
        <f t="shared" ref="K114:K117" si="9">+I114/C114</f>
        <v>2.1366379001668938</v>
      </c>
      <c r="L114" s="65">
        <f t="shared" ref="L114:L117" si="10">+E114/D114</f>
        <v>6.9834710743801649</v>
      </c>
      <c r="M114" s="39"/>
      <c r="N114" s="11"/>
      <c r="O114" s="11"/>
      <c r="P114"/>
      <c r="Q114"/>
      <c r="R114"/>
      <c r="S114"/>
      <c r="T114"/>
      <c r="U114"/>
      <c r="V114"/>
      <c r="W114"/>
    </row>
    <row r="115" spans="1:23">
      <c r="A115" s="39"/>
      <c r="B115" s="47">
        <f>+'Ark1'!C963</f>
        <v>2022</v>
      </c>
      <c r="C115" s="47">
        <f>+'Ark1'!M963</f>
        <v>66</v>
      </c>
      <c r="D115" s="47">
        <f>+'Ark1'!Q963</f>
        <v>59</v>
      </c>
      <c r="E115" s="65">
        <f>+'Ark1'!R963</f>
        <v>172</v>
      </c>
      <c r="F115" s="65">
        <f>+'Ark1'!S963</f>
        <v>172</v>
      </c>
      <c r="G115" s="101">
        <f>+'Ark1'!T963</f>
        <v>0.53962477254188357</v>
      </c>
      <c r="H115" s="101">
        <f>+'Ark1'!U963</f>
        <v>0.49129141828545264</v>
      </c>
      <c r="I115" s="101">
        <f>+'Ark1'!Y963</f>
        <v>140.28488372093022</v>
      </c>
      <c r="J115" s="101">
        <f>+'Ark1'!AA963</f>
        <v>23.85127863298619</v>
      </c>
      <c r="K115" s="101">
        <f t="shared" si="9"/>
        <v>2.1255285412262155</v>
      </c>
      <c r="L115" s="65">
        <f t="shared" si="10"/>
        <v>2.9152542372881354</v>
      </c>
      <c r="M115" s="39"/>
      <c r="N115" s="11"/>
      <c r="O115" s="11"/>
      <c r="P115"/>
      <c r="Q115"/>
      <c r="R115"/>
      <c r="S115"/>
      <c r="T115"/>
      <c r="U115"/>
      <c r="V115"/>
      <c r="W115"/>
    </row>
    <row r="116" spans="1:23">
      <c r="A116" s="39"/>
      <c r="B116" s="47">
        <f>+'Ark1'!C964</f>
        <v>2022</v>
      </c>
      <c r="C116" s="47">
        <f>+'Ark1'!M964</f>
        <v>67</v>
      </c>
      <c r="D116" s="47">
        <f>+'Ark1'!Q964</f>
        <v>41</v>
      </c>
      <c r="E116" s="65">
        <f>+'Ark1'!R964</f>
        <v>97</v>
      </c>
      <c r="F116" s="65">
        <f>+'Ark1'!S964</f>
        <v>97</v>
      </c>
      <c r="G116" s="101">
        <f>+'Ark1'!T964</f>
        <v>0.30432327288699246</v>
      </c>
      <c r="H116" s="101">
        <f>+'Ark1'!U964</f>
        <v>0.27427943294126034</v>
      </c>
      <c r="I116" s="101">
        <f>+'Ark1'!Y964</f>
        <v>138.87422680412365</v>
      </c>
      <c r="J116" s="101">
        <f>+'Ark1'!AA964</f>
        <v>25.010934838897462</v>
      </c>
      <c r="K116" s="101">
        <f t="shared" si="9"/>
        <v>2.0727496537928904</v>
      </c>
      <c r="L116" s="65">
        <f t="shared" si="10"/>
        <v>2.3658536585365852</v>
      </c>
      <c r="M116" s="39"/>
      <c r="N116" s="11"/>
      <c r="O116" s="11"/>
      <c r="P116"/>
      <c r="Q116"/>
      <c r="R116"/>
      <c r="S116"/>
      <c r="T116"/>
      <c r="U116"/>
      <c r="V116"/>
      <c r="W116"/>
    </row>
    <row r="117" spans="1:23">
      <c r="A117" s="39"/>
      <c r="B117" s="47">
        <f>+'Ark1'!C965</f>
        <v>2022</v>
      </c>
      <c r="C117" s="47">
        <f>+'Ark1'!M965</f>
        <v>68</v>
      </c>
      <c r="D117" s="47">
        <f>+'Ark1'!Q965</f>
        <v>14</v>
      </c>
      <c r="E117" s="65">
        <f>+'Ark1'!R965</f>
        <v>27</v>
      </c>
      <c r="F117" s="65">
        <f>+'Ark1'!S965</f>
        <v>27</v>
      </c>
      <c r="G117" s="101">
        <f>+'Ark1'!T965</f>
        <v>8.470853987576081E-2</v>
      </c>
      <c r="H117" s="101">
        <f>+'Ark1'!U965</f>
        <v>7.7748612902441061E-2</v>
      </c>
      <c r="I117" s="101">
        <f>+'Ark1'!Y965</f>
        <v>141.42592592592595</v>
      </c>
      <c r="J117" s="101">
        <f>+'Ark1'!AA965</f>
        <v>23.672262133413255</v>
      </c>
      <c r="K117" s="101">
        <f t="shared" si="9"/>
        <v>2.0797930283224404</v>
      </c>
      <c r="L117" s="65">
        <f t="shared" si="10"/>
        <v>1.9285714285714286</v>
      </c>
      <c r="M117" s="39"/>
      <c r="N117" s="11"/>
      <c r="O117" s="11"/>
      <c r="P117"/>
      <c r="Q117"/>
      <c r="R117"/>
      <c r="S117"/>
      <c r="T117"/>
      <c r="U117"/>
      <c r="V117"/>
      <c r="W117"/>
    </row>
    <row r="118" spans="1:23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</row>
    <row r="119" spans="1:23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</row>
  </sheetData>
  <mergeCells count="1">
    <mergeCell ref="L5:M5"/>
  </mergeCells>
  <conditionalFormatting sqref="O37:P38 O108:P108">
    <cfRule type="cellIs" dxfId="48" priority="2" stopIfTrue="1" operator="lessThan">
      <formula>0</formula>
    </cfRule>
  </conditionalFormatting>
  <conditionalFormatting sqref="O85:P85">
    <cfRule type="cellIs" dxfId="47" priority="3" stopIfTrue="1" operator="greaterThan">
      <formula>0</formula>
    </cfRule>
  </conditionalFormatting>
  <conditionalFormatting sqref="O61:P61">
    <cfRule type="cellIs" dxfId="46" priority="4" stopIfTrue="1" operator="greaterThan">
      <formula>0</formula>
    </cfRule>
    <cfRule type="cellIs" dxfId="45" priority="5" stopIfTrue="1" operator="lessThan">
      <formula>0</formula>
    </cfRule>
  </conditionalFormatting>
  <conditionalFormatting sqref="O85:P85">
    <cfRule type="cellIs" dxfId="44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772A5-BEF6-4C74-8B3B-1FB5DE934D1F}">
  <dimension ref="A1"/>
  <sheetViews>
    <sheetView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119"/>
  <sheetViews>
    <sheetView zoomScale="90" zoomScaleNormal="90" workbookViewId="0"/>
  </sheetViews>
  <sheetFormatPr baseColWidth="10" defaultRowHeight="15"/>
  <cols>
    <col min="1" max="1" width="2.90625" customWidth="1"/>
    <col min="2" max="2" width="6.08984375" customWidth="1"/>
    <col min="3" max="3" width="5.26953125" customWidth="1"/>
    <col min="4" max="4" width="10.54296875" customWidth="1"/>
    <col min="5" max="5" width="7.36328125" customWidth="1"/>
    <col min="6" max="6" width="5" customWidth="1"/>
    <col min="7" max="7" width="7.36328125" customWidth="1"/>
    <col min="8" max="8" width="6.08984375" customWidth="1"/>
    <col min="9" max="9" width="7.90625" customWidth="1"/>
    <col min="10" max="10" width="5.08984375" style="96" customWidth="1"/>
    <col min="11" max="11" width="4.36328125" customWidth="1"/>
    <col min="12" max="12" width="5.81640625" style="96" customWidth="1"/>
    <col min="13" max="13" width="7.81640625" customWidth="1"/>
    <col min="14" max="14" width="5.90625" style="96" customWidth="1"/>
    <col min="15" max="15" width="6.453125" customWidth="1"/>
    <col min="16" max="16" width="7.08984375" style="9" customWidth="1"/>
    <col min="17" max="17" width="5.90625" customWidth="1"/>
    <col min="18" max="18" width="7.6328125" customWidth="1"/>
    <col min="19" max="19" width="7.81640625" style="9" customWidth="1"/>
    <col min="20" max="20" width="6.6328125" style="96" customWidth="1"/>
    <col min="21" max="21" width="8.54296875" customWidth="1"/>
    <col min="22" max="22" width="9.453125" style="9" customWidth="1"/>
    <col min="23" max="23" width="8" style="9" customWidth="1"/>
    <col min="24" max="24" width="7.08984375" style="9" customWidth="1"/>
    <col min="25" max="25" width="7.1796875" style="1" customWidth="1"/>
    <col min="26" max="27" width="8.90625" style="1" customWidth="1"/>
    <col min="28" max="28" width="8.1796875" style="96" customWidth="1"/>
    <col min="29" max="29" width="8.08984375" style="1" customWidth="1"/>
    <col min="30" max="31" width="10.90625" style="1"/>
    <col min="33" max="33" width="14" customWidth="1"/>
    <col min="34" max="34" width="12.54296875" customWidth="1"/>
    <col min="35" max="35" width="10.90625" customWidth="1"/>
  </cols>
  <sheetData>
    <row r="1" spans="1:35">
      <c r="A1" s="39"/>
      <c r="B1" s="39"/>
      <c r="C1" s="39"/>
      <c r="D1" s="39"/>
      <c r="E1" s="39"/>
      <c r="F1" s="39"/>
      <c r="G1" s="39"/>
      <c r="H1" s="39"/>
      <c r="I1" s="39"/>
      <c r="J1" s="100"/>
      <c r="K1" s="39"/>
      <c r="L1" s="100"/>
      <c r="M1" s="39"/>
      <c r="N1" s="100"/>
      <c r="O1" s="39"/>
      <c r="P1" s="64"/>
      <c r="Q1" s="39"/>
      <c r="R1" s="39"/>
      <c r="S1" s="64"/>
      <c r="T1" s="100"/>
      <c r="U1" s="39"/>
      <c r="V1" s="4"/>
      <c r="W1" s="4"/>
      <c r="X1" s="4"/>
      <c r="Y1" s="4"/>
      <c r="Z1" s="4"/>
      <c r="AA1"/>
      <c r="AB1"/>
      <c r="AC1"/>
      <c r="AD1"/>
      <c r="AE1"/>
    </row>
    <row r="2" spans="1:35" s="123" customFormat="1" ht="31.8">
      <c r="A2" s="141"/>
      <c r="B2" s="142" t="s">
        <v>461</v>
      </c>
      <c r="C2" s="141"/>
      <c r="D2" s="141"/>
      <c r="E2" s="141"/>
      <c r="F2" s="141"/>
      <c r="G2" s="141"/>
      <c r="H2" s="141"/>
      <c r="I2" s="142" t="s">
        <v>502</v>
      </c>
      <c r="J2" s="144"/>
      <c r="K2" s="141"/>
      <c r="L2" s="141"/>
      <c r="M2" s="144" t="str">
        <f>+År!B2</f>
        <v>Skålda purke</v>
      </c>
      <c r="N2" s="144"/>
      <c r="O2" s="141"/>
      <c r="P2" s="148"/>
      <c r="Q2" s="142"/>
      <c r="R2" s="141"/>
      <c r="S2" s="148"/>
      <c r="T2" s="141"/>
      <c r="U2" s="147"/>
      <c r="V2" s="4"/>
      <c r="W2" s="4"/>
      <c r="X2" s="4"/>
      <c r="Y2" s="4"/>
      <c r="Z2" s="4"/>
      <c r="AA2" s="4"/>
      <c r="AB2"/>
      <c r="AC2"/>
      <c r="AD2"/>
      <c r="AE2"/>
      <c r="AF2"/>
      <c r="AG2"/>
      <c r="AH2"/>
      <c r="AI2"/>
    </row>
    <row r="3" spans="1:35">
      <c r="A3" s="39"/>
      <c r="B3" s="39"/>
      <c r="C3" s="39"/>
      <c r="D3" s="39"/>
      <c r="E3" s="39"/>
      <c r="F3" s="39"/>
      <c r="G3" s="39"/>
      <c r="H3" s="39"/>
      <c r="I3" s="39"/>
      <c r="J3" s="100"/>
      <c r="K3" s="39"/>
      <c r="L3" s="100"/>
      <c r="M3" s="39"/>
      <c r="N3" s="100"/>
      <c r="O3" s="39"/>
      <c r="P3" s="64"/>
      <c r="Q3" s="39"/>
      <c r="R3" s="39"/>
      <c r="S3" s="64"/>
      <c r="T3" s="100"/>
      <c r="U3" s="39"/>
      <c r="V3" s="4"/>
      <c r="W3" s="4"/>
      <c r="X3" s="4"/>
      <c r="Y3" s="4"/>
      <c r="Z3" s="4"/>
      <c r="AA3"/>
      <c r="AB3"/>
      <c r="AC3"/>
      <c r="AD3"/>
      <c r="AE3"/>
    </row>
    <row r="4" spans="1:35" s="134" customFormat="1" ht="19.8">
      <c r="A4" s="154"/>
      <c r="B4" s="154"/>
      <c r="C4" s="154"/>
      <c r="D4" s="154"/>
      <c r="E4" s="139" t="s">
        <v>8</v>
      </c>
      <c r="F4" s="139"/>
      <c r="G4" s="133">
        <f>+År!R2</f>
        <v>52</v>
      </c>
      <c r="H4" s="139"/>
      <c r="I4" s="154"/>
      <c r="J4" s="163" t="s">
        <v>453</v>
      </c>
      <c r="K4" s="139"/>
      <c r="L4" s="155"/>
      <c r="M4" s="154"/>
      <c r="N4" s="163"/>
      <c r="O4" s="325">
        <f>SUM(G10:G27)</f>
        <v>29699</v>
      </c>
      <c r="P4" s="324"/>
      <c r="Q4" s="139"/>
      <c r="R4" s="39"/>
      <c r="S4" s="156"/>
      <c r="T4" s="154"/>
      <c r="U4" s="155"/>
      <c r="V4" s="4"/>
      <c r="W4" s="4"/>
      <c r="X4" s="4"/>
      <c r="Y4" s="4"/>
      <c r="Z4" s="4"/>
      <c r="AA4"/>
      <c r="AB4"/>
      <c r="AC4"/>
      <c r="AD4"/>
      <c r="AE4"/>
      <c r="AF4"/>
      <c r="AG4"/>
      <c r="AH4"/>
    </row>
    <row r="5" spans="1:35" ht="15.6">
      <c r="A5" s="45"/>
      <c r="B5" s="45"/>
      <c r="C5" s="39"/>
      <c r="D5" s="39"/>
      <c r="E5" s="39"/>
      <c r="F5" s="39"/>
      <c r="G5" s="39"/>
      <c r="H5" s="39"/>
      <c r="I5" s="39"/>
      <c r="J5" s="100"/>
      <c r="K5" s="39"/>
      <c r="L5" s="100"/>
      <c r="M5" s="39"/>
      <c r="N5" s="100"/>
      <c r="O5" s="45"/>
      <c r="P5" s="64"/>
      <c r="Q5" s="39"/>
      <c r="R5" s="39"/>
      <c r="S5" s="64"/>
      <c r="T5" s="100"/>
      <c r="U5" s="39"/>
      <c r="V5" s="4"/>
      <c r="W5" s="4"/>
      <c r="X5" s="4"/>
      <c r="Y5" s="4"/>
      <c r="Z5" s="4"/>
      <c r="AA5"/>
      <c r="AB5"/>
      <c r="AC5"/>
      <c r="AD5"/>
      <c r="AE5"/>
      <c r="AI5" s="5"/>
    </row>
    <row r="6" spans="1:35" ht="15.6">
      <c r="A6" s="45"/>
      <c r="B6" s="45"/>
      <c r="C6" s="39"/>
      <c r="D6" s="39"/>
      <c r="E6" s="39"/>
      <c r="F6" s="39"/>
      <c r="G6" s="39"/>
      <c r="H6" s="39"/>
      <c r="I6" s="39"/>
      <c r="J6" s="100"/>
      <c r="K6" s="39"/>
      <c r="L6" s="100"/>
      <c r="M6" s="39"/>
      <c r="N6" s="100"/>
      <c r="O6" s="45"/>
      <c r="P6" s="64"/>
      <c r="Q6" s="39"/>
      <c r="R6" s="39"/>
      <c r="S6" s="82" t="s">
        <v>546</v>
      </c>
      <c r="T6" s="145" t="s">
        <v>3</v>
      </c>
      <c r="U6" s="39"/>
      <c r="V6" s="4"/>
      <c r="W6" s="4"/>
      <c r="X6" s="4"/>
      <c r="Y6" s="4"/>
      <c r="Z6" s="4"/>
      <c r="AA6"/>
      <c r="AB6"/>
      <c r="AC6"/>
      <c r="AD6"/>
      <c r="AE6"/>
      <c r="AI6" s="5"/>
    </row>
    <row r="7" spans="1:35" ht="15.6">
      <c r="A7" s="39"/>
      <c r="B7" s="39"/>
      <c r="C7" s="39"/>
      <c r="D7" s="39"/>
      <c r="E7" s="34" t="s">
        <v>3</v>
      </c>
      <c r="F7" s="39"/>
      <c r="G7" s="39"/>
      <c r="H7" s="39"/>
      <c r="I7" s="72" t="s">
        <v>3</v>
      </c>
      <c r="J7" s="100"/>
      <c r="K7" s="39"/>
      <c r="L7" s="100"/>
      <c r="M7" s="39"/>
      <c r="N7" s="100"/>
      <c r="O7" s="45"/>
      <c r="P7" s="72" t="s">
        <v>18</v>
      </c>
      <c r="Q7" s="39"/>
      <c r="R7" s="78" t="s">
        <v>476</v>
      </c>
      <c r="S7" s="72" t="s">
        <v>547</v>
      </c>
      <c r="T7" s="95" t="s">
        <v>11</v>
      </c>
      <c r="U7" s="39"/>
      <c r="V7" s="4"/>
      <c r="W7" s="4"/>
      <c r="X7" s="4"/>
      <c r="Y7" s="4"/>
      <c r="Z7" s="4"/>
      <c r="AA7"/>
      <c r="AB7"/>
      <c r="AC7"/>
      <c r="AD7"/>
      <c r="AE7"/>
    </row>
    <row r="8" spans="1:35" ht="15.6">
      <c r="A8" s="39"/>
      <c r="B8" s="39"/>
      <c r="C8" s="39"/>
      <c r="D8" s="39"/>
      <c r="E8" s="34" t="s">
        <v>526</v>
      </c>
      <c r="F8" s="34"/>
      <c r="G8" s="72" t="s">
        <v>3</v>
      </c>
      <c r="H8" s="34"/>
      <c r="I8" s="72" t="s">
        <v>482</v>
      </c>
      <c r="J8" s="95" t="s">
        <v>3</v>
      </c>
      <c r="K8" s="39"/>
      <c r="L8" s="95" t="s">
        <v>1</v>
      </c>
      <c r="M8" s="78" t="s">
        <v>18</v>
      </c>
      <c r="N8" s="100"/>
      <c r="O8" s="78" t="s">
        <v>476</v>
      </c>
      <c r="P8" s="72" t="s">
        <v>480</v>
      </c>
      <c r="Q8" s="39"/>
      <c r="R8" s="78" t="s">
        <v>480</v>
      </c>
      <c r="S8" s="72" t="s">
        <v>551</v>
      </c>
      <c r="T8" s="95" t="s">
        <v>533</v>
      </c>
      <c r="U8" s="39"/>
      <c r="V8" s="4"/>
      <c r="W8" s="52"/>
      <c r="X8" s="4"/>
      <c r="Z8" s="5"/>
      <c r="AA8"/>
      <c r="AB8"/>
      <c r="AC8"/>
      <c r="AD8"/>
      <c r="AE8"/>
    </row>
    <row r="9" spans="1:35" ht="15.6">
      <c r="A9" s="39"/>
      <c r="B9" s="45" t="s">
        <v>63</v>
      </c>
      <c r="C9" s="45" t="s">
        <v>462</v>
      </c>
      <c r="D9" s="42"/>
      <c r="E9" s="34" t="s">
        <v>505</v>
      </c>
      <c r="F9" s="115" t="s">
        <v>532</v>
      </c>
      <c r="G9" s="72" t="s">
        <v>11</v>
      </c>
      <c r="H9" s="115" t="s">
        <v>532</v>
      </c>
      <c r="I9" s="72" t="s">
        <v>475</v>
      </c>
      <c r="J9" s="95" t="s">
        <v>444</v>
      </c>
      <c r="K9" s="115" t="s">
        <v>532</v>
      </c>
      <c r="L9" s="95" t="s">
        <v>444</v>
      </c>
      <c r="M9" s="78" t="s">
        <v>475</v>
      </c>
      <c r="N9" s="127" t="s">
        <v>532</v>
      </c>
      <c r="O9" s="78" t="s">
        <v>478</v>
      </c>
      <c r="P9" s="72" t="s">
        <v>477</v>
      </c>
      <c r="Q9" s="115" t="s">
        <v>532</v>
      </c>
      <c r="R9" s="78" t="s">
        <v>477</v>
      </c>
      <c r="S9" s="72" t="s">
        <v>475</v>
      </c>
      <c r="T9" s="95" t="s">
        <v>540</v>
      </c>
      <c r="U9" s="39"/>
      <c r="V9" s="4"/>
      <c r="W9" s="52"/>
      <c r="X9" s="4"/>
      <c r="Z9" s="5"/>
      <c r="AA9"/>
      <c r="AB9"/>
      <c r="AC9"/>
      <c r="AD9"/>
      <c r="AE9"/>
    </row>
    <row r="10" spans="1:35" ht="15.6">
      <c r="A10" s="39"/>
      <c r="B10" s="47">
        <f>+'Ark1'!C966</f>
        <v>2024</v>
      </c>
      <c r="C10" s="47">
        <f>+'Ark1'!N966</f>
        <v>60</v>
      </c>
      <c r="D10" s="48" t="str">
        <f>VLOOKUP(C10,RNR!$J$14:$K$31,2)</f>
        <v>&lt;=70 kg</v>
      </c>
      <c r="E10" s="47">
        <f>+'Ark1'!Q966</f>
        <v>9</v>
      </c>
      <c r="F10" s="60">
        <f>+E10-E29</f>
        <v>2</v>
      </c>
      <c r="G10" s="195">
        <f>+'Ark1'!R966</f>
        <v>11</v>
      </c>
      <c r="H10" s="76">
        <f>+G10-G29</f>
        <v>3</v>
      </c>
      <c r="I10" s="65">
        <f>+'Ark1'!S966</f>
        <v>10</v>
      </c>
      <c r="J10" s="101">
        <f>+'Ark1'!T966</f>
        <v>3.7038284117310354E-2</v>
      </c>
      <c r="K10" s="98">
        <f>+J10-J29</f>
        <v>1.0615587020504198E-2</v>
      </c>
      <c r="L10" s="101">
        <f>+'Ark1'!U966</f>
        <v>1.3790216415403012E-2</v>
      </c>
      <c r="M10" s="197">
        <f>+'Ark1'!W966</f>
        <v>60.3</v>
      </c>
      <c r="N10" s="98">
        <f>+M10-M29</f>
        <v>2.5857142857143032</v>
      </c>
      <c r="O10" s="49">
        <f>+'Ark1'!AB966</f>
        <v>7.114070564733006</v>
      </c>
      <c r="P10" s="195">
        <f>+'Ark1'!Y966</f>
        <v>56.9</v>
      </c>
      <c r="Q10" s="98">
        <f>+P10-P29</f>
        <v>0.1875</v>
      </c>
      <c r="R10" s="49">
        <f>+'Ark1'!AA966</f>
        <v>7.9617146394479361</v>
      </c>
      <c r="S10" s="65">
        <f>+'Ark1'!AC966</f>
        <v>-4.2496319048022864</v>
      </c>
      <c r="T10" s="101">
        <f t="shared" ref="T10:T11" si="0">+G10/E10</f>
        <v>1.2222222222222223</v>
      </c>
      <c r="U10" s="39"/>
      <c r="V10" s="4"/>
      <c r="W10" s="52"/>
      <c r="X10" s="4"/>
      <c r="Z10" s="5"/>
      <c r="AA10"/>
      <c r="AB10"/>
      <c r="AC10"/>
      <c r="AD10"/>
      <c r="AE10"/>
    </row>
    <row r="11" spans="1:35" s="317" customFormat="1" ht="15.6">
      <c r="A11" s="39"/>
      <c r="B11" s="47">
        <f>+'Ark1'!C967</f>
        <v>2024</v>
      </c>
      <c r="C11" s="47">
        <f>+'Ark1'!N967</f>
        <v>70</v>
      </c>
      <c r="D11" s="48" t="str">
        <f>VLOOKUP(C11,RNR!$J$14:$K$31,2)</f>
        <v>&gt; 70 kg</v>
      </c>
      <c r="E11" s="47">
        <f>+'Ark1'!Q967</f>
        <v>24</v>
      </c>
      <c r="F11" s="60">
        <f t="shared" ref="F11:F27" si="1">+E11-E30</f>
        <v>2</v>
      </c>
      <c r="G11" s="195">
        <f>+'Ark1'!R967</f>
        <v>30</v>
      </c>
      <c r="H11" s="60">
        <f t="shared" ref="H11:H27" si="2">+G11-G30</f>
        <v>6</v>
      </c>
      <c r="I11" s="65">
        <f>+'Ark1'!S967</f>
        <v>30</v>
      </c>
      <c r="J11" s="101">
        <f>+'Ark1'!T967</f>
        <v>0.10101350213811912</v>
      </c>
      <c r="K11" s="98">
        <f t="shared" ref="K11:K27" si="3">+J11-J30</f>
        <v>2.1745410847700666E-2</v>
      </c>
      <c r="L11" s="101">
        <f>+'Ark1'!U967</f>
        <v>5.0183696963354278E-2</v>
      </c>
      <c r="M11" s="197">
        <f>+'Ark1'!W967</f>
        <v>62.533333333333331</v>
      </c>
      <c r="N11" s="98">
        <f t="shared" ref="N11:N27" si="4">+M11-M30</f>
        <v>3.1583333333333314</v>
      </c>
      <c r="O11" s="49">
        <f>+'Ark1'!AB967</f>
        <v>3.393457758033215</v>
      </c>
      <c r="P11" s="195">
        <f>+'Ark1'!Y967</f>
        <v>75.92333333333336</v>
      </c>
      <c r="Q11" s="98">
        <f t="shared" ref="Q11:Q27" si="5">+P11-P30</f>
        <v>-0.79749999999998522</v>
      </c>
      <c r="R11" s="49">
        <f>+'Ark1'!AA967</f>
        <v>2.8796624030522975</v>
      </c>
      <c r="S11" s="65">
        <f>+'Ark1'!AC967</f>
        <v>-23.118176115261935</v>
      </c>
      <c r="T11" s="101">
        <f t="shared" si="0"/>
        <v>1.25</v>
      </c>
      <c r="U11" s="39"/>
      <c r="V11" s="4"/>
      <c r="W11" s="52"/>
      <c r="X11" s="4"/>
      <c r="Y11" s="1"/>
      <c r="Z11" s="5"/>
    </row>
    <row r="12" spans="1:35" ht="15.6">
      <c r="A12" s="39"/>
      <c r="B12" s="47">
        <f>+'Ark1'!C968</f>
        <v>2024</v>
      </c>
      <c r="C12" s="47">
        <f>+'Ark1'!N968</f>
        <v>80</v>
      </c>
      <c r="D12" s="48" t="str">
        <f>VLOOKUP(C12,RNR!$J$14:$K$31,2)</f>
        <v>&gt; 70 kg</v>
      </c>
      <c r="E12" s="47">
        <f>+'Ark1'!Q968</f>
        <v>73</v>
      </c>
      <c r="F12" s="60">
        <f t="shared" si="1"/>
        <v>12</v>
      </c>
      <c r="G12" s="195">
        <f>+'Ark1'!R968</f>
        <v>137</v>
      </c>
      <c r="H12" s="60">
        <f t="shared" si="2"/>
        <v>29</v>
      </c>
      <c r="I12" s="65">
        <f>+'Ark1'!S968</f>
        <v>136</v>
      </c>
      <c r="J12" s="101">
        <f>+'Ark1'!T968</f>
        <v>0.46129499309741079</v>
      </c>
      <c r="K12" s="98">
        <f t="shared" si="3"/>
        <v>0.1045885822905277</v>
      </c>
      <c r="L12" s="101">
        <f>+'Ark1'!U968</f>
        <v>0.2592468149094736</v>
      </c>
      <c r="M12" s="197">
        <f>+'Ark1'!W968</f>
        <v>62.264705882352942</v>
      </c>
      <c r="N12" s="98">
        <f t="shared" si="4"/>
        <v>1.179800221975583</v>
      </c>
      <c r="O12" s="49">
        <f>+'Ark1'!AB968</f>
        <v>3.8314397810546095</v>
      </c>
      <c r="P12" s="195">
        <f>+'Ark1'!Y968</f>
        <v>85.886861313868621</v>
      </c>
      <c r="Q12" s="98">
        <f t="shared" si="5"/>
        <v>1.070194647201987</v>
      </c>
      <c r="R12" s="49">
        <f>+'Ark1'!AA968</f>
        <v>2.616413188212678</v>
      </c>
      <c r="S12" s="65">
        <f>+'Ark1'!AC968</f>
        <v>24.537963697182526</v>
      </c>
      <c r="T12" s="101">
        <f t="shared" ref="T12:T30" si="6">+G12/E12</f>
        <v>1.8767123287671232</v>
      </c>
      <c r="U12" s="39"/>
      <c r="V12" s="4"/>
      <c r="W12" s="52"/>
      <c r="X12" s="4"/>
      <c r="Z12" s="5"/>
      <c r="AA12"/>
      <c r="AB12"/>
      <c r="AC12"/>
      <c r="AD12"/>
      <c r="AE12"/>
    </row>
    <row r="13" spans="1:35" ht="15.6">
      <c r="A13" s="39"/>
      <c r="B13" s="47">
        <f>+'Ark1'!C969</f>
        <v>2024</v>
      </c>
      <c r="C13" s="47">
        <f>+'Ark1'!N969</f>
        <v>90</v>
      </c>
      <c r="D13" s="48" t="str">
        <f>VLOOKUP(C13,RNR!$J$14:$K$31,2)</f>
        <v>&gt; 80 kg</v>
      </c>
      <c r="E13" s="47">
        <f>+'Ark1'!Q969</f>
        <v>123</v>
      </c>
      <c r="F13" s="60">
        <f t="shared" si="1"/>
        <v>-1</v>
      </c>
      <c r="G13" s="195">
        <f>+'Ark1'!R969</f>
        <v>439</v>
      </c>
      <c r="H13" s="60">
        <f t="shared" si="2"/>
        <v>70</v>
      </c>
      <c r="I13" s="65">
        <f>+'Ark1'!S969</f>
        <v>438</v>
      </c>
      <c r="J13" s="101">
        <f>+'Ark1'!T969</f>
        <v>1.4781642479544761</v>
      </c>
      <c r="K13" s="98">
        <f t="shared" si="3"/>
        <v>0.25941734436429242</v>
      </c>
      <c r="L13" s="101">
        <f>+'Ark1'!U969</f>
        <v>0.926971781722841</v>
      </c>
      <c r="M13" s="197">
        <f>+'Ark1'!W969</f>
        <v>61.865296803652974</v>
      </c>
      <c r="N13" s="98">
        <f t="shared" si="4"/>
        <v>-0.47074655678063948</v>
      </c>
      <c r="O13" s="49">
        <f>+'Ark1'!AB969</f>
        <v>3.1677068147824792</v>
      </c>
      <c r="P13" s="195">
        <f>+'Ark1'!Y969</f>
        <v>95.837585421412285</v>
      </c>
      <c r="Q13" s="98">
        <f t="shared" si="5"/>
        <v>-0.28951484959040386</v>
      </c>
      <c r="R13" s="49">
        <f>+'Ark1'!AA969</f>
        <v>2.699719713362148</v>
      </c>
      <c r="S13" s="65">
        <f>+'Ark1'!AC969</f>
        <v>5.3774982980127488</v>
      </c>
      <c r="T13" s="101">
        <f t="shared" si="6"/>
        <v>3.5691056910569108</v>
      </c>
      <c r="U13" s="39"/>
      <c r="V13" s="4"/>
      <c r="W13" s="52"/>
      <c r="X13" s="4"/>
      <c r="Z13" s="5"/>
      <c r="AA13"/>
      <c r="AB13"/>
      <c r="AC13"/>
      <c r="AD13"/>
      <c r="AE13"/>
    </row>
    <row r="14" spans="1:35" ht="15.6">
      <c r="A14" s="39"/>
      <c r="B14" s="47">
        <f>+'Ark1'!C970</f>
        <v>2024</v>
      </c>
      <c r="C14" s="47">
        <f>+'Ark1'!N970</f>
        <v>100</v>
      </c>
      <c r="D14" s="48" t="str">
        <f>VLOOKUP(C14,RNR!$J$14:$K$31,2)</f>
        <v>&gt; 90 kg</v>
      </c>
      <c r="E14" s="47">
        <f>+'Ark1'!Q970</f>
        <v>196</v>
      </c>
      <c r="F14" s="60">
        <f t="shared" si="1"/>
        <v>3</v>
      </c>
      <c r="G14" s="195">
        <f>+'Ark1'!R970</f>
        <v>1127</v>
      </c>
      <c r="H14" s="60">
        <f t="shared" si="2"/>
        <v>176</v>
      </c>
      <c r="I14" s="65">
        <f>+'Ark1'!S970</f>
        <v>1123</v>
      </c>
      <c r="J14" s="101">
        <f>+'Ark1'!T970</f>
        <v>3.7947405636553424</v>
      </c>
      <c r="K14" s="98">
        <f t="shared" si="3"/>
        <v>0.65374244627251032</v>
      </c>
      <c r="L14" s="101">
        <f>+'Ark1'!U970</f>
        <v>2.6092746310913282</v>
      </c>
      <c r="M14" s="197">
        <f>+'Ark1'!W970</f>
        <v>61.728406055209263</v>
      </c>
      <c r="N14" s="98">
        <f t="shared" si="4"/>
        <v>-0.11303157692603349</v>
      </c>
      <c r="O14" s="49">
        <f>+'Ark1'!AB970</f>
        <v>1.1013485811020673</v>
      </c>
      <c r="P14" s="195">
        <f>+'Ark1'!Y970</f>
        <v>105.08234250221814</v>
      </c>
      <c r="Q14" s="98">
        <f t="shared" si="5"/>
        <v>-0.10482889630958425</v>
      </c>
      <c r="R14" s="49">
        <f>+'Ark1'!AA970</f>
        <v>5.3037645257680195</v>
      </c>
      <c r="S14" s="65">
        <f>+'Ark1'!AC970</f>
        <v>-11.514524459698103</v>
      </c>
      <c r="T14" s="101">
        <f t="shared" si="6"/>
        <v>5.75</v>
      </c>
      <c r="U14" s="39"/>
      <c r="V14" s="4"/>
      <c r="W14" s="52"/>
      <c r="X14" s="4"/>
      <c r="Z14" s="5"/>
      <c r="AA14"/>
      <c r="AB14" s="2"/>
      <c r="AC14" s="2"/>
      <c r="AD14" s="2"/>
      <c r="AE14"/>
    </row>
    <row r="15" spans="1:35" ht="15.6">
      <c r="A15" s="39"/>
      <c r="B15" s="47">
        <f>+'Ark1'!C971</f>
        <v>2024</v>
      </c>
      <c r="C15" s="47">
        <f>+'Ark1'!N971</f>
        <v>110</v>
      </c>
      <c r="D15" s="48" t="str">
        <f>VLOOKUP(C15,RNR!$J$14:$K$31,2)</f>
        <v>&gt; 100 kg</v>
      </c>
      <c r="E15" s="47">
        <f>+'Ark1'!Q971</f>
        <v>258</v>
      </c>
      <c r="F15" s="60">
        <f t="shared" si="1"/>
        <v>-6</v>
      </c>
      <c r="G15" s="195">
        <f>+'Ark1'!R971</f>
        <v>2008</v>
      </c>
      <c r="H15" s="60">
        <f t="shared" si="2"/>
        <v>220</v>
      </c>
      <c r="I15" s="65">
        <f>+'Ark1'!S971</f>
        <v>2005</v>
      </c>
      <c r="J15" s="101">
        <f>+'Ark1'!T971</f>
        <v>6.7611704097781056</v>
      </c>
      <c r="K15" s="98">
        <f t="shared" si="3"/>
        <v>0.85569760864192901</v>
      </c>
      <c r="L15" s="101">
        <f>+'Ark1'!U971</f>
        <v>5.1007452533475757</v>
      </c>
      <c r="M15" s="197">
        <f>+'Ark1'!W971</f>
        <v>61.035910224438886</v>
      </c>
      <c r="N15" s="98">
        <f t="shared" si="4"/>
        <v>-0.33558248038715988</v>
      </c>
      <c r="O15" s="49">
        <f>+'Ark1'!AB971</f>
        <v>3.1890878834080394</v>
      </c>
      <c r="P15" s="195">
        <f>+'Ark1'!Y971</f>
        <v>115.29322709163328</v>
      </c>
      <c r="Q15" s="98">
        <f t="shared" si="5"/>
        <v>0.14484901557055707</v>
      </c>
      <c r="R15" s="49">
        <f>+'Ark1'!AA971</f>
        <v>2.8714343422852155</v>
      </c>
      <c r="S15" s="65">
        <f>+'Ark1'!AC971</f>
        <v>-2.4810759459216798</v>
      </c>
      <c r="T15" s="101">
        <f t="shared" si="6"/>
        <v>7.7829457364341081</v>
      </c>
      <c r="U15" s="39"/>
      <c r="V15" s="4"/>
      <c r="W15" s="52"/>
      <c r="X15" s="4"/>
      <c r="Y15" s="11"/>
      <c r="Z15" s="5"/>
      <c r="AA15"/>
      <c r="AB15" s="2"/>
      <c r="AC15" s="2"/>
      <c r="AD15" s="4"/>
      <c r="AE15" s="4"/>
      <c r="AF15" s="4"/>
    </row>
    <row r="16" spans="1:35" ht="15.6">
      <c r="A16" s="39"/>
      <c r="B16" s="47">
        <f>+'Ark1'!C972</f>
        <v>2024</v>
      </c>
      <c r="C16" s="47">
        <f>+'Ark1'!N972</f>
        <v>120</v>
      </c>
      <c r="D16" s="48" t="str">
        <f>VLOOKUP(C16,RNR!$J$14:$K$31,2)</f>
        <v>&gt; 110 kg</v>
      </c>
      <c r="E16" s="47">
        <f>+'Ark1'!Q972</f>
        <v>473</v>
      </c>
      <c r="F16" s="60">
        <f t="shared" si="1"/>
        <v>-38</v>
      </c>
      <c r="G16" s="195">
        <f>+'Ark1'!R972</f>
        <v>3406</v>
      </c>
      <c r="H16" s="60">
        <f t="shared" si="2"/>
        <v>-108</v>
      </c>
      <c r="I16" s="65">
        <f>+'Ark1'!S972</f>
        <v>3401</v>
      </c>
      <c r="J16" s="101">
        <f>+'Ark1'!T972</f>
        <v>11.46839960941446</v>
      </c>
      <c r="K16" s="98">
        <f t="shared" si="3"/>
        <v>-0.13777009035764287</v>
      </c>
      <c r="L16" s="101">
        <f>+'Ark1'!U972</f>
        <v>9.4137472528078181</v>
      </c>
      <c r="M16" s="197">
        <f>+'Ark1'!W972</f>
        <v>59.857100852690387</v>
      </c>
      <c r="N16" s="98">
        <f t="shared" si="4"/>
        <v>-0.21784927555129485</v>
      </c>
      <c r="O16" s="49">
        <f>+'Ark1'!AB972</f>
        <v>3.8199922495155554</v>
      </c>
      <c r="P16" s="195">
        <f>+'Ark1'!Y972</f>
        <v>125.44453904873797</v>
      </c>
      <c r="Q16" s="98">
        <f t="shared" si="5"/>
        <v>-9.2968065661253263E-2</v>
      </c>
      <c r="R16" s="49">
        <f>+'Ark1'!AA972</f>
        <v>2.7967268449940903</v>
      </c>
      <c r="S16" s="65">
        <f>+'Ark1'!AC972</f>
        <v>-10.057176048339924</v>
      </c>
      <c r="T16" s="101">
        <f t="shared" si="6"/>
        <v>7.2008456659619453</v>
      </c>
      <c r="U16" s="39"/>
      <c r="V16" s="4"/>
      <c r="W16" s="52"/>
      <c r="X16" s="4"/>
      <c r="Z16" s="5"/>
      <c r="AA16"/>
      <c r="AB16"/>
      <c r="AC16"/>
      <c r="AD16"/>
      <c r="AE16"/>
    </row>
    <row r="17" spans="1:35" ht="15.6">
      <c r="A17" s="39"/>
      <c r="B17" s="47">
        <f>+'Ark1'!C973</f>
        <v>2024</v>
      </c>
      <c r="C17" s="47">
        <f>+'Ark1'!N973</f>
        <v>130</v>
      </c>
      <c r="D17" s="48" t="str">
        <f>VLOOKUP(C17,RNR!$J$14:$K$31,2)</f>
        <v>&gt; 120 kg</v>
      </c>
      <c r="E17" s="47">
        <f>+'Ark1'!Q973</f>
        <v>506</v>
      </c>
      <c r="F17" s="60">
        <f t="shared" si="1"/>
        <v>-21</v>
      </c>
      <c r="G17" s="195">
        <f>+'Ark1'!R973</f>
        <v>4119</v>
      </c>
      <c r="H17" s="60">
        <f t="shared" si="2"/>
        <v>-144</v>
      </c>
      <c r="I17" s="65">
        <f>+'Ark1'!S973</f>
        <v>4115</v>
      </c>
      <c r="J17" s="101">
        <f>+'Ark1'!T973</f>
        <v>13.869153843563749</v>
      </c>
      <c r="K17" s="98">
        <f t="shared" si="3"/>
        <v>-0.21084087189682599</v>
      </c>
      <c r="L17" s="101">
        <f>+'Ark1'!U973</f>
        <v>12.231095737239002</v>
      </c>
      <c r="M17" s="197">
        <f>+'Ark1'!W973</f>
        <v>59.457108140947739</v>
      </c>
      <c r="N17" s="98">
        <f t="shared" si="4"/>
        <v>-0.29482984354837072</v>
      </c>
      <c r="O17" s="49">
        <f>+'Ark1'!AB973</f>
        <v>4.0163450855401992</v>
      </c>
      <c r="P17" s="195">
        <f>+'Ark1'!Y973</f>
        <v>134.77441126487031</v>
      </c>
      <c r="Q17" s="98">
        <f t="shared" si="5"/>
        <v>-7.7336330720015667E-2</v>
      </c>
      <c r="R17" s="49">
        <f>+'Ark1'!AA973</f>
        <v>2.8384398856797342</v>
      </c>
      <c r="S17" s="65">
        <f>+'Ark1'!AC973</f>
        <v>1.9843829937460813</v>
      </c>
      <c r="T17" s="101">
        <f t="shared" si="6"/>
        <v>8.1403162055335976</v>
      </c>
      <c r="U17" s="39"/>
      <c r="V17" s="4"/>
      <c r="W17" s="52"/>
      <c r="X17" s="4"/>
      <c r="Z17" s="5"/>
      <c r="AA17"/>
      <c r="AB17"/>
      <c r="AC17"/>
      <c r="AD17"/>
      <c r="AE17"/>
    </row>
    <row r="18" spans="1:35" ht="15.6">
      <c r="A18" s="39"/>
      <c r="B18" s="47">
        <f>+'Ark1'!C974</f>
        <v>2024</v>
      </c>
      <c r="C18" s="47">
        <f>+'Ark1'!N974</f>
        <v>140</v>
      </c>
      <c r="D18" s="48" t="str">
        <f>VLOOKUP(C18,RNR!$J$14:$K$31,2)</f>
        <v>&gt; 130 kg</v>
      </c>
      <c r="E18" s="47">
        <f>+'Ark1'!Q974</f>
        <v>427</v>
      </c>
      <c r="F18" s="60">
        <f t="shared" si="1"/>
        <v>0</v>
      </c>
      <c r="G18" s="195">
        <f>+'Ark1'!R974</f>
        <v>3799</v>
      </c>
      <c r="H18" s="60">
        <f t="shared" si="2"/>
        <v>-233</v>
      </c>
      <c r="I18" s="65">
        <f>+'Ark1'!S974</f>
        <v>3796</v>
      </c>
      <c r="J18" s="101">
        <f>+'Ark1'!T974</f>
        <v>12.791676487423819</v>
      </c>
      <c r="K18" s="98">
        <f t="shared" si="3"/>
        <v>-0.52536284936648414</v>
      </c>
      <c r="L18" s="101">
        <f>+'Ark1'!U974</f>
        <v>12.12660604024258</v>
      </c>
      <c r="M18" s="197">
        <f>+'Ark1'!W974</f>
        <v>59.383298208640682</v>
      </c>
      <c r="N18" s="98">
        <f t="shared" si="4"/>
        <v>-0.33354232787199578</v>
      </c>
      <c r="O18" s="49">
        <f>+'Ark1'!AB974</f>
        <v>4.4444025103471638</v>
      </c>
      <c r="P18" s="195">
        <f>+'Ark1'!Y974</f>
        <v>144.87846801789939</v>
      </c>
      <c r="Q18" s="98">
        <f t="shared" si="5"/>
        <v>0.12018428774041467</v>
      </c>
      <c r="R18" s="49">
        <f>+'Ark1'!AA974</f>
        <v>2.859643538902426</v>
      </c>
      <c r="S18" s="65">
        <f>+'Ark1'!AC974</f>
        <v>-1.6243495101890886</v>
      </c>
      <c r="T18" s="101">
        <f t="shared" si="6"/>
        <v>8.8969555035128813</v>
      </c>
      <c r="U18" s="39"/>
      <c r="V18" s="4"/>
      <c r="W18" s="52"/>
      <c r="X18" s="4"/>
      <c r="Z18" s="5"/>
      <c r="AA18"/>
      <c r="AB18" s="2"/>
      <c r="AC18" s="2"/>
      <c r="AD18" s="2"/>
      <c r="AE18"/>
    </row>
    <row r="19" spans="1:35" ht="15.6">
      <c r="A19" s="39"/>
      <c r="B19" s="47">
        <f>+'Ark1'!C975</f>
        <v>2024</v>
      </c>
      <c r="C19" s="47">
        <f>+'Ark1'!N975</f>
        <v>150</v>
      </c>
      <c r="D19" s="48" t="str">
        <f>VLOOKUP(C19,RNR!$J$14:$K$31,2)</f>
        <v>&gt; 140 kg</v>
      </c>
      <c r="E19" s="47">
        <f>+'Ark1'!Q975</f>
        <v>375</v>
      </c>
      <c r="F19" s="60">
        <f t="shared" si="1"/>
        <v>-15</v>
      </c>
      <c r="G19" s="195">
        <f>+'Ark1'!R975</f>
        <v>3377</v>
      </c>
      <c r="H19" s="60">
        <f t="shared" si="2"/>
        <v>-14</v>
      </c>
      <c r="I19" s="65">
        <f>+'Ark1'!S975</f>
        <v>3374</v>
      </c>
      <c r="J19" s="101">
        <f>+'Ark1'!T975</f>
        <v>11.37075322401428</v>
      </c>
      <c r="K19" s="98">
        <f t="shared" si="3"/>
        <v>0.17083249210556772</v>
      </c>
      <c r="L19" s="101">
        <f>+'Ark1'!U975</f>
        <v>11.519041140408376</v>
      </c>
      <c r="M19" s="197">
        <f>+'Ark1'!W975</f>
        <v>59.134558387670417</v>
      </c>
      <c r="N19" s="98">
        <f t="shared" si="4"/>
        <v>-0.45716982503270032</v>
      </c>
      <c r="O19" s="49">
        <f>+'Ark1'!AB975</f>
        <v>4.3977182776744304</v>
      </c>
      <c r="P19" s="195">
        <f>+'Ark1'!Y975</f>
        <v>154.81717500740294</v>
      </c>
      <c r="Q19" s="98">
        <f t="shared" si="5"/>
        <v>0.16981434683088992</v>
      </c>
      <c r="R19" s="49">
        <f>+'Ark1'!AA975</f>
        <v>2.8749369856556362</v>
      </c>
      <c r="S19" s="65">
        <f>+'Ark1'!AC975</f>
        <v>2.3587743213247352</v>
      </c>
      <c r="T19" s="101">
        <f t="shared" si="6"/>
        <v>9.0053333333333327</v>
      </c>
      <c r="U19" s="39"/>
      <c r="V19" s="4"/>
      <c r="W19" s="52"/>
      <c r="X19" s="4"/>
      <c r="Z19" s="5"/>
      <c r="AA19"/>
      <c r="AB19" s="2"/>
      <c r="AC19" s="2"/>
      <c r="AD19" s="2"/>
      <c r="AE19"/>
    </row>
    <row r="20" spans="1:35" ht="15.6">
      <c r="A20" s="39"/>
      <c r="B20" s="47">
        <f>+'Ark1'!C976</f>
        <v>2024</v>
      </c>
      <c r="C20" s="47">
        <f>+'Ark1'!N976</f>
        <v>160</v>
      </c>
      <c r="D20" s="48" t="str">
        <f>VLOOKUP(C20,RNR!$J$14:$K$31,2)</f>
        <v>&gt; 150 kg</v>
      </c>
      <c r="E20" s="47">
        <f>+'Ark1'!Q976</f>
        <v>350</v>
      </c>
      <c r="F20" s="60">
        <f t="shared" si="1"/>
        <v>-16</v>
      </c>
      <c r="G20" s="195">
        <f>+'Ark1'!R976</f>
        <v>2988</v>
      </c>
      <c r="H20" s="60">
        <f t="shared" si="2"/>
        <v>-53</v>
      </c>
      <c r="I20" s="65">
        <f>+'Ark1'!S976</f>
        <v>2981</v>
      </c>
      <c r="J20" s="101">
        <f>+'Ark1'!T976</f>
        <v>10.060944812956665</v>
      </c>
      <c r="K20" s="98">
        <f t="shared" si="3"/>
        <v>1.7017079033227134E-2</v>
      </c>
      <c r="L20" s="101">
        <f>+'Ark1'!U976</f>
        <v>10.830131810144916</v>
      </c>
      <c r="M20" s="197">
        <f>+'Ark1'!W976</f>
        <v>58.80275075478027</v>
      </c>
      <c r="N20" s="98">
        <f t="shared" si="4"/>
        <v>-0.28450640689243301</v>
      </c>
      <c r="O20" s="49">
        <f>+'Ark1'!AB976</f>
        <v>4.668551866761609</v>
      </c>
      <c r="P20" s="195">
        <f>+'Ark1'!Y976</f>
        <v>164.5079986613118</v>
      </c>
      <c r="Q20" s="98">
        <f t="shared" si="5"/>
        <v>-0.1972956497700693</v>
      </c>
      <c r="R20" s="49">
        <f>+'Ark1'!AA976</f>
        <v>2.927827084496212</v>
      </c>
      <c r="S20" s="65">
        <f>+'Ark1'!AC976</f>
        <v>-3.0315617060473006</v>
      </c>
      <c r="T20" s="101">
        <f t="shared" si="6"/>
        <v>8.5371428571428574</v>
      </c>
      <c r="U20" s="39"/>
      <c r="V20" s="4"/>
      <c r="W20" s="52"/>
      <c r="X20" s="4"/>
      <c r="Z20" s="5"/>
      <c r="AA20"/>
      <c r="AB20" s="2"/>
      <c r="AC20" s="2"/>
      <c r="AD20" s="2"/>
      <c r="AE20"/>
    </row>
    <row r="21" spans="1:35" ht="15.6">
      <c r="A21" s="39"/>
      <c r="B21" s="47">
        <f>+'Ark1'!C977</f>
        <v>2024</v>
      </c>
      <c r="C21" s="47">
        <f>+'Ark1'!N977</f>
        <v>170</v>
      </c>
      <c r="D21" s="48" t="str">
        <f>VLOOKUP(C21,RNR!$J$14:$K$31,2)</f>
        <v>&gt; 160 kg</v>
      </c>
      <c r="E21" s="47">
        <f>+'Ark1'!Q977</f>
        <v>342</v>
      </c>
      <c r="F21" s="60">
        <f t="shared" si="1"/>
        <v>2</v>
      </c>
      <c r="G21" s="195">
        <f>+'Ark1'!R977</f>
        <v>2575</v>
      </c>
      <c r="H21" s="60">
        <f t="shared" si="2"/>
        <v>14</v>
      </c>
      <c r="I21" s="65">
        <f>+'Ark1'!S977</f>
        <v>2572</v>
      </c>
      <c r="J21" s="101">
        <f>+'Ark1'!T977</f>
        <v>8.670325600188562</v>
      </c>
      <c r="K21" s="98">
        <f t="shared" si="3"/>
        <v>0.21175969207348899</v>
      </c>
      <c r="L21" s="101">
        <f>+'Ark1'!U977</f>
        <v>9.9063128962428717</v>
      </c>
      <c r="M21" s="197">
        <f>+'Ark1'!W977</f>
        <v>58.227838258164866</v>
      </c>
      <c r="N21" s="98">
        <f t="shared" si="4"/>
        <v>-0.46473986683513147</v>
      </c>
      <c r="O21" s="49">
        <f>+'Ark1'!AB977</f>
        <v>4.5272840905636063</v>
      </c>
      <c r="P21" s="195">
        <f>+'Ark1'!Y977</f>
        <v>174.60982524271805</v>
      </c>
      <c r="Q21" s="98">
        <f t="shared" si="5"/>
        <v>-0.10239654564543343</v>
      </c>
      <c r="R21" s="49">
        <f>+'Ark1'!AA977</f>
        <v>2.8962249418940118</v>
      </c>
      <c r="S21" s="65">
        <f>+'Ark1'!AC977</f>
        <v>-3.1298224402698178</v>
      </c>
      <c r="T21" s="101">
        <f t="shared" si="6"/>
        <v>7.5292397660818713</v>
      </c>
      <c r="U21" s="39"/>
      <c r="V21" s="4"/>
      <c r="W21" s="52"/>
      <c r="X21" s="4"/>
      <c r="Z21" s="5"/>
      <c r="AA21"/>
      <c r="AB21" s="2"/>
      <c r="AC21" s="2"/>
      <c r="AD21" s="2"/>
      <c r="AE21"/>
    </row>
    <row r="22" spans="1:35" ht="15.6">
      <c r="A22" s="39"/>
      <c r="B22" s="47">
        <f>+'Ark1'!C978</f>
        <v>2024</v>
      </c>
      <c r="C22" s="47">
        <f>+'Ark1'!N978</f>
        <v>180</v>
      </c>
      <c r="D22" s="48" t="str">
        <f>VLOOKUP(C22,RNR!$J$14:$K$31,2)</f>
        <v>&gt; 170 kg</v>
      </c>
      <c r="E22" s="47">
        <f>+'Ark1'!Q978</f>
        <v>327</v>
      </c>
      <c r="F22" s="60">
        <f t="shared" si="1"/>
        <v>-1</v>
      </c>
      <c r="G22" s="195">
        <f>+'Ark1'!R978</f>
        <v>2018</v>
      </c>
      <c r="H22" s="60">
        <f t="shared" si="2"/>
        <v>-25</v>
      </c>
      <c r="I22" s="65">
        <f>+'Ark1'!S978</f>
        <v>2015</v>
      </c>
      <c r="J22" s="101">
        <f>+'Ark1'!T978</f>
        <v>6.7948415771574799</v>
      </c>
      <c r="K22" s="98">
        <f t="shared" si="3"/>
        <v>4.7145306060607517E-2</v>
      </c>
      <c r="L22" s="101">
        <f>+'Ark1'!U978</f>
        <v>8.207084588733613</v>
      </c>
      <c r="M22" s="197">
        <f>+'Ark1'!W978</f>
        <v>57.536476426798998</v>
      </c>
      <c r="N22" s="98">
        <f t="shared" si="4"/>
        <v>-0.42038631829903039</v>
      </c>
      <c r="O22" s="49">
        <f>+'Ark1'!AB978</f>
        <v>4.6951254476369026</v>
      </c>
      <c r="P22" s="195">
        <f>+'Ark1'!Y978</f>
        <v>184.58721506441995</v>
      </c>
      <c r="Q22" s="98">
        <f t="shared" si="5"/>
        <v>-2.3944994317218971E-2</v>
      </c>
      <c r="R22" s="49">
        <f>+'Ark1'!AA978</f>
        <v>2.8493058366508155</v>
      </c>
      <c r="S22" s="65">
        <f>+'Ark1'!AC978</f>
        <v>-9.2299522130841982</v>
      </c>
      <c r="T22" s="101">
        <f t="shared" si="6"/>
        <v>6.1712538226299696</v>
      </c>
      <c r="U22" s="39"/>
      <c r="V22" s="4"/>
      <c r="W22" s="52"/>
      <c r="X22" s="4"/>
      <c r="Z22" s="5"/>
      <c r="AA22"/>
      <c r="AB22" s="2"/>
      <c r="AC22" s="2"/>
      <c r="AD22" s="2"/>
      <c r="AE22"/>
    </row>
    <row r="23" spans="1:35" ht="15.6">
      <c r="A23" s="39"/>
      <c r="B23" s="47">
        <f>+'Ark1'!C979</f>
        <v>2024</v>
      </c>
      <c r="C23" s="47">
        <f>+'Ark1'!N979</f>
        <v>190</v>
      </c>
      <c r="D23" s="48" t="str">
        <f>VLOOKUP(C23,RNR!$J$14:$K$31,2)</f>
        <v>&gt; 180 kg</v>
      </c>
      <c r="E23" s="47">
        <f>+'Ark1'!Q979</f>
        <v>285</v>
      </c>
      <c r="F23" s="60">
        <f t="shared" si="1"/>
        <v>-16</v>
      </c>
      <c r="G23" s="195">
        <f>+'Ark1'!R979</f>
        <v>1383</v>
      </c>
      <c r="H23" s="60">
        <f t="shared" si="2"/>
        <v>-164</v>
      </c>
      <c r="I23" s="65">
        <f>+'Ark1'!S979</f>
        <v>1379</v>
      </c>
      <c r="J23" s="101">
        <f>+'Ark1'!T979</f>
        <v>4.6567224485672929</v>
      </c>
      <c r="K23" s="98">
        <f t="shared" si="3"/>
        <v>-0.45276660252759804</v>
      </c>
      <c r="L23" s="101">
        <f>+'Ark1'!U979</f>
        <v>5.921455915482869</v>
      </c>
      <c r="M23" s="197">
        <f>+'Ark1'!W979</f>
        <v>56.860043509789698</v>
      </c>
      <c r="N23" s="98">
        <f t="shared" si="4"/>
        <v>-4.6510675804064761E-2</v>
      </c>
      <c r="O23" s="49">
        <f>+'Ark1'!AB979</f>
        <v>4.5500988838786549</v>
      </c>
      <c r="P23" s="195">
        <f>+'Ark1'!Y979</f>
        <v>194.33015184381756</v>
      </c>
      <c r="Q23" s="98">
        <f t="shared" si="5"/>
        <v>0.18891073198813046</v>
      </c>
      <c r="R23" s="49">
        <f>+'Ark1'!AA979</f>
        <v>2.8838020798682358</v>
      </c>
      <c r="S23" s="65">
        <f>+'Ark1'!AC979</f>
        <v>1.7044270589537254</v>
      </c>
      <c r="T23" s="101">
        <f t="shared" si="6"/>
        <v>4.8526315789473689</v>
      </c>
      <c r="U23" s="39"/>
      <c r="V23" s="4"/>
      <c r="W23" s="52"/>
      <c r="X23" s="4"/>
      <c r="Y23" s="11"/>
      <c r="Z23" s="5"/>
      <c r="AA23"/>
      <c r="AB23" s="2"/>
      <c r="AC23" s="2"/>
      <c r="AD23" s="4"/>
      <c r="AE23" s="4"/>
      <c r="AF23" s="4"/>
    </row>
    <row r="24" spans="1:35" ht="15.6">
      <c r="A24" s="39"/>
      <c r="B24" s="47">
        <f>+'Ark1'!C980</f>
        <v>2024</v>
      </c>
      <c r="C24" s="47">
        <f>+'Ark1'!N980</f>
        <v>200</v>
      </c>
      <c r="D24" s="48" t="str">
        <f>VLOOKUP(C24,RNR!$J$14:$K$31,2)</f>
        <v>&gt; 190 kg</v>
      </c>
      <c r="E24" s="47">
        <f>+'Ark1'!Q980</f>
        <v>265</v>
      </c>
      <c r="F24" s="60">
        <f t="shared" si="1"/>
        <v>10</v>
      </c>
      <c r="G24" s="195">
        <f>+'Ark1'!R980</f>
        <v>944</v>
      </c>
      <c r="H24" s="60">
        <f t="shared" si="2"/>
        <v>-72</v>
      </c>
      <c r="I24" s="65">
        <f>+'Ark1'!S980</f>
        <v>941</v>
      </c>
      <c r="J24" s="101">
        <f>+'Ark1'!T980</f>
        <v>3.1785582006128159</v>
      </c>
      <c r="K24" s="98">
        <f t="shared" si="3"/>
        <v>-0.17712433068156619</v>
      </c>
      <c r="L24" s="101">
        <f>+'Ark1'!U980</f>
        <v>4.2417529151909408</v>
      </c>
      <c r="M24" s="197">
        <f>+'Ark1'!W980</f>
        <v>55.421891604675878</v>
      </c>
      <c r="N24" s="98">
        <f t="shared" si="4"/>
        <v>-0.28225040715844329</v>
      </c>
      <c r="O24" s="49">
        <f>+'Ark1'!AB980</f>
        <v>4.8553474177684084</v>
      </c>
      <c r="P24" s="195">
        <f>+'Ark1'!Y980</f>
        <v>203.94226694915235</v>
      </c>
      <c r="Q24" s="98">
        <f t="shared" si="5"/>
        <v>-0.51098108234373285</v>
      </c>
      <c r="R24" s="49">
        <f>+'Ark1'!AA980</f>
        <v>2.785913486188929</v>
      </c>
      <c r="S24" s="65">
        <f>+'Ark1'!AC980</f>
        <v>-3.1300173953917363</v>
      </c>
      <c r="T24" s="101">
        <f t="shared" si="6"/>
        <v>3.5622641509433963</v>
      </c>
      <c r="U24" s="39"/>
      <c r="V24" s="4"/>
      <c r="W24" s="52"/>
      <c r="X24" s="4"/>
      <c r="Y24" s="11"/>
      <c r="Z24" s="5"/>
      <c r="AA24"/>
      <c r="AB24" s="1"/>
      <c r="AD24" s="9"/>
      <c r="AE24" s="9"/>
      <c r="AF24" s="9"/>
    </row>
    <row r="25" spans="1:35" ht="15.6">
      <c r="A25" s="39"/>
      <c r="B25" s="47">
        <f>+'Ark1'!C981</f>
        <v>2024</v>
      </c>
      <c r="C25" s="47">
        <f>+'Ark1'!N981</f>
        <v>210</v>
      </c>
      <c r="D25" s="48" t="str">
        <f>VLOOKUP(C25,RNR!$J$14:$K$31,2)</f>
        <v>&gt; 200 kg</v>
      </c>
      <c r="E25" s="47">
        <f>+'Ark1'!Q981</f>
        <v>196</v>
      </c>
      <c r="F25" s="60">
        <f t="shared" si="1"/>
        <v>-22</v>
      </c>
      <c r="G25" s="195">
        <f>+'Ark1'!R981</f>
        <v>627</v>
      </c>
      <c r="H25" s="60">
        <f t="shared" si="2"/>
        <v>-14</v>
      </c>
      <c r="I25" s="65">
        <f>+'Ark1'!S981</f>
        <v>627</v>
      </c>
      <c r="J25" s="101">
        <f>+'Ark1'!T981</f>
        <v>2.1111821946866902</v>
      </c>
      <c r="K25" s="98">
        <f t="shared" si="3"/>
        <v>-5.9364101949035408E-3</v>
      </c>
      <c r="L25" s="101">
        <f>+'Ark1'!U981</f>
        <v>2.966053241824524</v>
      </c>
      <c r="M25" s="197">
        <f>+'Ark1'!W981</f>
        <v>54.350877192982438</v>
      </c>
      <c r="N25" s="98">
        <f t="shared" si="4"/>
        <v>-0.10068530701756373</v>
      </c>
      <c r="O25" s="49">
        <f>+'Ark1'!AB981</f>
        <v>4.9328516647393217</v>
      </c>
      <c r="P25" s="195">
        <f>+'Ark1'!Y981</f>
        <v>214.70653907496032</v>
      </c>
      <c r="Q25" s="98">
        <f t="shared" si="5"/>
        <v>0.38984640725357167</v>
      </c>
      <c r="R25" s="49">
        <f>+'Ark1'!AA981</f>
        <v>2.8651965342276196</v>
      </c>
      <c r="S25" s="65">
        <f>+'Ark1'!AC981</f>
        <v>-16.949663415357861</v>
      </c>
      <c r="T25" s="101">
        <f t="shared" si="6"/>
        <v>3.1989795918367347</v>
      </c>
      <c r="U25" s="39"/>
      <c r="V25" s="4"/>
      <c r="W25" s="52"/>
      <c r="X25" s="4"/>
      <c r="Y25" s="11"/>
      <c r="Z25" s="5"/>
      <c r="AA25"/>
      <c r="AB25" s="1"/>
      <c r="AD25" s="9"/>
      <c r="AE25" s="9"/>
      <c r="AF25" s="9"/>
    </row>
    <row r="26" spans="1:35" ht="15.6">
      <c r="A26" s="39"/>
      <c r="B26" s="47">
        <f>+'Ark1'!C982</f>
        <v>2024</v>
      </c>
      <c r="C26" s="47">
        <f>+'Ark1'!N982</f>
        <v>220</v>
      </c>
      <c r="D26" s="48" t="str">
        <f>VLOOKUP(C26,RNR!$J$14:$K$31,2)</f>
        <v>&gt; 210 kg</v>
      </c>
      <c r="E26" s="47">
        <f>+'Ark1'!Q982</f>
        <v>155</v>
      </c>
      <c r="F26" s="60">
        <f t="shared" si="1"/>
        <v>-5</v>
      </c>
      <c r="G26" s="195">
        <f>+'Ark1'!R982</f>
        <v>331</v>
      </c>
      <c r="H26" s="60">
        <f t="shared" si="2"/>
        <v>-106</v>
      </c>
      <c r="I26" s="65">
        <f>+'Ark1'!S982</f>
        <v>331</v>
      </c>
      <c r="J26" s="101">
        <f>+'Ark1'!T982</f>
        <v>1.1145156402572483</v>
      </c>
      <c r="K26" s="98">
        <f t="shared" si="3"/>
        <v>-0.328824188655789</v>
      </c>
      <c r="L26" s="101">
        <f>+'Ark1'!U982</f>
        <v>1.6387752066935104</v>
      </c>
      <c r="M26" s="197">
        <f>+'Ark1'!W982</f>
        <v>52.987915407854992</v>
      </c>
      <c r="N26" s="98">
        <f t="shared" si="4"/>
        <v>-0.31414408871251709</v>
      </c>
      <c r="O26" s="49">
        <f>+'Ark1'!AB982</f>
        <v>5.1970104297318445</v>
      </c>
      <c r="P26" s="195">
        <f>+'Ark1'!Y982</f>
        <v>224.7114803625378</v>
      </c>
      <c r="Q26" s="98">
        <f t="shared" si="5"/>
        <v>0.13138882935700735</v>
      </c>
      <c r="R26" s="49">
        <f>+'Ark1'!AA982</f>
        <v>2.8574682848277639</v>
      </c>
      <c r="S26" s="65">
        <f>+'Ark1'!AC982</f>
        <v>-13.873694596625327</v>
      </c>
      <c r="T26" s="101">
        <f t="shared" si="6"/>
        <v>2.1354838709677417</v>
      </c>
      <c r="U26" s="39"/>
      <c r="V26" s="4"/>
      <c r="W26" s="52"/>
      <c r="X26" s="4"/>
      <c r="Y26" s="11"/>
      <c r="Z26" s="5"/>
      <c r="AA26"/>
      <c r="AB26" s="1"/>
      <c r="AD26" s="9"/>
      <c r="AE26" s="9"/>
      <c r="AF26" s="9"/>
    </row>
    <row r="27" spans="1:35" ht="15.6">
      <c r="A27" s="39"/>
      <c r="B27" s="47">
        <f>+'Ark1'!C983</f>
        <v>2024</v>
      </c>
      <c r="C27" s="47">
        <f>+'Ark1'!N983</f>
        <v>230</v>
      </c>
      <c r="D27" s="48" t="str">
        <f>VLOOKUP(C27,RNR!$J$14:$K$31,2)</f>
        <v>&gt; 220 kg</v>
      </c>
      <c r="E27" s="47">
        <f>+'Ark1'!Q983</f>
        <v>143</v>
      </c>
      <c r="F27" s="60">
        <f t="shared" si="1"/>
        <v>-15</v>
      </c>
      <c r="G27" s="195">
        <f>+'Ark1'!R983</f>
        <v>380</v>
      </c>
      <c r="H27" s="60">
        <f t="shared" si="2"/>
        <v>-163</v>
      </c>
      <c r="I27" s="65">
        <f>+'Ark1'!S983</f>
        <v>379</v>
      </c>
      <c r="J27" s="101">
        <f>+'Ark1'!T983</f>
        <v>1.2795043604161758</v>
      </c>
      <c r="K27" s="98">
        <f t="shared" si="3"/>
        <v>-0.51393620502954218</v>
      </c>
      <c r="L27" s="101">
        <f>+'Ark1'!U983</f>
        <v>2.0377308605390296</v>
      </c>
      <c r="M27" s="197">
        <f>+'Ark1'!W983</f>
        <v>50.738786279683374</v>
      </c>
      <c r="N27" s="98">
        <f t="shared" si="4"/>
        <v>3.9524287063443353E-2</v>
      </c>
      <c r="O27" s="49">
        <f>+'Ark1'!AB983</f>
        <v>5.4962543834142163</v>
      </c>
      <c r="P27" s="195">
        <f>+'Ark1'!Y983</f>
        <v>243.38684210526327</v>
      </c>
      <c r="Q27" s="98">
        <f t="shared" si="5"/>
        <v>-0.67024813414769824</v>
      </c>
      <c r="R27" s="49">
        <f>+'Ark1'!AA983</f>
        <v>12.138051633759241</v>
      </c>
      <c r="S27" s="65">
        <f>+'Ark1'!AC983</f>
        <v>-15.237876648513341</v>
      </c>
      <c r="T27" s="101">
        <f t="shared" si="6"/>
        <v>2.6573426573426575</v>
      </c>
      <c r="U27" s="39"/>
      <c r="V27" s="4"/>
      <c r="W27" s="52"/>
      <c r="X27" s="4"/>
      <c r="Y27" s="5"/>
      <c r="Z27" s="5"/>
      <c r="AA27"/>
      <c r="AB27" s="1"/>
      <c r="AD27" s="9"/>
      <c r="AE27" s="9"/>
      <c r="AF27" s="9"/>
    </row>
    <row r="28" spans="1:35" s="318" customFormat="1" ht="15.6">
      <c r="A28" s="45"/>
      <c r="B28" s="45"/>
      <c r="C28" s="39"/>
      <c r="D28" s="39"/>
      <c r="E28" s="39"/>
      <c r="F28" s="39"/>
      <c r="G28" s="39"/>
      <c r="H28" s="39"/>
      <c r="I28" s="39"/>
      <c r="J28" s="100"/>
      <c r="K28" s="39"/>
      <c r="L28" s="100"/>
      <c r="M28" s="39"/>
      <c r="N28" s="100"/>
      <c r="O28" s="45"/>
      <c r="P28" s="64"/>
      <c r="Q28" s="39"/>
      <c r="R28" s="39"/>
      <c r="S28" s="64"/>
      <c r="T28" s="100"/>
      <c r="U28" s="39"/>
      <c r="V28" s="4"/>
      <c r="W28" s="4"/>
      <c r="X28" s="4"/>
      <c r="Y28" s="4"/>
      <c r="Z28" s="4"/>
      <c r="AI28" s="5"/>
    </row>
    <row r="29" spans="1:35" ht="15.6">
      <c r="A29" s="39"/>
      <c r="B29" s="317">
        <f>+'Ark1'!C984</f>
        <v>2023</v>
      </c>
      <c r="C29" s="317">
        <f>+'Ark1'!N984</f>
        <v>60</v>
      </c>
      <c r="D29" s="3" t="str">
        <f>VLOOKUP(C29,RNR!$J$14:$K$31,2)</f>
        <v>&lt;=70 kg</v>
      </c>
      <c r="E29" s="317">
        <f>+'Ark1'!Q984</f>
        <v>7</v>
      </c>
      <c r="F29" s="317"/>
      <c r="G29" s="9">
        <f>+'Ark1'!R984</f>
        <v>8</v>
      </c>
      <c r="H29" s="317"/>
      <c r="I29" s="9">
        <f>+'Ark1'!S984</f>
        <v>7</v>
      </c>
      <c r="J29" s="96">
        <f>+'Ark1'!T984</f>
        <v>2.6422697096806155E-2</v>
      </c>
      <c r="K29" s="317"/>
      <c r="L29" s="96">
        <f>+'Ark1'!U984</f>
        <v>9.6975511834378851E-3</v>
      </c>
      <c r="M29" s="1">
        <f>+'Ark1'!W984</f>
        <v>57.714285714285694</v>
      </c>
      <c r="O29" s="1">
        <f>+'Ark1'!AB984</f>
        <v>8.2758562045486883</v>
      </c>
      <c r="P29" s="9">
        <f>+'Ark1'!Y984</f>
        <v>56.712499999999999</v>
      </c>
      <c r="Q29" s="317"/>
      <c r="R29" s="1">
        <f>+'Ark1'!AA984</f>
        <v>6.7019034761835918</v>
      </c>
      <c r="S29" s="9">
        <f>+'Ark1'!AC984</f>
        <v>-19.104140306941652</v>
      </c>
      <c r="T29" s="96">
        <f t="shared" ref="T29" si="7">+G29/E29</f>
        <v>1.1428571428571428</v>
      </c>
      <c r="U29" s="39"/>
      <c r="V29" s="4"/>
      <c r="W29" s="52"/>
      <c r="X29" s="4"/>
      <c r="Y29" s="5"/>
      <c r="Z29" s="5"/>
      <c r="AA29"/>
      <c r="AB29" s="1"/>
      <c r="AD29" s="9"/>
      <c r="AE29" s="9"/>
      <c r="AF29" s="9"/>
    </row>
    <row r="30" spans="1:35" ht="15.6">
      <c r="A30" s="39"/>
      <c r="B30">
        <f>+'Ark1'!C985</f>
        <v>2023</v>
      </c>
      <c r="C30">
        <f>+'Ark1'!N985</f>
        <v>70</v>
      </c>
      <c r="D30" s="3" t="str">
        <f>VLOOKUP(C30,RNR!$J$14:$K$31,2)</f>
        <v>&gt; 70 kg</v>
      </c>
      <c r="E30">
        <f>+'Ark1'!Q985</f>
        <v>22</v>
      </c>
      <c r="G30" s="9">
        <f>+'Ark1'!R985</f>
        <v>24</v>
      </c>
      <c r="I30" s="9">
        <f>+'Ark1'!S985</f>
        <v>24</v>
      </c>
      <c r="J30" s="96">
        <f>+'Ark1'!T985</f>
        <v>7.9268091290418452E-2</v>
      </c>
      <c r="L30" s="96">
        <f>+'Ark1'!U985</f>
        <v>3.9356625510390542E-2</v>
      </c>
      <c r="M30" s="1">
        <f>+'Ark1'!W985</f>
        <v>59.375</v>
      </c>
      <c r="O30" s="1">
        <f>+'Ark1'!AB985</f>
        <v>7.4989582609853214</v>
      </c>
      <c r="P30" s="9">
        <f>+'Ark1'!Y985</f>
        <v>76.720833333333346</v>
      </c>
      <c r="R30" s="1">
        <f>+'Ark1'!AA985</f>
        <v>2.891219345804418</v>
      </c>
      <c r="S30" s="9">
        <f>+'Ark1'!AC985</f>
        <v>3.4808489626627495</v>
      </c>
      <c r="T30" s="96">
        <f t="shared" si="6"/>
        <v>1.0909090909090908</v>
      </c>
      <c r="U30" s="39"/>
      <c r="V30" s="4"/>
      <c r="W30" s="52"/>
      <c r="X30" s="4"/>
      <c r="Y30" s="5"/>
      <c r="Z30" s="5"/>
      <c r="AA30"/>
      <c r="AB30" s="1"/>
      <c r="AD30" s="9"/>
      <c r="AE30" s="9"/>
      <c r="AF30" s="9"/>
    </row>
    <row r="31" spans="1:35" ht="15.6">
      <c r="A31" s="39"/>
      <c r="B31">
        <f>+'Ark1'!C986</f>
        <v>2023</v>
      </c>
      <c r="C31">
        <f>+'Ark1'!N986</f>
        <v>80</v>
      </c>
      <c r="D31" s="3" t="str">
        <f>VLOOKUP(C31,RNR!$J$14:$K$31,2)</f>
        <v>&gt; 70 kg</v>
      </c>
      <c r="E31">
        <f>+'Ark1'!Q986</f>
        <v>61</v>
      </c>
      <c r="G31" s="9">
        <f>+'Ark1'!R986</f>
        <v>108</v>
      </c>
      <c r="I31" s="9">
        <f>+'Ark1'!S986</f>
        <v>106</v>
      </c>
      <c r="J31" s="96">
        <f>+'Ark1'!T986</f>
        <v>0.35670641080688309</v>
      </c>
      <c r="L31" s="96">
        <f>+'Ark1'!U986</f>
        <v>0.19579349427050419</v>
      </c>
      <c r="M31" s="1">
        <f>+'Ark1'!W986</f>
        <v>61.084905660377359</v>
      </c>
      <c r="O31" s="1">
        <f>+'Ark1'!AB986</f>
        <v>5.058372332230701</v>
      </c>
      <c r="P31" s="9">
        <f>+'Ark1'!Y986</f>
        <v>84.816666666666634</v>
      </c>
      <c r="R31" s="1">
        <f>+'Ark1'!AA986</f>
        <v>2.7946874027144166</v>
      </c>
      <c r="S31" s="9">
        <f>+'Ark1'!AC986</f>
        <v>16.927005094057822</v>
      </c>
      <c r="T31" s="96">
        <f t="shared" ref="T31:T49" si="8">+G31/E31</f>
        <v>1.7704918032786885</v>
      </c>
      <c r="U31" s="39"/>
      <c r="V31" s="4"/>
      <c r="W31" s="52"/>
      <c r="X31" s="4"/>
      <c r="Y31" s="5"/>
      <c r="Z31" s="5"/>
      <c r="AA31"/>
      <c r="AB31" s="1"/>
      <c r="AD31" s="9"/>
      <c r="AE31" s="9"/>
      <c r="AF31" s="9"/>
    </row>
    <row r="32" spans="1:35" ht="15.6">
      <c r="A32" s="39"/>
      <c r="B32">
        <f>+'Ark1'!C987</f>
        <v>2023</v>
      </c>
      <c r="C32">
        <f>+'Ark1'!N987</f>
        <v>90</v>
      </c>
      <c r="D32" s="3" t="str">
        <f>VLOOKUP(C32,RNR!$J$14:$K$31,2)</f>
        <v>&gt; 80 kg</v>
      </c>
      <c r="E32">
        <f>+'Ark1'!Q987</f>
        <v>124</v>
      </c>
      <c r="G32" s="9">
        <f>+'Ark1'!R987</f>
        <v>369</v>
      </c>
      <c r="I32" s="9">
        <f>+'Ark1'!S987</f>
        <v>369</v>
      </c>
      <c r="J32" s="96">
        <f>+'Ark1'!T987</f>
        <v>1.2187469035901837</v>
      </c>
      <c r="L32" s="96">
        <f>+'Ark1'!U987</f>
        <v>0.75816810287107517</v>
      </c>
      <c r="M32" s="1">
        <f>+'Ark1'!W987</f>
        <v>62.336043360433614</v>
      </c>
      <c r="O32" s="1">
        <f>+'Ark1'!AB987</f>
        <v>2.7410018460538721</v>
      </c>
      <c r="P32" s="9">
        <f>+'Ark1'!Y987</f>
        <v>96.127100271002689</v>
      </c>
      <c r="R32" s="1">
        <f>+'Ark1'!AA987</f>
        <v>2.7077671064343378</v>
      </c>
      <c r="S32" s="9">
        <f>+'Ark1'!AC987</f>
        <v>0.27529566183148674</v>
      </c>
      <c r="T32" s="96">
        <f t="shared" si="8"/>
        <v>2.975806451612903</v>
      </c>
      <c r="U32" s="39"/>
      <c r="V32" s="4"/>
      <c r="W32" s="52"/>
      <c r="X32" s="4"/>
      <c r="Y32" s="5"/>
      <c r="Z32" s="5"/>
      <c r="AA32"/>
      <c r="AB32" s="1"/>
      <c r="AD32" s="9"/>
      <c r="AE32" s="9"/>
      <c r="AF32" s="9"/>
    </row>
    <row r="33" spans="1:32" ht="15.6">
      <c r="A33" s="39"/>
      <c r="B33">
        <f>+'Ark1'!C988</f>
        <v>2023</v>
      </c>
      <c r="C33">
        <f>+'Ark1'!N988</f>
        <v>100</v>
      </c>
      <c r="D33" s="3" t="str">
        <f>VLOOKUP(C33,RNR!$J$14:$K$31,2)</f>
        <v>&gt; 90 kg</v>
      </c>
      <c r="E33">
        <f>+'Ark1'!Q988</f>
        <v>193</v>
      </c>
      <c r="G33" s="9">
        <f>+'Ark1'!R988</f>
        <v>951</v>
      </c>
      <c r="I33" s="9">
        <f>+'Ark1'!S988</f>
        <v>946</v>
      </c>
      <c r="J33" s="96">
        <f>+'Ark1'!T988</f>
        <v>3.1409981173828321</v>
      </c>
      <c r="L33" s="96">
        <f>+'Ark1'!U988</f>
        <v>2.1381422471519538</v>
      </c>
      <c r="M33" s="1">
        <f>+'Ark1'!W988</f>
        <v>61.841437632135296</v>
      </c>
      <c r="O33" s="1">
        <f>+'Ark1'!AB988</f>
        <v>2.945634180259292</v>
      </c>
      <c r="P33" s="9">
        <f>+'Ark1'!Y988</f>
        <v>105.18717139852772</v>
      </c>
      <c r="R33" s="1">
        <f>+'Ark1'!AA988</f>
        <v>2.8454184713787209</v>
      </c>
      <c r="S33" s="9">
        <f>+'Ark1'!AC988</f>
        <v>-1.8947087832774951</v>
      </c>
      <c r="T33" s="96">
        <f t="shared" si="8"/>
        <v>4.9274611398963728</v>
      </c>
      <c r="U33" s="39"/>
      <c r="V33" s="4"/>
      <c r="W33" s="52"/>
      <c r="X33" s="4"/>
      <c r="Y33" s="5"/>
      <c r="Z33" s="5"/>
      <c r="AA33"/>
      <c r="AB33" s="1"/>
      <c r="AD33" s="9"/>
      <c r="AE33" s="9"/>
      <c r="AF33" s="9"/>
    </row>
    <row r="34" spans="1:32" ht="15.6">
      <c r="A34" s="39"/>
      <c r="B34">
        <f>+'Ark1'!C989</f>
        <v>2023</v>
      </c>
      <c r="C34">
        <f>+'Ark1'!N989</f>
        <v>110</v>
      </c>
      <c r="D34" s="3" t="str">
        <f>VLOOKUP(C34,RNR!$J$14:$K$31,2)</f>
        <v>&gt; 100 kg</v>
      </c>
      <c r="E34">
        <f>+'Ark1'!Q989</f>
        <v>264</v>
      </c>
      <c r="G34" s="9">
        <f>+'Ark1'!R989</f>
        <v>1788</v>
      </c>
      <c r="I34" s="9">
        <f>+'Ark1'!S989</f>
        <v>1782</v>
      </c>
      <c r="J34" s="96">
        <f>+'Ark1'!T989</f>
        <v>5.9054728011361766</v>
      </c>
      <c r="L34" s="96">
        <f>+'Ark1'!U989</f>
        <v>4.4006683594169411</v>
      </c>
      <c r="M34" s="1">
        <f>+'Ark1'!W989</f>
        <v>61.371492704826046</v>
      </c>
      <c r="O34" s="1">
        <f>+'Ark1'!AB989</f>
        <v>3.29268752693886</v>
      </c>
      <c r="P34" s="9">
        <f>+'Ark1'!Y989</f>
        <v>115.14837807606273</v>
      </c>
      <c r="R34" s="1">
        <f>+'Ark1'!AA989</f>
        <v>2.9022582889914728</v>
      </c>
      <c r="S34" s="9">
        <f>+'Ark1'!AC989</f>
        <v>-4.9989836135576562</v>
      </c>
      <c r="T34" s="96">
        <f t="shared" si="8"/>
        <v>6.7727272727272725</v>
      </c>
      <c r="U34" s="39"/>
      <c r="V34" s="4"/>
      <c r="W34" s="52"/>
      <c r="X34" s="4"/>
      <c r="Y34" s="5"/>
      <c r="Z34" s="5"/>
      <c r="AA34"/>
      <c r="AB34" s="1"/>
      <c r="AD34" s="9"/>
      <c r="AE34" s="9"/>
      <c r="AF34" s="9"/>
    </row>
    <row r="35" spans="1:32" ht="15.6">
      <c r="A35" s="39"/>
      <c r="B35">
        <f>+'Ark1'!C990</f>
        <v>2023</v>
      </c>
      <c r="C35">
        <f>+'Ark1'!N990</f>
        <v>120</v>
      </c>
      <c r="D35" s="3" t="str">
        <f>VLOOKUP(C35,RNR!$J$14:$K$31,2)</f>
        <v>&gt; 110 kg</v>
      </c>
      <c r="E35">
        <f>+'Ark1'!Q990</f>
        <v>511</v>
      </c>
      <c r="G35" s="9">
        <f>+'Ark1'!R990</f>
        <v>3514</v>
      </c>
      <c r="I35" s="9">
        <f>+'Ark1'!S990</f>
        <v>3509</v>
      </c>
      <c r="J35" s="96">
        <f>+'Ark1'!T990</f>
        <v>11.606169699772103</v>
      </c>
      <c r="L35" s="96">
        <f>+'Ark1'!U990</f>
        <v>9.4290634604372094</v>
      </c>
      <c r="M35" s="1">
        <f>+'Ark1'!W990</f>
        <v>60.074950128241682</v>
      </c>
      <c r="O35" s="1">
        <f>+'Ark1'!AB990</f>
        <v>3.8237490430791552</v>
      </c>
      <c r="P35" s="9">
        <f>+'Ark1'!Y990</f>
        <v>125.53750711439922</v>
      </c>
      <c r="R35" s="1">
        <f>+'Ark1'!AA990</f>
        <v>2.7267067218497321</v>
      </c>
      <c r="S35" s="9">
        <f>+'Ark1'!AC990</f>
        <v>-9.3113187044388948</v>
      </c>
      <c r="T35" s="96">
        <f t="shared" si="8"/>
        <v>6.8767123287671232</v>
      </c>
      <c r="U35" s="39"/>
      <c r="V35" s="4"/>
      <c r="W35" s="52"/>
      <c r="X35" s="4"/>
      <c r="Y35" s="5"/>
      <c r="Z35" s="5"/>
      <c r="AA35"/>
      <c r="AB35" s="11"/>
      <c r="AC35" s="11"/>
      <c r="AD35" s="9"/>
      <c r="AE35" s="9"/>
      <c r="AF35" s="9"/>
    </row>
    <row r="36" spans="1:32" ht="16.5" customHeight="1">
      <c r="A36" s="39"/>
      <c r="B36">
        <f>+'Ark1'!C991</f>
        <v>2023</v>
      </c>
      <c r="C36">
        <f>+'Ark1'!N991</f>
        <v>130</v>
      </c>
      <c r="D36" s="3" t="str">
        <f>VLOOKUP(C36,RNR!$J$14:$K$31,2)</f>
        <v>&gt; 120 kg</v>
      </c>
      <c r="E36">
        <f>+'Ark1'!Q991</f>
        <v>527</v>
      </c>
      <c r="G36" s="9">
        <f>+'Ark1'!R991</f>
        <v>4263</v>
      </c>
      <c r="I36" s="9">
        <f>+'Ark1'!S991</f>
        <v>4257</v>
      </c>
      <c r="J36" s="96">
        <f>+'Ark1'!T991</f>
        <v>14.079994715460575</v>
      </c>
      <c r="L36" s="96">
        <f>+'Ark1'!U991</f>
        <v>12.287547589765271</v>
      </c>
      <c r="M36" s="1">
        <f>+'Ark1'!W991</f>
        <v>59.751937984496109</v>
      </c>
      <c r="O36" s="1">
        <f>+'Ark1'!AB991</f>
        <v>4.0856477314943742</v>
      </c>
      <c r="P36" s="9">
        <f>+'Ark1'!Y991</f>
        <v>134.85174759559033</v>
      </c>
      <c r="R36" s="1">
        <f>+'Ark1'!AA991</f>
        <v>2.8877389463939021</v>
      </c>
      <c r="S36" s="9">
        <f>+'Ark1'!AC991</f>
        <v>3.4768437455845791</v>
      </c>
      <c r="T36" s="96">
        <f t="shared" si="8"/>
        <v>8.0891840607210632</v>
      </c>
      <c r="U36" s="39"/>
      <c r="V36" s="4"/>
      <c r="W36" s="52"/>
      <c r="X36" s="4"/>
      <c r="Y36" s="5"/>
      <c r="Z36" s="5"/>
      <c r="AA36"/>
      <c r="AB36" s="11"/>
      <c r="AC36" s="11"/>
      <c r="AD36" s="9"/>
      <c r="AE36" s="9"/>
      <c r="AF36" s="9"/>
    </row>
    <row r="37" spans="1:32" ht="16.5" customHeight="1">
      <c r="A37" s="39"/>
      <c r="B37">
        <f>+'Ark1'!C992</f>
        <v>2023</v>
      </c>
      <c r="C37">
        <f>+'Ark1'!N992</f>
        <v>140</v>
      </c>
      <c r="D37" s="3" t="str">
        <f>VLOOKUP(C37,RNR!$J$14:$K$31,2)</f>
        <v>&gt; 130 kg</v>
      </c>
      <c r="E37">
        <f>+'Ark1'!Q992</f>
        <v>427</v>
      </c>
      <c r="G37" s="9">
        <f>+'Ark1'!R992</f>
        <v>4032</v>
      </c>
      <c r="I37" s="9">
        <f>+'Ark1'!S992</f>
        <v>4026</v>
      </c>
      <c r="J37" s="96">
        <f>+'Ark1'!T992</f>
        <v>13.317039336790303</v>
      </c>
      <c r="L37" s="96">
        <f>+'Ark1'!U992</f>
        <v>12.47547959114339</v>
      </c>
      <c r="M37" s="1">
        <f>+'Ark1'!W992</f>
        <v>59.716840536512677</v>
      </c>
      <c r="O37" s="1">
        <f>+'Ark1'!AB992</f>
        <v>4.2056900345333492</v>
      </c>
      <c r="P37" s="9">
        <f>+'Ark1'!Y992</f>
        <v>144.75828373015898</v>
      </c>
      <c r="R37" s="1">
        <f>+'Ark1'!AA992</f>
        <v>2.9060902857239737</v>
      </c>
      <c r="S37" s="9">
        <f>+'Ark1'!AC992</f>
        <v>-3.0453833458413273</v>
      </c>
      <c r="T37" s="96">
        <f t="shared" si="8"/>
        <v>9.442622950819672</v>
      </c>
      <c r="U37" s="39"/>
      <c r="V37" s="4"/>
      <c r="W37" s="51"/>
      <c r="X37" s="4"/>
      <c r="Y37" s="5"/>
      <c r="Z37" s="5"/>
      <c r="AA37"/>
      <c r="AB37" s="11"/>
      <c r="AC37" s="11"/>
      <c r="AD37" s="9"/>
      <c r="AE37" s="9"/>
      <c r="AF37" s="9"/>
    </row>
    <row r="38" spans="1:32">
      <c r="A38" s="39"/>
      <c r="B38">
        <f>+'Ark1'!C993</f>
        <v>2023</v>
      </c>
      <c r="C38">
        <f>+'Ark1'!N993</f>
        <v>150</v>
      </c>
      <c r="D38" s="3" t="str">
        <f>VLOOKUP(C38,RNR!$J$14:$K$31,2)</f>
        <v>&gt; 140 kg</v>
      </c>
      <c r="E38">
        <f>+'Ark1'!Q993</f>
        <v>390</v>
      </c>
      <c r="G38" s="9">
        <f>+'Ark1'!R993</f>
        <v>3391</v>
      </c>
      <c r="I38" s="9">
        <f>+'Ark1'!S993</f>
        <v>3385</v>
      </c>
      <c r="J38" s="96">
        <f>+'Ark1'!T993</f>
        <v>11.199920731908712</v>
      </c>
      <c r="L38" s="96">
        <f>+'Ark1'!U993</f>
        <v>11.208915710966972</v>
      </c>
      <c r="M38" s="1">
        <f>+'Ark1'!W993</f>
        <v>59.591728212703117</v>
      </c>
      <c r="O38" s="1">
        <f>+'Ark1'!AB993</f>
        <v>4.3664413948815399</v>
      </c>
      <c r="P38" s="9">
        <f>+'Ark1'!Y993</f>
        <v>154.64736066057205</v>
      </c>
      <c r="R38" s="1">
        <f>+'Ark1'!AA993</f>
        <v>2.8421354140550195</v>
      </c>
      <c r="S38" s="9">
        <f>+'Ark1'!AC993</f>
        <v>-2.9661524255949554</v>
      </c>
      <c r="T38" s="96">
        <f t="shared" si="8"/>
        <v>8.6948717948717942</v>
      </c>
      <c r="U38" s="39"/>
      <c r="V38"/>
      <c r="W38"/>
      <c r="X38" s="4"/>
      <c r="Y38"/>
      <c r="Z38"/>
      <c r="AA38"/>
      <c r="AB38" s="11"/>
      <c r="AC38" s="11"/>
      <c r="AD38" s="9"/>
      <c r="AE38" s="9"/>
      <c r="AF38" s="9"/>
    </row>
    <row r="39" spans="1:32" ht="17.25" customHeight="1">
      <c r="A39" s="39"/>
      <c r="B39">
        <f>+'Ark1'!C994</f>
        <v>2023</v>
      </c>
      <c r="C39">
        <f>+'Ark1'!N994</f>
        <v>160</v>
      </c>
      <c r="D39" s="3" t="str">
        <f>VLOOKUP(C39,RNR!$J$14:$K$31,2)</f>
        <v>&gt; 150 kg</v>
      </c>
      <c r="E39">
        <f>+'Ark1'!Q994</f>
        <v>366</v>
      </c>
      <c r="G39" s="9">
        <f>+'Ark1'!R994</f>
        <v>3041</v>
      </c>
      <c r="I39" s="9">
        <f>+'Ark1'!S994</f>
        <v>3037</v>
      </c>
      <c r="J39" s="96">
        <f>+'Ark1'!T994</f>
        <v>10.043927733923438</v>
      </c>
      <c r="L39" s="96">
        <f>+'Ark1'!U994</f>
        <v>10.705754516612551</v>
      </c>
      <c r="M39" s="1">
        <f>+'Ark1'!W994</f>
        <v>59.087257161672703</v>
      </c>
      <c r="O39" s="1">
        <f>+'Ark1'!AB994</f>
        <v>4.5877058962947688</v>
      </c>
      <c r="P39" s="9">
        <f>+'Ark1'!Y994</f>
        <v>164.70529431108187</v>
      </c>
      <c r="R39" s="1">
        <f>+'Ark1'!AA994</f>
        <v>2.8861590926091405</v>
      </c>
      <c r="S39" s="9">
        <f>+'Ark1'!AC994</f>
        <v>-4.9437162606403238</v>
      </c>
      <c r="T39" s="96">
        <f t="shared" si="8"/>
        <v>8.3087431693989071</v>
      </c>
      <c r="U39" s="39"/>
      <c r="V39" s="2"/>
      <c r="W39" s="51"/>
      <c r="X39" s="4"/>
      <c r="Y39"/>
      <c r="Z39" s="5"/>
      <c r="AA39"/>
      <c r="AB39" s="11"/>
      <c r="AC39" s="11"/>
      <c r="AD39" s="9"/>
      <c r="AE39" s="9"/>
      <c r="AF39" s="9"/>
    </row>
    <row r="40" spans="1:32" ht="15.6">
      <c r="A40" s="39"/>
      <c r="B40">
        <f>+'Ark1'!C995</f>
        <v>2023</v>
      </c>
      <c r="C40">
        <f>+'Ark1'!N995</f>
        <v>170</v>
      </c>
      <c r="D40" s="3" t="str">
        <f>VLOOKUP(C40,RNR!$J$14:$K$31,2)</f>
        <v>&gt; 160 kg</v>
      </c>
      <c r="E40">
        <f>+'Ark1'!Q995</f>
        <v>340</v>
      </c>
      <c r="G40" s="9">
        <f>+'Ark1'!R995</f>
        <v>2561</v>
      </c>
      <c r="I40" s="9">
        <f>+'Ark1'!S995</f>
        <v>2560</v>
      </c>
      <c r="J40" s="96">
        <f>+'Ark1'!T995</f>
        <v>8.458565908115073</v>
      </c>
      <c r="L40" s="96">
        <f>+'Ark1'!U995</f>
        <v>9.5637048851996287</v>
      </c>
      <c r="M40" s="1">
        <f>+'Ark1'!W995</f>
        <v>58.692578124999997</v>
      </c>
      <c r="O40" s="1">
        <f>+'Ark1'!AB995</f>
        <v>4.543842802713586</v>
      </c>
      <c r="P40" s="9">
        <f>+'Ark1'!Y995</f>
        <v>174.71222178836348</v>
      </c>
      <c r="R40" s="1">
        <f>+'Ark1'!AA995</f>
        <v>2.9147632996346502</v>
      </c>
      <c r="S40" s="9">
        <f>+'Ark1'!AC995</f>
        <v>-5.1233147458790391</v>
      </c>
      <c r="T40" s="96">
        <f t="shared" si="8"/>
        <v>7.5323529411764705</v>
      </c>
      <c r="U40" s="39"/>
      <c r="V40" s="2"/>
      <c r="W40" s="51"/>
      <c r="X40" s="4"/>
      <c r="Y40"/>
      <c r="Z40"/>
      <c r="AA40"/>
      <c r="AB40" s="11"/>
      <c r="AC40" s="11"/>
      <c r="AD40" s="9"/>
      <c r="AE40" s="9"/>
      <c r="AF40" s="9"/>
    </row>
    <row r="41" spans="1:32">
      <c r="A41" s="39"/>
      <c r="B41">
        <f>+'Ark1'!C996</f>
        <v>2023</v>
      </c>
      <c r="C41">
        <f>+'Ark1'!N996</f>
        <v>180</v>
      </c>
      <c r="D41" s="3" t="str">
        <f>VLOOKUP(C41,RNR!$J$14:$K$31,2)</f>
        <v>&gt; 170 kg</v>
      </c>
      <c r="E41">
        <f>+'Ark1'!Q996</f>
        <v>328</v>
      </c>
      <c r="G41" s="9">
        <f>+'Ark1'!R996</f>
        <v>2043</v>
      </c>
      <c r="I41" s="9">
        <f>+'Ark1'!S996</f>
        <v>2040</v>
      </c>
      <c r="J41" s="96">
        <f>+'Ark1'!T996</f>
        <v>6.7476962710968724</v>
      </c>
      <c r="L41" s="96">
        <f>+'Ark1'!U996</f>
        <v>8.0615698101744488</v>
      </c>
      <c r="M41" s="1">
        <f>+'Ark1'!W996</f>
        <v>57.956862745098029</v>
      </c>
      <c r="O41" s="1">
        <f>+'Ark1'!AB996</f>
        <v>4.66128211353334</v>
      </c>
      <c r="P41" s="9">
        <f>+'Ark1'!Y996</f>
        <v>184.61116005873717</v>
      </c>
      <c r="R41" s="1">
        <f>+'Ark1'!AA996</f>
        <v>2.8876788380208755</v>
      </c>
      <c r="S41" s="9">
        <f>+'Ark1'!AC996</f>
        <v>-5.8531922570304307</v>
      </c>
      <c r="T41" s="96">
        <f t="shared" si="8"/>
        <v>6.2286585365853657</v>
      </c>
      <c r="U41" s="39"/>
      <c r="V41" s="12"/>
      <c r="W41" s="11"/>
      <c r="X41" s="4"/>
      <c r="Y41"/>
      <c r="Z41"/>
      <c r="AA41"/>
      <c r="AB41" s="11"/>
      <c r="AC41" s="11"/>
      <c r="AD41" s="9"/>
      <c r="AE41" s="9"/>
      <c r="AF41" s="9"/>
    </row>
    <row r="42" spans="1:32" ht="21">
      <c r="A42" s="39"/>
      <c r="B42">
        <f>+'Ark1'!C997</f>
        <v>2023</v>
      </c>
      <c r="C42">
        <f>+'Ark1'!N997</f>
        <v>190</v>
      </c>
      <c r="D42" s="3" t="str">
        <f>VLOOKUP(C42,RNR!$J$14:$K$31,2)</f>
        <v>&gt; 180 kg</v>
      </c>
      <c r="E42">
        <f>+'Ark1'!Q997</f>
        <v>301</v>
      </c>
      <c r="G42" s="9">
        <f>+'Ark1'!R997</f>
        <v>1547</v>
      </c>
      <c r="I42" s="9">
        <f>+'Ark1'!S997</f>
        <v>1541</v>
      </c>
      <c r="J42" s="96">
        <f>+'Ark1'!T997</f>
        <v>5.1094890510948909</v>
      </c>
      <c r="L42" s="96">
        <f>+'Ark1'!U997</f>
        <v>6.4195031540766951</v>
      </c>
      <c r="M42" s="1">
        <f>+'Ark1'!W997</f>
        <v>56.906554185593762</v>
      </c>
      <c r="O42" s="1">
        <f>+'Ark1'!AB997</f>
        <v>4.6922515970948036</v>
      </c>
      <c r="P42" s="9">
        <f>+'Ark1'!Y997</f>
        <v>194.14124111182943</v>
      </c>
      <c r="R42" s="1">
        <f>+'Ark1'!AA997</f>
        <v>2.9122988144513791</v>
      </c>
      <c r="S42" s="9">
        <f>+'Ark1'!AC997</f>
        <v>-7.7381559261361854</v>
      </c>
      <c r="T42" s="96">
        <f t="shared" si="8"/>
        <v>5.1395348837209305</v>
      </c>
      <c r="U42" s="39"/>
      <c r="V42" s="2"/>
      <c r="W42" s="5"/>
      <c r="X42" s="4"/>
      <c r="Y42"/>
      <c r="Z42"/>
      <c r="AA42"/>
      <c r="AB42" s="50"/>
      <c r="AC42" s="50"/>
      <c r="AD42" s="9"/>
      <c r="AE42" s="9"/>
      <c r="AF42" s="9"/>
    </row>
    <row r="43" spans="1:32">
      <c r="A43" s="39"/>
      <c r="B43">
        <f>+'Ark1'!C998</f>
        <v>2023</v>
      </c>
      <c r="C43">
        <f>+'Ark1'!N998</f>
        <v>200</v>
      </c>
      <c r="D43" s="3" t="str">
        <f>VLOOKUP(C43,RNR!$J$14:$K$31,2)</f>
        <v>&gt; 190 kg</v>
      </c>
      <c r="E43">
        <f>+'Ark1'!Q998</f>
        <v>255</v>
      </c>
      <c r="G43" s="9">
        <f>+'Ark1'!R998</f>
        <v>1016</v>
      </c>
      <c r="I43" s="9">
        <f>+'Ark1'!S998</f>
        <v>1014</v>
      </c>
      <c r="J43" s="96">
        <f>+'Ark1'!T998</f>
        <v>3.3556825312943821</v>
      </c>
      <c r="L43" s="96">
        <f>+'Ark1'!U998</f>
        <v>4.4399800987525779</v>
      </c>
      <c r="M43" s="1">
        <f>+'Ark1'!W998</f>
        <v>55.704142011834321</v>
      </c>
      <c r="O43" s="1">
        <f>+'Ark1'!AB998</f>
        <v>4.8464837701644754</v>
      </c>
      <c r="P43" s="9">
        <f>+'Ark1'!Y998</f>
        <v>204.45324803149609</v>
      </c>
      <c r="R43" s="1">
        <f>+'Ark1'!AA998</f>
        <v>2.8994408835649472</v>
      </c>
      <c r="S43" s="9">
        <f>+'Ark1'!AC998</f>
        <v>-6.7770325442496961</v>
      </c>
      <c r="T43" s="96">
        <f t="shared" si="8"/>
        <v>3.9843137254901961</v>
      </c>
      <c r="U43" s="39"/>
      <c r="V43" s="4"/>
      <c r="W43" s="4"/>
      <c r="X43" s="4"/>
      <c r="Y43" s="4"/>
      <c r="Z43" s="4"/>
      <c r="AA43"/>
      <c r="AB43"/>
      <c r="AC43"/>
      <c r="AD43"/>
      <c r="AE43"/>
    </row>
    <row r="44" spans="1:32" ht="15.6">
      <c r="A44" s="39"/>
      <c r="B44">
        <f>+'Ark1'!C999</f>
        <v>2023</v>
      </c>
      <c r="C44">
        <f>+'Ark1'!N999</f>
        <v>210</v>
      </c>
      <c r="D44" s="3" t="str">
        <f>VLOOKUP(C44,RNR!$J$14:$K$31,2)</f>
        <v>&gt; 200 kg</v>
      </c>
      <c r="E44">
        <f>+'Ark1'!Q999</f>
        <v>218</v>
      </c>
      <c r="G44" s="9">
        <f>+'Ark1'!R999</f>
        <v>641</v>
      </c>
      <c r="I44" s="9">
        <f>+'Ark1'!S999</f>
        <v>640</v>
      </c>
      <c r="J44" s="96">
        <f>+'Ark1'!T999</f>
        <v>2.1171186048815938</v>
      </c>
      <c r="L44" s="96">
        <f>+'Ark1'!U999</f>
        <v>2.9363466804653902</v>
      </c>
      <c r="M44" s="1">
        <f>+'Ark1'!W999</f>
        <v>54.451562500000001</v>
      </c>
      <c r="O44" s="1">
        <f>+'Ark1'!AB999</f>
        <v>4.8529144654108514</v>
      </c>
      <c r="P44" s="9">
        <f>+'Ark1'!Y999</f>
        <v>214.31669266770675</v>
      </c>
      <c r="R44" s="1">
        <f>+'Ark1'!AA999</f>
        <v>2.8224818526519377</v>
      </c>
      <c r="S44" s="9">
        <f>+'Ark1'!AC999</f>
        <v>-7.5779459777170652</v>
      </c>
      <c r="T44" s="96">
        <f t="shared" si="8"/>
        <v>2.9403669724770642</v>
      </c>
      <c r="U44" s="39"/>
      <c r="V44" s="4"/>
      <c r="W44" s="14"/>
      <c r="X44" s="4"/>
      <c r="Z44" s="18"/>
      <c r="AA44"/>
      <c r="AB44" s="1"/>
      <c r="AC44" s="5"/>
      <c r="AD44"/>
      <c r="AE44"/>
    </row>
    <row r="45" spans="1:32" ht="15.6">
      <c r="A45" s="39"/>
      <c r="B45">
        <f>+'Ark1'!C1000</f>
        <v>2023</v>
      </c>
      <c r="C45">
        <f>+'Ark1'!N1000</f>
        <v>220</v>
      </c>
      <c r="D45" s="3" t="str">
        <f>VLOOKUP(C45,RNR!$J$14:$K$31,2)</f>
        <v>&gt; 210 kg</v>
      </c>
      <c r="E45">
        <f>+'Ark1'!Q1000</f>
        <v>160</v>
      </c>
      <c r="G45" s="9">
        <f>+'Ark1'!R1000</f>
        <v>437</v>
      </c>
      <c r="I45" s="9">
        <f>+'Ark1'!S1000</f>
        <v>437</v>
      </c>
      <c r="J45" s="96">
        <f>+'Ark1'!T1000</f>
        <v>1.4433398289130372</v>
      </c>
      <c r="L45" s="96">
        <f>+'Ark1'!U1000</f>
        <v>2.0977126283212906</v>
      </c>
      <c r="M45" s="1">
        <f>+'Ark1'!W1000</f>
        <v>53.302059496567509</v>
      </c>
      <c r="O45" s="1">
        <f>+'Ark1'!AB1000</f>
        <v>4.8863814267063743</v>
      </c>
      <c r="P45" s="9">
        <f>+'Ark1'!Y1000</f>
        <v>224.58009153318079</v>
      </c>
      <c r="R45" s="1">
        <f>+'Ark1'!AA1000</f>
        <v>2.9191613464301223</v>
      </c>
      <c r="S45" s="9">
        <f>+'Ark1'!AC1000</f>
        <v>-9.7566242359134847</v>
      </c>
      <c r="T45" s="96">
        <f t="shared" si="8"/>
        <v>2.7312500000000002</v>
      </c>
      <c r="U45" s="39"/>
      <c r="V45" s="4"/>
      <c r="W45" s="14"/>
      <c r="X45" s="4"/>
      <c r="Z45" s="18"/>
      <c r="AA45"/>
      <c r="AB45"/>
      <c r="AC45"/>
      <c r="AD45"/>
      <c r="AE45"/>
    </row>
    <row r="46" spans="1:32" ht="15.6">
      <c r="A46" s="39"/>
      <c r="B46">
        <f>+'Ark1'!C1001</f>
        <v>2023</v>
      </c>
      <c r="C46">
        <f>+'Ark1'!N1001</f>
        <v>230</v>
      </c>
      <c r="D46" s="3" t="str">
        <f>VLOOKUP(C46,RNR!$J$14:$K$31,2)</f>
        <v>&gt; 220 kg</v>
      </c>
      <c r="E46">
        <f>+'Ark1'!Q1001</f>
        <v>158</v>
      </c>
      <c r="G46" s="9">
        <f>+'Ark1'!R1001</f>
        <v>543</v>
      </c>
      <c r="I46" s="9">
        <f>+'Ark1'!S1001</f>
        <v>542</v>
      </c>
      <c r="J46" s="96">
        <f>+'Ark1'!T1001</f>
        <v>1.7934405654457179</v>
      </c>
      <c r="L46" s="96">
        <f>+'Ark1'!U1001</f>
        <v>2.8325954936802757</v>
      </c>
      <c r="M46" s="1">
        <f>+'Ark1'!W1001</f>
        <v>50.699261992619931</v>
      </c>
      <c r="O46" s="1">
        <f>+'Ark1'!AB1001</f>
        <v>5.6241407223628039</v>
      </c>
      <c r="P46" s="9">
        <f>+'Ark1'!Y1001</f>
        <v>244.05709023941097</v>
      </c>
      <c r="R46" s="1">
        <f>+'Ark1'!AA1001</f>
        <v>14.364144736861736</v>
      </c>
      <c r="S46" s="9">
        <f>+'Ark1'!AC1001</f>
        <v>-23.028360342741166</v>
      </c>
      <c r="T46" s="96">
        <f t="shared" si="8"/>
        <v>3.4367088607594938</v>
      </c>
      <c r="U46" s="39"/>
      <c r="V46" s="4"/>
      <c r="W46" s="14"/>
      <c r="X46" s="4"/>
      <c r="Z46" s="18"/>
      <c r="AA46"/>
      <c r="AB46"/>
      <c r="AC46"/>
      <c r="AD46"/>
      <c r="AE46"/>
    </row>
    <row r="47" spans="1:32" s="318" customFormat="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100"/>
      <c r="O47" s="39"/>
      <c r="P47" s="64"/>
      <c r="Q47" s="39"/>
      <c r="R47" s="39"/>
      <c r="S47" s="64"/>
      <c r="T47" s="39"/>
      <c r="U47" s="39"/>
      <c r="V47" s="9"/>
      <c r="W47" s="9"/>
      <c r="X47" s="1"/>
      <c r="Y47" s="1"/>
      <c r="Z47" s="1"/>
      <c r="AA47" s="1"/>
      <c r="AB47" s="96"/>
      <c r="AC47" s="1"/>
      <c r="AD47" s="1"/>
      <c r="AE47" s="1"/>
    </row>
    <row r="48" spans="1:32" ht="15.6">
      <c r="A48" s="39"/>
      <c r="B48" s="47">
        <f>+'Ark1'!C1002</f>
        <v>2022</v>
      </c>
      <c r="C48" s="47">
        <f>+'Ark1'!N1002</f>
        <v>60</v>
      </c>
      <c r="D48" s="48" t="str">
        <f>VLOOKUP(C48,RNR!$J$14:$K$31,2)</f>
        <v>&lt;=70 kg</v>
      </c>
      <c r="E48" s="47">
        <f>+'Ark1'!Q1002</f>
        <v>8</v>
      </c>
      <c r="F48" s="47"/>
      <c r="G48" s="65">
        <f>+'Ark1'!R1002</f>
        <v>10</v>
      </c>
      <c r="H48" s="47"/>
      <c r="I48" s="65">
        <f>+'Ark1'!S1002</f>
        <v>9</v>
      </c>
      <c r="J48" s="101">
        <f>+'Ark1'!T1002</f>
        <v>3.1373533287318824E-2</v>
      </c>
      <c r="K48" s="47"/>
      <c r="L48" s="101">
        <f>+'Ark1'!U1002</f>
        <v>1.098885069620203E-2</v>
      </c>
      <c r="M48" s="49">
        <f>+'Ark1'!W1002</f>
        <v>58.66666666666665</v>
      </c>
      <c r="N48" s="101"/>
      <c r="O48" s="49">
        <f>+'Ark1'!AB1002</f>
        <v>3.7118429085534008</v>
      </c>
      <c r="P48" s="65">
        <f>+'Ark1'!Y1002</f>
        <v>53.97</v>
      </c>
      <c r="Q48" s="47"/>
      <c r="R48" s="49">
        <f>+'Ark1'!AA1002</f>
        <v>6.6233593356309202</v>
      </c>
      <c r="S48" s="65">
        <f>+'Ark1'!AC1002</f>
        <v>39.590746579071947</v>
      </c>
      <c r="T48" s="101">
        <f t="shared" ref="T48" si="9">+G48/E48</f>
        <v>1.25</v>
      </c>
      <c r="U48" s="39"/>
      <c r="V48" s="4"/>
      <c r="W48" s="14"/>
      <c r="X48" s="4"/>
      <c r="Z48" s="18"/>
      <c r="AA48"/>
      <c r="AB48"/>
      <c r="AC48"/>
      <c r="AD48"/>
      <c r="AE48"/>
    </row>
    <row r="49" spans="1:31" ht="15.6">
      <c r="A49" s="39"/>
      <c r="B49" s="47">
        <f>+'Ark1'!C1003</f>
        <v>2022</v>
      </c>
      <c r="C49" s="47">
        <f>+'Ark1'!N1003</f>
        <v>70</v>
      </c>
      <c r="D49" s="48" t="str">
        <f>VLOOKUP(C49,RNR!$J$14:$K$31,2)</f>
        <v>&gt; 70 kg</v>
      </c>
      <c r="E49" s="47">
        <f>+'Ark1'!Q1003</f>
        <v>25</v>
      </c>
      <c r="F49" s="47"/>
      <c r="G49" s="65">
        <f>+'Ark1'!R1003</f>
        <v>27</v>
      </c>
      <c r="H49" s="47"/>
      <c r="I49" s="65">
        <f>+'Ark1'!S1003</f>
        <v>27</v>
      </c>
      <c r="J49" s="101">
        <f>+'Ark1'!T1003</f>
        <v>8.470853987576081E-2</v>
      </c>
      <c r="K49" s="47"/>
      <c r="L49" s="101">
        <f>+'Ark1'!U1003</f>
        <v>4.2255256345799658E-2</v>
      </c>
      <c r="M49" s="49">
        <f>+'Ark1'!W1003</f>
        <v>61.814814814814824</v>
      </c>
      <c r="N49" s="101"/>
      <c r="O49" s="49">
        <f>+'Ark1'!AB1003</f>
        <v>3.4858129084007174</v>
      </c>
      <c r="P49" s="65">
        <f>+'Ark1'!Y1003</f>
        <v>76.862962962962982</v>
      </c>
      <c r="Q49" s="47"/>
      <c r="R49" s="49">
        <f>+'Ark1'!AA1003</f>
        <v>2.7329468762229392</v>
      </c>
      <c r="S49" s="65">
        <f>+'Ark1'!AC1003</f>
        <v>4.7877212568974388</v>
      </c>
      <c r="T49" s="101">
        <f t="shared" si="8"/>
        <v>1.08</v>
      </c>
      <c r="U49" s="39"/>
      <c r="V49" s="4"/>
      <c r="W49" s="14"/>
      <c r="X49" s="4"/>
      <c r="Y49" s="11"/>
      <c r="Z49" s="18"/>
      <c r="AA49"/>
      <c r="AB49"/>
      <c r="AC49"/>
      <c r="AD49"/>
      <c r="AE49"/>
    </row>
    <row r="50" spans="1:31" ht="15.6">
      <c r="A50" s="39"/>
      <c r="B50" s="47">
        <f>+'Ark1'!C1004</f>
        <v>2022</v>
      </c>
      <c r="C50" s="47">
        <f>+'Ark1'!N1004</f>
        <v>80</v>
      </c>
      <c r="D50" s="48" t="str">
        <f>VLOOKUP(C50,RNR!$J$14:$K$31,2)</f>
        <v>&gt; 70 kg</v>
      </c>
      <c r="E50" s="47">
        <f>+'Ark1'!Q1004</f>
        <v>75</v>
      </c>
      <c r="F50" s="47"/>
      <c r="G50" s="65">
        <f>+'Ark1'!R1004</f>
        <v>131</v>
      </c>
      <c r="H50" s="47"/>
      <c r="I50" s="65">
        <f>+'Ark1'!S1004</f>
        <v>130</v>
      </c>
      <c r="J50" s="101">
        <f>+'Ark1'!T1004</f>
        <v>0.41099328606387647</v>
      </c>
      <c r="K50" s="47"/>
      <c r="L50" s="101">
        <f>+'Ark1'!U1004</f>
        <v>0.22783998386233237</v>
      </c>
      <c r="M50" s="49">
        <f>+'Ark1'!W1004</f>
        <v>62.14615384615383</v>
      </c>
      <c r="N50" s="101"/>
      <c r="O50" s="49">
        <f>+'Ark1'!AB1004</f>
        <v>3.2275533445190696</v>
      </c>
      <c r="P50" s="65">
        <f>+'Ark1'!Y1004</f>
        <v>85.419847328244316</v>
      </c>
      <c r="Q50" s="47"/>
      <c r="R50" s="49">
        <f>+'Ark1'!AA1004</f>
        <v>2.8618589564093746</v>
      </c>
      <c r="S50" s="65">
        <f>+'Ark1'!AC1004</f>
        <v>2.4266190939332737</v>
      </c>
      <c r="T50" s="101">
        <f t="shared" ref="T50:T65" si="10">+G50/E50</f>
        <v>1.7466666666666666</v>
      </c>
      <c r="U50" s="39"/>
      <c r="V50" s="4"/>
      <c r="W50" s="14"/>
      <c r="X50" s="4"/>
      <c r="Y50" s="11"/>
      <c r="Z50" s="18"/>
      <c r="AA50"/>
      <c r="AB50"/>
      <c r="AC50"/>
      <c r="AD50"/>
      <c r="AE50"/>
    </row>
    <row r="51" spans="1:31" ht="15.6">
      <c r="A51" s="39"/>
      <c r="B51" s="47">
        <f>+'Ark1'!C1005</f>
        <v>2022</v>
      </c>
      <c r="C51" s="47">
        <f>+'Ark1'!N1005</f>
        <v>90</v>
      </c>
      <c r="D51" s="48" t="str">
        <f>VLOOKUP(C51,RNR!$J$14:$K$31,2)</f>
        <v>&gt; 80 kg</v>
      </c>
      <c r="E51" s="47">
        <f>+'Ark1'!Q1005</f>
        <v>137</v>
      </c>
      <c r="F51" s="47"/>
      <c r="G51" s="65">
        <f>+'Ark1'!R1005</f>
        <v>432</v>
      </c>
      <c r="H51" s="47"/>
      <c r="I51" s="65">
        <f>+'Ark1'!S1005</f>
        <v>430</v>
      </c>
      <c r="J51" s="101">
        <f>+'Ark1'!T1005</f>
        <v>1.355336638012173</v>
      </c>
      <c r="K51" s="47"/>
      <c r="L51" s="101">
        <f>+'Ark1'!U1005</f>
        <v>0.83891333611237051</v>
      </c>
      <c r="M51" s="49">
        <f>+'Ark1'!W1005</f>
        <v>62.244186046511643</v>
      </c>
      <c r="N51" s="101"/>
      <c r="O51" s="49">
        <f>+'Ark1'!AB1005</f>
        <v>2.455823863616394</v>
      </c>
      <c r="P51" s="65">
        <f>+'Ark1'!Y1005</f>
        <v>95.374768518518522</v>
      </c>
      <c r="Q51" s="47"/>
      <c r="R51" s="49">
        <f>+'Ark1'!AA1005</f>
        <v>2.7863335333778405</v>
      </c>
      <c r="S51" s="65">
        <f>+'Ark1'!AC1005</f>
        <v>-4.4932695965258969</v>
      </c>
      <c r="T51" s="101">
        <f t="shared" si="10"/>
        <v>3.1532846715328469</v>
      </c>
      <c r="U51" s="39"/>
      <c r="V51" s="4"/>
      <c r="W51" s="14"/>
      <c r="X51" s="4"/>
      <c r="Y51" s="11"/>
      <c r="Z51" s="18"/>
      <c r="AA51"/>
      <c r="AB51"/>
      <c r="AC51"/>
      <c r="AD51"/>
      <c r="AE51"/>
    </row>
    <row r="52" spans="1:31" ht="15.6">
      <c r="A52" s="39"/>
      <c r="B52" s="47">
        <f>+'Ark1'!C1006</f>
        <v>2022</v>
      </c>
      <c r="C52" s="47">
        <f>+'Ark1'!N1006</f>
        <v>100</v>
      </c>
      <c r="D52" s="48" t="str">
        <f>VLOOKUP(C52,RNR!$J$14:$K$31,2)</f>
        <v>&gt; 90 kg</v>
      </c>
      <c r="E52" s="47">
        <f>+'Ark1'!Q1006</f>
        <v>238</v>
      </c>
      <c r="F52" s="47"/>
      <c r="G52" s="65">
        <f>+'Ark1'!R1006</f>
        <v>1058</v>
      </c>
      <c r="H52" s="47"/>
      <c r="I52" s="65">
        <f>+'Ark1'!S1006</f>
        <v>1051</v>
      </c>
      <c r="J52" s="101">
        <f>+'Ark1'!T1006</f>
        <v>3.3193198217983304</v>
      </c>
      <c r="K52" s="47"/>
      <c r="L52" s="101">
        <f>+'Ark1'!U1006</f>
        <v>2.2628488943807237</v>
      </c>
      <c r="M52" s="49">
        <f>+'Ark1'!W1006</f>
        <v>62.046622264509999</v>
      </c>
      <c r="N52" s="101"/>
      <c r="O52" s="49">
        <f>+'Ark1'!AB1006</f>
        <v>2.884176375901145</v>
      </c>
      <c r="P52" s="65">
        <f>+'Ark1'!Y1006</f>
        <v>105.04370510396986</v>
      </c>
      <c r="Q52" s="47"/>
      <c r="R52" s="49">
        <f>+'Ark1'!AA1006</f>
        <v>2.815145179713813</v>
      </c>
      <c r="S52" s="65">
        <f>+'Ark1'!AC1006</f>
        <v>-4.6043811455209411</v>
      </c>
      <c r="T52" s="101">
        <f t="shared" si="10"/>
        <v>4.4453781512605044</v>
      </c>
      <c r="U52" s="39"/>
      <c r="V52" s="4"/>
      <c r="W52" s="14"/>
      <c r="X52" s="4"/>
      <c r="Y52" s="11"/>
      <c r="Z52" s="18"/>
      <c r="AA52"/>
      <c r="AB52"/>
      <c r="AC52"/>
      <c r="AD52"/>
      <c r="AE52"/>
    </row>
    <row r="53" spans="1:31" ht="15.6">
      <c r="A53" s="39"/>
      <c r="B53" s="47">
        <f>+'Ark1'!C1007</f>
        <v>2022</v>
      </c>
      <c r="C53" s="47">
        <f>+'Ark1'!N1007</f>
        <v>110</v>
      </c>
      <c r="D53" s="48" t="str">
        <f>VLOOKUP(C53,RNR!$J$14:$K$31,2)</f>
        <v>&gt; 100 kg</v>
      </c>
      <c r="E53" s="47">
        <f>+'Ark1'!Q1007</f>
        <v>288</v>
      </c>
      <c r="F53" s="47"/>
      <c r="G53" s="65">
        <f>+'Ark1'!R1007</f>
        <v>1826</v>
      </c>
      <c r="H53" s="47"/>
      <c r="I53" s="65">
        <f>+'Ark1'!S1007</f>
        <v>1821</v>
      </c>
      <c r="J53" s="101">
        <f>+'Ark1'!T1007</f>
        <v>5.7288071782644154</v>
      </c>
      <c r="K53" s="47"/>
      <c r="L53" s="101">
        <f>+'Ark1'!U1007</f>
        <v>4.2786846324948407</v>
      </c>
      <c r="M53" s="49">
        <f>+'Ark1'!W1007</f>
        <v>61.505766062602987</v>
      </c>
      <c r="N53" s="101"/>
      <c r="O53" s="49">
        <f>+'Ark1'!AB1007</f>
        <v>2.9445907607219191</v>
      </c>
      <c r="P53" s="65">
        <f>+'Ark1'!Y1007</f>
        <v>115.08259583789702</v>
      </c>
      <c r="Q53" s="47"/>
      <c r="R53" s="49">
        <f>+'Ark1'!AA1007</f>
        <v>2.9296980317349122</v>
      </c>
      <c r="S53" s="65">
        <f>+'Ark1'!AC1007</f>
        <v>-5.5355317430584172</v>
      </c>
      <c r="T53" s="101">
        <f t="shared" si="10"/>
        <v>6.3402777777777777</v>
      </c>
      <c r="U53" s="39"/>
      <c r="V53" s="4"/>
      <c r="W53" s="14"/>
      <c r="X53" s="4"/>
      <c r="Y53" s="11"/>
      <c r="Z53" s="18"/>
      <c r="AA53"/>
      <c r="AB53"/>
      <c r="AC53"/>
      <c r="AD53"/>
      <c r="AE53"/>
    </row>
    <row r="54" spans="1:31" ht="15.6">
      <c r="A54" s="39"/>
      <c r="B54" s="47">
        <f>+'Ark1'!C1008</f>
        <v>2022</v>
      </c>
      <c r="C54" s="47">
        <f>+'Ark1'!N1008</f>
        <v>120</v>
      </c>
      <c r="D54" s="48" t="str">
        <f>VLOOKUP(C54,RNR!$J$14:$K$31,2)</f>
        <v>&gt; 110 kg</v>
      </c>
      <c r="E54" s="47">
        <f>+'Ark1'!Q1008</f>
        <v>544</v>
      </c>
      <c r="F54" s="47"/>
      <c r="G54" s="65">
        <f>+'Ark1'!R1008</f>
        <v>3547</v>
      </c>
      <c r="H54" s="47"/>
      <c r="I54" s="65">
        <f>+'Ark1'!S1008</f>
        <v>3539</v>
      </c>
      <c r="J54" s="101">
        <f>+'Ark1'!T1008</f>
        <v>11.128192257011989</v>
      </c>
      <c r="K54" s="47"/>
      <c r="L54" s="101">
        <f>+'Ark1'!U1008</f>
        <v>9.0633151311379834</v>
      </c>
      <c r="M54" s="49">
        <f>+'Ark1'!W1008</f>
        <v>60.008476970895757</v>
      </c>
      <c r="N54" s="101"/>
      <c r="O54" s="49">
        <f>+'Ark1'!AB1008</f>
        <v>3.8135310946266512</v>
      </c>
      <c r="P54" s="65">
        <f>+'Ark1'!Y1008</f>
        <v>125.49488863828591</v>
      </c>
      <c r="Q54" s="47"/>
      <c r="R54" s="49">
        <f>+'Ark1'!AA1008</f>
        <v>2.7682666053437921</v>
      </c>
      <c r="S54" s="65">
        <f>+'Ark1'!AC1008</f>
        <v>-17.764323268313277</v>
      </c>
      <c r="T54" s="101">
        <f t="shared" si="10"/>
        <v>6.5202205882352944</v>
      </c>
      <c r="U54" s="39"/>
      <c r="V54" s="4"/>
      <c r="W54" s="14"/>
      <c r="X54" s="4"/>
      <c r="Y54" s="5"/>
      <c r="Z54" s="18"/>
      <c r="AA54"/>
      <c r="AB54"/>
      <c r="AC54"/>
      <c r="AD54"/>
      <c r="AE54"/>
    </row>
    <row r="55" spans="1:31" ht="15.6">
      <c r="A55" s="39"/>
      <c r="B55" s="47">
        <f>+'Ark1'!C1009</f>
        <v>2022</v>
      </c>
      <c r="C55" s="47">
        <f>+'Ark1'!N1009</f>
        <v>130</v>
      </c>
      <c r="D55" s="48" t="str">
        <f>VLOOKUP(C55,RNR!$J$14:$K$31,2)</f>
        <v>&gt; 120 kg</v>
      </c>
      <c r="E55" s="47">
        <f>+'Ark1'!Q1009</f>
        <v>619</v>
      </c>
      <c r="F55" s="47"/>
      <c r="G55" s="65">
        <f>+'Ark1'!R1009</f>
        <v>4568</v>
      </c>
      <c r="H55" s="47"/>
      <c r="I55" s="65">
        <f>+'Ark1'!S1009</f>
        <v>4560</v>
      </c>
      <c r="J55" s="101">
        <f>+'Ark1'!T1009</f>
        <v>14.331430005647244</v>
      </c>
      <c r="K55" s="47"/>
      <c r="L55" s="101">
        <f>+'Ark1'!U1009</f>
        <v>12.532822090543869</v>
      </c>
      <c r="M55" s="49">
        <f>+'Ark1'!W1009</f>
        <v>59.576535087719293</v>
      </c>
      <c r="N55" s="101"/>
      <c r="O55" s="49">
        <f>+'Ark1'!AB1009</f>
        <v>4.0247940247609328</v>
      </c>
      <c r="P55" s="65">
        <f>+'Ark1'!Y1009</f>
        <v>134.74818520140087</v>
      </c>
      <c r="Q55" s="47"/>
      <c r="R55" s="49">
        <f>+'Ark1'!AA1009</f>
        <v>2.9038986806661837</v>
      </c>
      <c r="S55" s="65">
        <f>+'Ark1'!AC1009</f>
        <v>-2.2590405468908288</v>
      </c>
      <c r="T55" s="101">
        <f t="shared" si="10"/>
        <v>7.3796445880452346</v>
      </c>
      <c r="U55" s="39"/>
      <c r="V55" s="4"/>
      <c r="W55" s="14"/>
      <c r="X55" s="4"/>
      <c r="Y55" s="5"/>
      <c r="Z55" s="18"/>
      <c r="AA55"/>
      <c r="AB55"/>
      <c r="AC55"/>
      <c r="AD55"/>
      <c r="AE55"/>
    </row>
    <row r="56" spans="1:31" ht="15.6">
      <c r="A56" s="39"/>
      <c r="B56" s="47">
        <f>+'Ark1'!C1010</f>
        <v>2022</v>
      </c>
      <c r="C56" s="47">
        <f>+'Ark1'!N1010</f>
        <v>140</v>
      </c>
      <c r="D56" s="48" t="str">
        <f>VLOOKUP(C56,RNR!$J$14:$K$31,2)</f>
        <v>&gt; 130 kg</v>
      </c>
      <c r="E56" s="47">
        <f>+'Ark1'!Q1010</f>
        <v>494</v>
      </c>
      <c r="F56" s="47"/>
      <c r="G56" s="65">
        <f>+'Ark1'!R1010</f>
        <v>4225</v>
      </c>
      <c r="H56" s="47"/>
      <c r="I56" s="65">
        <f>+'Ark1'!S1010</f>
        <v>4215</v>
      </c>
      <c r="J56" s="101">
        <f>+'Ark1'!T1010</f>
        <v>13.2553178138922</v>
      </c>
      <c r="K56" s="47"/>
      <c r="L56" s="101">
        <f>+'Ark1'!U1010</f>
        <v>12.439092508335477</v>
      </c>
      <c r="M56" s="49">
        <f>+'Ark1'!W1010</f>
        <v>59.582443653618022</v>
      </c>
      <c r="N56" s="101"/>
      <c r="O56" s="49">
        <f>+'Ark1'!AB1010</f>
        <v>4.3596636181785762</v>
      </c>
      <c r="P56" s="65">
        <f>+'Ark1'!Y1010</f>
        <v>144.59794792899419</v>
      </c>
      <c r="Q56" s="47"/>
      <c r="R56" s="49">
        <f>+'Ark1'!AA1010</f>
        <v>2.8959779223664639</v>
      </c>
      <c r="S56" s="65">
        <f>+'Ark1'!AC1010</f>
        <v>-0.33603101099190924</v>
      </c>
      <c r="T56" s="101">
        <f t="shared" si="10"/>
        <v>8.5526315789473681</v>
      </c>
      <c r="U56" s="39"/>
      <c r="V56" s="4"/>
      <c r="W56" s="14"/>
      <c r="X56" s="4"/>
      <c r="Y56" s="5"/>
      <c r="Z56" s="18"/>
      <c r="AA56"/>
      <c r="AB56"/>
      <c r="AC56"/>
      <c r="AD56"/>
      <c r="AE56"/>
    </row>
    <row r="57" spans="1:31" ht="15.6">
      <c r="A57" s="39"/>
      <c r="B57" s="47">
        <f>+'Ark1'!C1011</f>
        <v>2022</v>
      </c>
      <c r="C57" s="47">
        <f>+'Ark1'!N1011</f>
        <v>150</v>
      </c>
      <c r="D57" s="48" t="str">
        <f>VLOOKUP(C57,RNR!$J$14:$K$31,2)</f>
        <v>&gt; 140 kg</v>
      </c>
      <c r="E57" s="47">
        <f>+'Ark1'!Q1011</f>
        <v>470</v>
      </c>
      <c r="F57" s="47"/>
      <c r="G57" s="65">
        <f>+'Ark1'!R1011</f>
        <v>3743</v>
      </c>
      <c r="H57" s="47"/>
      <c r="I57" s="65">
        <f>+'Ark1'!S1011</f>
        <v>3740</v>
      </c>
      <c r="J57" s="101">
        <f>+'Ark1'!T1011</f>
        <v>11.743113509443436</v>
      </c>
      <c r="K57" s="47"/>
      <c r="L57" s="101">
        <f>+'Ark1'!U1011</f>
        <v>11.804919968874344</v>
      </c>
      <c r="M57" s="49">
        <f>+'Ark1'!W1011</f>
        <v>59.410427807486641</v>
      </c>
      <c r="N57" s="101"/>
      <c r="O57" s="49">
        <f>+'Ark1'!AB1011</f>
        <v>4.3274708040951504</v>
      </c>
      <c r="P57" s="65">
        <f>+'Ark1'!Y1011</f>
        <v>154.89712797221497</v>
      </c>
      <c r="Q57" s="47"/>
      <c r="R57" s="49">
        <f>+'Ark1'!AA1011</f>
        <v>2.8532023104967119</v>
      </c>
      <c r="S57" s="65">
        <f>+'Ark1'!AC1011</f>
        <v>1.2039547077594861</v>
      </c>
      <c r="T57" s="101">
        <f t="shared" si="10"/>
        <v>7.9638297872340429</v>
      </c>
      <c r="U57" s="39"/>
      <c r="V57" s="4"/>
      <c r="W57" s="14"/>
      <c r="X57" s="4"/>
      <c r="Y57" s="5"/>
      <c r="Z57" s="18"/>
      <c r="AA57"/>
      <c r="AB57"/>
      <c r="AC57"/>
      <c r="AD57"/>
      <c r="AE57"/>
    </row>
    <row r="58" spans="1:31" ht="15.6">
      <c r="A58" s="39"/>
      <c r="B58" s="47">
        <f>+'Ark1'!C1012</f>
        <v>2022</v>
      </c>
      <c r="C58" s="47">
        <f>+'Ark1'!N1012</f>
        <v>160</v>
      </c>
      <c r="D58" s="48" t="str">
        <f>VLOOKUP(C58,RNR!$J$14:$K$31,2)</f>
        <v>&gt; 150 kg</v>
      </c>
      <c r="E58" s="47">
        <f>+'Ark1'!Q1012</f>
        <v>408</v>
      </c>
      <c r="F58" s="47"/>
      <c r="G58" s="65">
        <f>+'Ark1'!R1012</f>
        <v>3242</v>
      </c>
      <c r="H58" s="47"/>
      <c r="I58" s="65">
        <f>+'Ark1'!S1012</f>
        <v>3235</v>
      </c>
      <c r="J58" s="101">
        <f>+'Ark1'!T1012</f>
        <v>10.171299491748762</v>
      </c>
      <c r="K58" s="47"/>
      <c r="L58" s="101">
        <f>+'Ark1'!U1012</f>
        <v>10.860050656138023</v>
      </c>
      <c r="M58" s="49">
        <f>+'Ark1'!W1012</f>
        <v>59.165069551777435</v>
      </c>
      <c r="N58" s="101"/>
      <c r="O58" s="49">
        <f>+'Ark1'!AB1012</f>
        <v>4.3502687958790247</v>
      </c>
      <c r="P58" s="65">
        <f>+'Ark1'!Y1012</f>
        <v>164.52010795805057</v>
      </c>
      <c r="Q58" s="47"/>
      <c r="R58" s="49">
        <f>+'Ark1'!AA1012</f>
        <v>2.8118476407801025</v>
      </c>
      <c r="S58" s="65">
        <f>+'Ark1'!AC1012</f>
        <v>-2.1771961367703763</v>
      </c>
      <c r="T58" s="101">
        <f t="shared" si="10"/>
        <v>7.9460784313725492</v>
      </c>
      <c r="U58" s="39"/>
      <c r="V58" s="4"/>
      <c r="W58" s="14"/>
      <c r="X58" s="4"/>
      <c r="Y58" s="5"/>
      <c r="Z58" s="18"/>
      <c r="AA58"/>
      <c r="AB58"/>
      <c r="AC58"/>
      <c r="AD58"/>
      <c r="AE58"/>
    </row>
    <row r="59" spans="1:31" ht="15.6">
      <c r="A59" s="39"/>
      <c r="B59" s="47">
        <f>+'Ark1'!C1013</f>
        <v>2022</v>
      </c>
      <c r="C59" s="47">
        <f>+'Ark1'!N1013</f>
        <v>170</v>
      </c>
      <c r="D59" s="48" t="str">
        <f>VLOOKUP(C59,RNR!$J$14:$K$31,2)</f>
        <v>&gt; 160 kg</v>
      </c>
      <c r="E59" s="47">
        <f>+'Ark1'!Q1013</f>
        <v>388</v>
      </c>
      <c r="F59" s="47"/>
      <c r="G59" s="65">
        <f>+'Ark1'!R1013</f>
        <v>2755</v>
      </c>
      <c r="H59" s="47"/>
      <c r="I59" s="65">
        <f>+'Ark1'!S1013</f>
        <v>2752</v>
      </c>
      <c r="J59" s="101">
        <f>+'Ark1'!T1013</f>
        <v>8.6434084206563355</v>
      </c>
      <c r="K59" s="47"/>
      <c r="L59" s="101">
        <f>+'Ark1'!U1013</f>
        <v>9.7961947114719372</v>
      </c>
      <c r="M59" s="49">
        <f>+'Ark1'!W1013</f>
        <v>58.57412790697672</v>
      </c>
      <c r="N59" s="101"/>
      <c r="O59" s="49">
        <f>+'Ark1'!AB1013</f>
        <v>4.5350251077393562</v>
      </c>
      <c r="P59" s="65">
        <f>+'Ark1'!Y1013</f>
        <v>174.63687477313937</v>
      </c>
      <c r="Q59" s="47"/>
      <c r="R59" s="49">
        <f>+'Ark1'!AA1013</f>
        <v>2.869554655944901</v>
      </c>
      <c r="S59" s="65">
        <f>+'Ark1'!AC1013</f>
        <v>-3.5895014584185421</v>
      </c>
      <c r="T59" s="101">
        <f t="shared" si="10"/>
        <v>7.1005154639175254</v>
      </c>
      <c r="U59" s="39"/>
      <c r="V59" s="4"/>
      <c r="W59" s="14"/>
      <c r="X59" s="4"/>
      <c r="Y59" s="5"/>
      <c r="Z59" s="18"/>
      <c r="AA59"/>
      <c r="AB59"/>
      <c r="AC59"/>
      <c r="AD59"/>
      <c r="AE59"/>
    </row>
    <row r="60" spans="1:31" ht="15.6">
      <c r="A60" s="39"/>
      <c r="B60" s="47">
        <f>+'Ark1'!C1014</f>
        <v>2022</v>
      </c>
      <c r="C60" s="47">
        <f>+'Ark1'!N1014</f>
        <v>180</v>
      </c>
      <c r="D60" s="48" t="str">
        <f>VLOOKUP(C60,RNR!$J$14:$K$31,2)</f>
        <v>&gt; 170 kg</v>
      </c>
      <c r="E60" s="47">
        <f>+'Ark1'!Q1014</f>
        <v>354</v>
      </c>
      <c r="F60" s="47"/>
      <c r="G60" s="65">
        <f>+'Ark1'!R1014</f>
        <v>2083</v>
      </c>
      <c r="H60" s="47"/>
      <c r="I60" s="65">
        <f>+'Ark1'!S1014</f>
        <v>2081</v>
      </c>
      <c r="J60" s="101">
        <f>+'Ark1'!T1014</f>
        <v>6.5351069837485101</v>
      </c>
      <c r="K60" s="47"/>
      <c r="L60" s="101">
        <f>+'Ark1'!U1014</f>
        <v>7.8311982385326253</v>
      </c>
      <c r="M60" s="49">
        <f>+'Ark1'!W1014</f>
        <v>57.816434406535322</v>
      </c>
      <c r="N60" s="101"/>
      <c r="O60" s="49">
        <f>+'Ark1'!AB1014</f>
        <v>4.4240549664996571</v>
      </c>
      <c r="P60" s="65">
        <f>+'Ark1'!Y1014</f>
        <v>184.64565530484845</v>
      </c>
      <c r="Q60" s="47"/>
      <c r="R60" s="49">
        <f>+'Ark1'!AA1014</f>
        <v>2.9294263093313875</v>
      </c>
      <c r="S60" s="65">
        <f>+'Ark1'!AC1014</f>
        <v>-7.7897605793991103</v>
      </c>
      <c r="T60" s="101">
        <f t="shared" si="10"/>
        <v>5.8841807909604515</v>
      </c>
      <c r="U60" s="39"/>
      <c r="V60" s="4"/>
      <c r="W60" s="14"/>
      <c r="X60" s="4"/>
      <c r="Y60" s="5"/>
      <c r="Z60" s="18"/>
      <c r="AA60"/>
      <c r="AB60"/>
      <c r="AC60"/>
      <c r="AD60"/>
      <c r="AE60"/>
    </row>
    <row r="61" spans="1:31" ht="15.6">
      <c r="A61" s="39"/>
      <c r="B61" s="47">
        <f>+'Ark1'!C1015</f>
        <v>2022</v>
      </c>
      <c r="C61" s="47">
        <f>+'Ark1'!N1015</f>
        <v>190</v>
      </c>
      <c r="D61" s="48" t="str">
        <f>VLOOKUP(C61,RNR!$J$14:$K$31,2)</f>
        <v>&gt; 180 kg</v>
      </c>
      <c r="E61" s="47">
        <f>+'Ark1'!Q1015</f>
        <v>319</v>
      </c>
      <c r="F61" s="47"/>
      <c r="G61" s="65">
        <f>+'Ark1'!R1015</f>
        <v>1537</v>
      </c>
      <c r="H61" s="47"/>
      <c r="I61" s="65">
        <f>+'Ark1'!S1015</f>
        <v>1534</v>
      </c>
      <c r="J61" s="101">
        <f>+'Ark1'!T1015</f>
        <v>4.8221120662609032</v>
      </c>
      <c r="K61" s="47"/>
      <c r="L61" s="101">
        <f>+'Ark1'!U1015</f>
        <v>6.0776724952084651</v>
      </c>
      <c r="M61" s="49">
        <f>+'Ark1'!W1015</f>
        <v>57.046284224250321</v>
      </c>
      <c r="N61" s="101"/>
      <c r="O61" s="49">
        <f>+'Ark1'!AB1015</f>
        <v>4.4471189434342566</v>
      </c>
      <c r="P61" s="65">
        <f>+'Ark1'!Y1015</f>
        <v>194.2064150943398</v>
      </c>
      <c r="Q61" s="47"/>
      <c r="R61" s="49">
        <f>+'Ark1'!AA1015</f>
        <v>2.8782202723786088</v>
      </c>
      <c r="S61" s="65">
        <f>+'Ark1'!AC1015</f>
        <v>-11.327098303513839</v>
      </c>
      <c r="T61" s="101">
        <f t="shared" si="10"/>
        <v>4.8181818181818183</v>
      </c>
      <c r="U61" s="39"/>
      <c r="V61" s="4"/>
      <c r="W61" s="14"/>
      <c r="X61" s="4"/>
      <c r="Y61" s="5"/>
      <c r="Z61" s="18"/>
      <c r="AA61"/>
      <c r="AB61"/>
      <c r="AC61"/>
      <c r="AD61"/>
      <c r="AE61"/>
    </row>
    <row r="62" spans="1:31" ht="15.6">
      <c r="A62" s="39"/>
      <c r="B62" s="47">
        <f>+'Ark1'!C1016</f>
        <v>2022</v>
      </c>
      <c r="C62" s="47">
        <f>+'Ark1'!N1016</f>
        <v>200</v>
      </c>
      <c r="D62" s="48" t="str">
        <f>VLOOKUP(C62,RNR!$J$14:$K$31,2)</f>
        <v>&gt; 190 kg</v>
      </c>
      <c r="E62" s="47">
        <f>+'Ark1'!Q1016</f>
        <v>290</v>
      </c>
      <c r="F62" s="47"/>
      <c r="G62" s="65">
        <f>+'Ark1'!R1016</f>
        <v>1084</v>
      </c>
      <c r="H62" s="47"/>
      <c r="I62" s="65">
        <f>+'Ark1'!S1016</f>
        <v>1082</v>
      </c>
      <c r="J62" s="101">
        <f>+'Ark1'!T1016</f>
        <v>3.4008910083453601</v>
      </c>
      <c r="K62" s="47"/>
      <c r="L62" s="101">
        <f>+'Ark1'!U1016</f>
        <v>4.5070045259567753</v>
      </c>
      <c r="M62" s="49">
        <f>+'Ark1'!W1016</f>
        <v>55.482439926062838</v>
      </c>
      <c r="N62" s="101"/>
      <c r="O62" s="49">
        <f>+'Ark1'!AB1016</f>
        <v>4.880661446358447</v>
      </c>
      <c r="P62" s="65">
        <f>+'Ark1'!Y1016</f>
        <v>204.20146678966765</v>
      </c>
      <c r="Q62" s="47"/>
      <c r="R62" s="49">
        <f>+'Ark1'!AA1016</f>
        <v>2.8778828727020431</v>
      </c>
      <c r="S62" s="65">
        <f>+'Ark1'!AC1016</f>
        <v>-7.5918881177261284</v>
      </c>
      <c r="T62" s="101">
        <f t="shared" si="10"/>
        <v>3.7379310344827585</v>
      </c>
      <c r="U62" s="39"/>
      <c r="V62" s="4"/>
      <c r="W62" s="18"/>
      <c r="X62" s="4"/>
      <c r="Y62" s="5"/>
      <c r="Z62" s="18"/>
      <c r="AA62"/>
      <c r="AB62"/>
      <c r="AC62"/>
      <c r="AD62"/>
      <c r="AE62"/>
    </row>
    <row r="63" spans="1:31">
      <c r="A63" s="39"/>
      <c r="B63" s="47">
        <f>+'Ark1'!C1017</f>
        <v>2022</v>
      </c>
      <c r="C63" s="47">
        <f>+'Ark1'!N1017</f>
        <v>210</v>
      </c>
      <c r="D63" s="48" t="str">
        <f>VLOOKUP(C63,RNR!$J$14:$K$31,2)</f>
        <v>&gt; 200 kg</v>
      </c>
      <c r="E63" s="47">
        <f>+'Ark1'!Q1017</f>
        <v>232</v>
      </c>
      <c r="F63" s="47"/>
      <c r="G63" s="65">
        <f>+'Ark1'!R1017</f>
        <v>648</v>
      </c>
      <c r="H63" s="47"/>
      <c r="I63" s="65">
        <f>+'Ark1'!S1017</f>
        <v>647</v>
      </c>
      <c r="J63" s="101">
        <f>+'Ark1'!T1017</f>
        <v>2.0330049570182598</v>
      </c>
      <c r="K63" s="47"/>
      <c r="L63" s="101">
        <f>+'Ark1'!U1017</f>
        <v>2.8246821371603872</v>
      </c>
      <c r="M63" s="49">
        <f>+'Ark1'!W1017</f>
        <v>54.140649149922737</v>
      </c>
      <c r="N63" s="101"/>
      <c r="O63" s="49">
        <f>+'Ark1'!AB1017</f>
        <v>4.9062621133422484</v>
      </c>
      <c r="P63" s="65">
        <f>+'Ark1'!Y1017</f>
        <v>214.08918209876535</v>
      </c>
      <c r="Q63" s="47"/>
      <c r="R63" s="49">
        <f>+'Ark1'!AA1017</f>
        <v>2.8369612517445155</v>
      </c>
      <c r="S63" s="65">
        <f>+'Ark1'!AC1017</f>
        <v>-4.9367210893391684</v>
      </c>
      <c r="T63" s="101">
        <f t="shared" si="10"/>
        <v>2.7931034482758621</v>
      </c>
      <c r="U63" s="39"/>
      <c r="V63" s="11"/>
      <c r="W63" s="11"/>
      <c r="X63" s="4"/>
      <c r="Y63"/>
      <c r="Z63"/>
      <c r="AA63"/>
      <c r="AB63"/>
      <c r="AC63"/>
      <c r="AD63"/>
      <c r="AE63"/>
    </row>
    <row r="64" spans="1:31" ht="15.6">
      <c r="A64" s="39"/>
      <c r="B64" s="47">
        <f>+'Ark1'!C1018</f>
        <v>2022</v>
      </c>
      <c r="C64" s="47">
        <f>+'Ark1'!N1018</f>
        <v>220</v>
      </c>
      <c r="D64" s="48" t="str">
        <f>VLOOKUP(C64,RNR!$J$14:$K$31,2)</f>
        <v>&gt; 210 kg</v>
      </c>
      <c r="E64" s="47">
        <f>+'Ark1'!Q1018</f>
        <v>179</v>
      </c>
      <c r="F64" s="47"/>
      <c r="G64" s="65">
        <f>+'Ark1'!R1018</f>
        <v>411</v>
      </c>
      <c r="H64" s="47"/>
      <c r="I64" s="65">
        <f>+'Ark1'!S1018</f>
        <v>408</v>
      </c>
      <c r="J64" s="101">
        <f>+'Ark1'!T1018</f>
        <v>1.2894522181088031</v>
      </c>
      <c r="K64" s="47"/>
      <c r="L64" s="101">
        <f>+'Ark1'!U1018</f>
        <v>1.86564805945774</v>
      </c>
      <c r="M64" s="49">
        <f>+'Ark1'!W1018</f>
        <v>52.419117647058819</v>
      </c>
      <c r="N64" s="101"/>
      <c r="O64" s="49">
        <f>+'Ark1'!AB1018</f>
        <v>5.6454325808900112</v>
      </c>
      <c r="P64" s="65">
        <f>+'Ark1'!Y1018</f>
        <v>222.94002433090003</v>
      </c>
      <c r="Q64" s="47"/>
      <c r="R64" s="49">
        <f>+'Ark1'!AA1018</f>
        <v>2.9127625245137638</v>
      </c>
      <c r="S64" s="65">
        <f>+'Ark1'!AC1018</f>
        <v>-7.6037109050166238</v>
      </c>
      <c r="T64" s="101">
        <f t="shared" si="10"/>
        <v>2.2960893854748603</v>
      </c>
      <c r="U64" s="39"/>
      <c r="V64" s="5"/>
      <c r="W64" s="18"/>
      <c r="X64" s="4"/>
      <c r="Y64"/>
      <c r="Z64" s="18"/>
      <c r="AA64"/>
      <c r="AB64"/>
      <c r="AC64"/>
      <c r="AD64"/>
      <c r="AE64"/>
    </row>
    <row r="65" spans="1:31">
      <c r="A65" s="39"/>
      <c r="B65" s="47">
        <f>+'Ark1'!C1019</f>
        <v>2022</v>
      </c>
      <c r="C65" s="47">
        <f>+'Ark1'!N1019</f>
        <v>230</v>
      </c>
      <c r="D65" s="48" t="str">
        <f>VLOOKUP(C65,RNR!$J$14:$K$31,2)</f>
        <v>&gt; 220 kg</v>
      </c>
      <c r="E65" s="47">
        <f>+'Ark1'!Q1019</f>
        <v>174</v>
      </c>
      <c r="F65" s="47"/>
      <c r="G65" s="65">
        <f>+'Ark1'!R1019</f>
        <v>547</v>
      </c>
      <c r="H65" s="47"/>
      <c r="I65" s="65">
        <f>+'Ark1'!S1019</f>
        <v>547</v>
      </c>
      <c r="J65" s="101">
        <f>+'Ark1'!T1019</f>
        <v>1.7161322708163396</v>
      </c>
      <c r="K65" s="47"/>
      <c r="L65" s="101">
        <f>+'Ark1'!U1019</f>
        <v>2.7358685232901045</v>
      </c>
      <c r="M65" s="49">
        <f>+'Ark1'!W1019</f>
        <v>49.234003656307138</v>
      </c>
      <c r="N65" s="101"/>
      <c r="O65" s="49">
        <f>+'Ark1'!AB1019</f>
        <v>6.3565664463756786</v>
      </c>
      <c r="P65" s="65">
        <f>+'Ark1'!Y1019</f>
        <v>245.64506398537461</v>
      </c>
      <c r="Q65" s="47"/>
      <c r="R65" s="49">
        <f>+'Ark1'!AA1019</f>
        <v>14.314291900092435</v>
      </c>
      <c r="S65" s="65">
        <f>+'Ark1'!AC1019</f>
        <v>-29.33676881938062</v>
      </c>
      <c r="T65" s="101">
        <f t="shared" si="10"/>
        <v>3.1436781609195403</v>
      </c>
      <c r="U65" s="39"/>
      <c r="V65" s="11"/>
      <c r="W65" s="11"/>
      <c r="X65" s="4"/>
      <c r="Y65"/>
      <c r="Z65"/>
      <c r="AA65"/>
      <c r="AB65"/>
      <c r="AC65"/>
      <c r="AD65"/>
      <c r="AE65"/>
    </row>
    <row r="66" spans="1:3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100"/>
      <c r="O66" s="39"/>
      <c r="P66" s="64"/>
      <c r="Q66" s="39"/>
      <c r="R66" s="39"/>
      <c r="S66" s="64"/>
      <c r="T66" s="39"/>
      <c r="U66" s="39"/>
      <c r="X66" s="1"/>
    </row>
    <row r="67" spans="1:3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100"/>
      <c r="O67" s="39"/>
      <c r="P67" s="64"/>
      <c r="Q67" s="39"/>
      <c r="R67" s="39"/>
      <c r="S67" s="64"/>
      <c r="T67" s="39"/>
      <c r="U67" s="39"/>
      <c r="X67" s="1"/>
    </row>
    <row r="68" spans="1:31">
      <c r="T68" s="52"/>
      <c r="X68" s="1"/>
    </row>
    <row r="69" spans="1:31">
      <c r="T69" s="52"/>
      <c r="X69" s="1"/>
    </row>
    <row r="70" spans="1:31">
      <c r="T70" s="52"/>
      <c r="X70" s="1"/>
    </row>
    <row r="71" spans="1:31">
      <c r="T71" s="52"/>
      <c r="X71" s="1"/>
    </row>
    <row r="72" spans="1:31">
      <c r="T72" s="52"/>
      <c r="X72" s="1"/>
    </row>
    <row r="73" spans="1:31">
      <c r="T73" s="52"/>
      <c r="X73" s="1"/>
    </row>
    <row r="74" spans="1:31">
      <c r="T74" s="52"/>
      <c r="X74" s="1"/>
    </row>
    <row r="75" spans="1:31">
      <c r="T75" s="52"/>
      <c r="X75" s="1"/>
    </row>
    <row r="76" spans="1:31">
      <c r="T76" s="52"/>
      <c r="X76" s="1"/>
    </row>
    <row r="77" spans="1:31">
      <c r="T77" s="52"/>
      <c r="X77" s="1"/>
    </row>
    <row r="78" spans="1:31">
      <c r="T78" s="52"/>
      <c r="X78" s="1"/>
    </row>
    <row r="79" spans="1:31">
      <c r="T79" s="52"/>
      <c r="X79" s="1"/>
    </row>
    <row r="80" spans="1:31">
      <c r="T80" s="52"/>
      <c r="X80" s="1"/>
    </row>
    <row r="81" spans="20:24">
      <c r="T81" s="52"/>
      <c r="X81" s="1"/>
    </row>
    <row r="82" spans="20:24">
      <c r="T82" s="52"/>
      <c r="X82" s="1"/>
    </row>
    <row r="83" spans="20:24">
      <c r="T83" s="52"/>
      <c r="X83" s="1"/>
    </row>
    <row r="84" spans="20:24">
      <c r="T84" s="52"/>
      <c r="X84" s="1"/>
    </row>
    <row r="85" spans="20:24">
      <c r="T85" s="52"/>
      <c r="X85" s="1"/>
    </row>
    <row r="86" spans="20:24">
      <c r="T86" s="52"/>
      <c r="X86" s="1"/>
    </row>
    <row r="87" spans="20:24">
      <c r="T87" s="52"/>
      <c r="X87" s="1"/>
    </row>
    <row r="88" spans="20:24">
      <c r="T88" s="52"/>
      <c r="X88" s="1"/>
    </row>
    <row r="89" spans="20:24">
      <c r="T89" s="52"/>
      <c r="X89" s="1"/>
    </row>
    <row r="90" spans="20:24">
      <c r="T90" s="52"/>
      <c r="X90" s="1"/>
    </row>
    <row r="91" spans="20:24">
      <c r="T91" s="52"/>
      <c r="X91" s="1"/>
    </row>
    <row r="92" spans="20:24">
      <c r="T92" s="52"/>
      <c r="X92" s="1"/>
    </row>
    <row r="93" spans="20:24">
      <c r="T93" s="52"/>
      <c r="X93" s="1"/>
    </row>
    <row r="94" spans="20:24">
      <c r="T94" s="52"/>
      <c r="X94" s="1"/>
    </row>
    <row r="95" spans="20:24">
      <c r="T95" s="52"/>
      <c r="X95" s="1"/>
    </row>
    <row r="96" spans="20:24">
      <c r="T96" s="52"/>
      <c r="X96" s="1"/>
    </row>
    <row r="97" spans="20:24">
      <c r="T97" s="52"/>
      <c r="X97" s="1"/>
    </row>
    <row r="98" spans="20:24">
      <c r="T98" s="52"/>
      <c r="X98" s="1"/>
    </row>
    <row r="99" spans="20:24">
      <c r="T99" s="52"/>
      <c r="X99" s="1"/>
    </row>
    <row r="100" spans="20:24">
      <c r="T100" s="52"/>
      <c r="X100" s="1"/>
    </row>
    <row r="101" spans="20:24">
      <c r="T101" s="52"/>
      <c r="X101" s="1"/>
    </row>
    <row r="102" spans="20:24">
      <c r="T102" s="52"/>
      <c r="X102" s="1"/>
    </row>
    <row r="103" spans="20:24">
      <c r="T103" s="52"/>
      <c r="X103" s="1"/>
    </row>
    <row r="104" spans="20:24">
      <c r="T104" s="52"/>
      <c r="X104" s="1"/>
    </row>
    <row r="105" spans="20:24">
      <c r="T105" s="52"/>
      <c r="X105" s="1"/>
    </row>
    <row r="106" spans="20:24">
      <c r="T106" s="52"/>
      <c r="X106" s="1"/>
    </row>
    <row r="107" spans="20:24">
      <c r="T107" s="52"/>
      <c r="X107" s="1"/>
    </row>
    <row r="108" spans="20:24">
      <c r="T108" s="52"/>
      <c r="X108" s="1"/>
    </row>
    <row r="109" spans="20:24">
      <c r="T109" s="52"/>
      <c r="X109" s="1"/>
    </row>
    <row r="110" spans="20:24">
      <c r="T110" s="52"/>
      <c r="X110" s="1"/>
    </row>
    <row r="111" spans="20:24">
      <c r="T111" s="52"/>
      <c r="X111" s="1"/>
    </row>
    <row r="112" spans="20:24">
      <c r="T112" s="52"/>
      <c r="X112" s="1"/>
    </row>
    <row r="113" spans="20:24">
      <c r="T113" s="52"/>
      <c r="X113" s="1"/>
    </row>
    <row r="114" spans="20:24">
      <c r="T114" s="52"/>
      <c r="X114" s="1"/>
    </row>
    <row r="115" spans="20:24">
      <c r="T115" s="52"/>
      <c r="X115" s="1"/>
    </row>
    <row r="116" spans="20:24">
      <c r="T116" s="52"/>
      <c r="X116" s="1"/>
    </row>
    <row r="117" spans="20:24">
      <c r="T117" s="52"/>
      <c r="X117" s="1"/>
    </row>
    <row r="118" spans="20:24">
      <c r="T118" s="52"/>
      <c r="X118" s="1"/>
    </row>
    <row r="119" spans="20:24">
      <c r="T119" s="52"/>
      <c r="X119" s="1"/>
    </row>
  </sheetData>
  <mergeCells count="1">
    <mergeCell ref="O4:P4"/>
  </mergeCells>
  <conditionalFormatting sqref="W39:W40">
    <cfRule type="cellIs" dxfId="43" priority="12" stopIfTrue="1" operator="lessThan">
      <formula>0</formula>
    </cfRule>
  </conditionalFormatting>
  <conditionalFormatting sqref="W64">
    <cfRule type="cellIs" dxfId="42" priority="14" stopIfTrue="1" operator="greaterThan">
      <formula>0</formula>
    </cfRule>
    <cfRule type="cellIs" dxfId="41" priority="15" stopIfTrue="1" operator="lessThan">
      <formula>0</formula>
    </cfRule>
  </conditionalFormatting>
  <conditionalFormatting sqref="F10:F27">
    <cfRule type="cellIs" dxfId="40" priority="9" operator="lessThan">
      <formula>0</formula>
    </cfRule>
    <cfRule type="cellIs" dxfId="39" priority="10" operator="greaterThan">
      <formula>0</formula>
    </cfRule>
  </conditionalFormatting>
  <conditionalFormatting sqref="H10:H27">
    <cfRule type="cellIs" dxfId="38" priority="7" operator="lessThan">
      <formula>0</formula>
    </cfRule>
    <cfRule type="cellIs" dxfId="37" priority="8" operator="greaterThan">
      <formula>0</formula>
    </cfRule>
  </conditionalFormatting>
  <conditionalFormatting sqref="K10:K27">
    <cfRule type="cellIs" dxfId="36" priority="5" operator="lessThan">
      <formula>0</formula>
    </cfRule>
    <cfRule type="cellIs" dxfId="35" priority="6" operator="greaterThan">
      <formula>0</formula>
    </cfRule>
  </conditionalFormatting>
  <conditionalFormatting sqref="N10:N27">
    <cfRule type="cellIs" dxfId="34" priority="3" operator="lessThan">
      <formula>0</formula>
    </cfRule>
    <cfRule type="cellIs" dxfId="33" priority="4" operator="greaterThan">
      <formula>0</formula>
    </cfRule>
  </conditionalFormatting>
  <conditionalFormatting sqref="Q10:Q27">
    <cfRule type="cellIs" dxfId="32" priority="1" operator="lessThan">
      <formula>0</formula>
    </cfRule>
    <cfRule type="cellIs" dxfId="3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80C3B-7A17-432F-94C7-FAF4FA5C1F4C}">
  <dimension ref="A1:K31"/>
  <sheetViews>
    <sheetView workbookViewId="0">
      <selection activeCell="L14" sqref="L14"/>
    </sheetView>
  </sheetViews>
  <sheetFormatPr baseColWidth="10" defaultRowHeight="15"/>
  <cols>
    <col min="8" max="8" width="16.54296875" customWidth="1"/>
  </cols>
  <sheetData>
    <row r="1" spans="1:11" ht="15.6">
      <c r="A1" s="47">
        <v>103</v>
      </c>
      <c r="B1" s="58" t="s">
        <v>38</v>
      </c>
      <c r="G1" s="60">
        <v>1</v>
      </c>
      <c r="H1" s="98" t="s">
        <v>24</v>
      </c>
      <c r="J1">
        <v>1</v>
      </c>
      <c r="K1" s="3" t="s">
        <v>676</v>
      </c>
    </row>
    <row r="2" spans="1:11" ht="15.6">
      <c r="A2" s="47">
        <v>106</v>
      </c>
      <c r="B2" s="58" t="s">
        <v>39</v>
      </c>
      <c r="D2" s="3" t="s">
        <v>668</v>
      </c>
      <c r="G2" s="60">
        <v>2</v>
      </c>
      <c r="H2" s="98" t="s">
        <v>25</v>
      </c>
      <c r="J2">
        <v>2</v>
      </c>
      <c r="K2" s="3" t="s">
        <v>677</v>
      </c>
    </row>
    <row r="3" spans="1:11" ht="15.6">
      <c r="A3" s="47">
        <v>109</v>
      </c>
      <c r="B3" s="58" t="s">
        <v>62</v>
      </c>
      <c r="D3" s="3" t="s">
        <v>669</v>
      </c>
      <c r="G3" s="60">
        <v>5</v>
      </c>
      <c r="H3" s="98" t="s">
        <v>442</v>
      </c>
      <c r="J3">
        <v>3</v>
      </c>
      <c r="K3" s="3" t="s">
        <v>678</v>
      </c>
    </row>
    <row r="4" spans="1:11" ht="15.6">
      <c r="A4" s="47">
        <v>110</v>
      </c>
      <c r="B4" s="58" t="s">
        <v>33</v>
      </c>
      <c r="G4" s="60">
        <v>8</v>
      </c>
      <c r="H4" s="98" t="s">
        <v>26</v>
      </c>
      <c r="J4">
        <v>4</v>
      </c>
      <c r="K4" s="3" t="s">
        <v>679</v>
      </c>
    </row>
    <row r="5" spans="1:11" ht="15.6">
      <c r="A5" s="47">
        <v>111</v>
      </c>
      <c r="B5" s="58" t="s">
        <v>40</v>
      </c>
      <c r="D5" s="3" t="s">
        <v>671</v>
      </c>
      <c r="E5" s="296"/>
      <c r="G5" s="60">
        <v>11</v>
      </c>
      <c r="H5" s="98" t="s">
        <v>27</v>
      </c>
      <c r="J5">
        <v>5</v>
      </c>
      <c r="K5" s="3" t="s">
        <v>467</v>
      </c>
    </row>
    <row r="6" spans="1:11" ht="15.6">
      <c r="A6" s="47">
        <v>113</v>
      </c>
      <c r="B6" s="58" t="s">
        <v>584</v>
      </c>
      <c r="G6" s="60">
        <v>14</v>
      </c>
      <c r="H6" s="98" t="s">
        <v>443</v>
      </c>
      <c r="J6">
        <v>6</v>
      </c>
      <c r="K6" s="3" t="s">
        <v>680</v>
      </c>
    </row>
    <row r="7" spans="1:11" ht="15.6">
      <c r="A7" s="47">
        <v>116</v>
      </c>
      <c r="B7" s="58" t="s">
        <v>41</v>
      </c>
      <c r="G7" s="60">
        <v>17</v>
      </c>
      <c r="H7" s="98" t="s">
        <v>485</v>
      </c>
      <c r="J7">
        <v>7</v>
      </c>
      <c r="K7" s="3" t="s">
        <v>681</v>
      </c>
    </row>
    <row r="8" spans="1:11" ht="15.6">
      <c r="A8" s="47">
        <v>117</v>
      </c>
      <c r="B8" s="58" t="s">
        <v>42</v>
      </c>
      <c r="G8" s="60">
        <v>75</v>
      </c>
      <c r="H8" s="98" t="s">
        <v>673</v>
      </c>
      <c r="J8">
        <v>8</v>
      </c>
      <c r="K8" s="3" t="s">
        <v>682</v>
      </c>
    </row>
    <row r="9" spans="1:11" ht="15.6">
      <c r="A9" s="47">
        <v>121</v>
      </c>
      <c r="B9" s="58" t="s">
        <v>353</v>
      </c>
      <c r="G9" s="60">
        <v>76</v>
      </c>
      <c r="H9" s="98" t="s">
        <v>674</v>
      </c>
      <c r="J9">
        <v>9</v>
      </c>
      <c r="K9" s="3" t="s">
        <v>683</v>
      </c>
    </row>
    <row r="10" spans="1:11" ht="15.6">
      <c r="A10" s="47">
        <v>134</v>
      </c>
      <c r="B10" s="58" t="s">
        <v>35</v>
      </c>
      <c r="G10" s="60">
        <v>99</v>
      </c>
      <c r="H10" s="98" t="s">
        <v>672</v>
      </c>
      <c r="J10">
        <v>10</v>
      </c>
      <c r="K10" s="3" t="s">
        <v>684</v>
      </c>
    </row>
    <row r="11" spans="1:11">
      <c r="A11" s="47">
        <v>141</v>
      </c>
      <c r="B11" s="58" t="s">
        <v>34</v>
      </c>
      <c r="J11">
        <v>11</v>
      </c>
      <c r="K11" s="3" t="s">
        <v>685</v>
      </c>
    </row>
    <row r="12" spans="1:11">
      <c r="A12" s="47">
        <v>143</v>
      </c>
      <c r="B12" s="58" t="s">
        <v>43</v>
      </c>
      <c r="J12">
        <v>12</v>
      </c>
      <c r="K12" s="3" t="s">
        <v>686</v>
      </c>
    </row>
    <row r="13" spans="1:11">
      <c r="A13" s="47">
        <v>147</v>
      </c>
      <c r="B13" s="58" t="s">
        <v>6</v>
      </c>
    </row>
    <row r="14" spans="1:11">
      <c r="A14" s="47">
        <v>155</v>
      </c>
      <c r="B14" s="58" t="s">
        <v>37</v>
      </c>
      <c r="D14" s="296"/>
      <c r="E14" s="296"/>
      <c r="J14">
        <v>60</v>
      </c>
      <c r="K14" s="3" t="s">
        <v>687</v>
      </c>
    </row>
    <row r="15" spans="1:11">
      <c r="A15" s="47">
        <v>160</v>
      </c>
      <c r="B15" s="58" t="s">
        <v>32</v>
      </c>
      <c r="D15" s="47">
        <v>1</v>
      </c>
      <c r="E15" s="58" t="s">
        <v>70</v>
      </c>
      <c r="J15">
        <v>70</v>
      </c>
      <c r="K15" t="s">
        <v>510</v>
      </c>
    </row>
    <row r="16" spans="1:11">
      <c r="A16" s="47">
        <v>171</v>
      </c>
      <c r="B16" s="58" t="s">
        <v>661</v>
      </c>
      <c r="D16" s="47">
        <v>2</v>
      </c>
      <c r="E16" s="58" t="s">
        <v>71</v>
      </c>
      <c r="G16">
        <v>0</v>
      </c>
      <c r="H16" s="3" t="s">
        <v>530</v>
      </c>
      <c r="J16">
        <v>80</v>
      </c>
      <c r="K16" t="s">
        <v>510</v>
      </c>
    </row>
    <row r="17" spans="1:11">
      <c r="A17" s="47">
        <v>175</v>
      </c>
      <c r="B17" s="58" t="s">
        <v>663</v>
      </c>
      <c r="D17" s="47">
        <v>3</v>
      </c>
      <c r="E17" s="58" t="s">
        <v>74</v>
      </c>
      <c r="G17">
        <v>2</v>
      </c>
      <c r="H17" s="3" t="s">
        <v>675</v>
      </c>
      <c r="J17">
        <v>90</v>
      </c>
      <c r="K17" t="s">
        <v>511</v>
      </c>
    </row>
    <row r="18" spans="1:11">
      <c r="A18" s="47">
        <v>177</v>
      </c>
      <c r="B18" s="58" t="s">
        <v>664</v>
      </c>
      <c r="D18" s="47">
        <v>4</v>
      </c>
      <c r="E18" s="58" t="s">
        <v>627</v>
      </c>
      <c r="G18">
        <v>4</v>
      </c>
      <c r="H18" s="3" t="s">
        <v>46</v>
      </c>
      <c r="J18">
        <v>100</v>
      </c>
      <c r="K18" t="s">
        <v>486</v>
      </c>
    </row>
    <row r="19" spans="1:11">
      <c r="A19" s="47">
        <v>178</v>
      </c>
      <c r="B19" s="58" t="s">
        <v>36</v>
      </c>
      <c r="D19" s="47">
        <v>7</v>
      </c>
      <c r="E19" s="58" t="s">
        <v>75</v>
      </c>
      <c r="J19">
        <v>110</v>
      </c>
      <c r="K19" t="s">
        <v>512</v>
      </c>
    </row>
    <row r="20" spans="1:11">
      <c r="A20" s="47">
        <v>181</v>
      </c>
      <c r="B20" s="58" t="s">
        <v>44</v>
      </c>
      <c r="D20" s="47">
        <v>8</v>
      </c>
      <c r="E20" s="58" t="s">
        <v>76</v>
      </c>
      <c r="J20">
        <v>120</v>
      </c>
      <c r="K20" t="s">
        <v>513</v>
      </c>
    </row>
    <row r="21" spans="1:11">
      <c r="A21" s="47">
        <v>262</v>
      </c>
      <c r="B21" s="58" t="s">
        <v>665</v>
      </c>
      <c r="D21" s="47">
        <v>9</v>
      </c>
      <c r="E21" s="58" t="s">
        <v>629</v>
      </c>
      <c r="J21">
        <v>130</v>
      </c>
      <c r="K21" t="s">
        <v>514</v>
      </c>
    </row>
    <row r="22" spans="1:11">
      <c r="A22" s="47">
        <v>267</v>
      </c>
      <c r="B22" s="58" t="s">
        <v>666</v>
      </c>
      <c r="D22" s="47">
        <v>11</v>
      </c>
      <c r="E22" s="58" t="s">
        <v>77</v>
      </c>
      <c r="J22">
        <v>140</v>
      </c>
      <c r="K22" t="s">
        <v>515</v>
      </c>
    </row>
    <row r="23" spans="1:11">
      <c r="A23" s="47">
        <v>309</v>
      </c>
      <c r="B23" s="58" t="s">
        <v>60</v>
      </c>
      <c r="D23" s="47">
        <v>14</v>
      </c>
      <c r="E23" s="58" t="s">
        <v>630</v>
      </c>
      <c r="J23">
        <v>150</v>
      </c>
      <c r="K23" t="s">
        <v>516</v>
      </c>
    </row>
    <row r="24" spans="1:11">
      <c r="A24" s="47">
        <v>470</v>
      </c>
      <c r="B24" s="58" t="s">
        <v>45</v>
      </c>
      <c r="D24" s="47">
        <v>15</v>
      </c>
      <c r="E24" s="58" t="s">
        <v>620</v>
      </c>
      <c r="J24">
        <v>160</v>
      </c>
      <c r="K24" t="s">
        <v>517</v>
      </c>
    </row>
    <row r="25" spans="1:11">
      <c r="A25" s="47">
        <v>629</v>
      </c>
      <c r="B25" s="58" t="s">
        <v>188</v>
      </c>
      <c r="D25" s="47">
        <v>16</v>
      </c>
      <c r="E25" s="58" t="s">
        <v>582</v>
      </c>
      <c r="J25">
        <v>170</v>
      </c>
      <c r="K25" t="s">
        <v>518</v>
      </c>
    </row>
    <row r="26" spans="1:11">
      <c r="A26" s="47">
        <v>643</v>
      </c>
      <c r="B26" s="58" t="s">
        <v>56</v>
      </c>
      <c r="D26" s="47">
        <v>18</v>
      </c>
      <c r="E26" s="58" t="s">
        <v>79</v>
      </c>
      <c r="J26">
        <v>180</v>
      </c>
      <c r="K26" t="s">
        <v>519</v>
      </c>
    </row>
    <row r="27" spans="1:11">
      <c r="A27" s="47">
        <v>704</v>
      </c>
      <c r="B27" s="58" t="s">
        <v>667</v>
      </c>
      <c r="D27" s="47">
        <v>55</v>
      </c>
      <c r="E27" s="58" t="s">
        <v>80</v>
      </c>
      <c r="J27">
        <v>190</v>
      </c>
      <c r="K27" t="s">
        <v>520</v>
      </c>
    </row>
    <row r="28" spans="1:11">
      <c r="A28" s="47">
        <v>802</v>
      </c>
      <c r="B28" s="58" t="s">
        <v>55</v>
      </c>
      <c r="D28" s="47">
        <v>56</v>
      </c>
      <c r="E28" s="58" t="s">
        <v>81</v>
      </c>
      <c r="J28">
        <v>200</v>
      </c>
      <c r="K28" t="s">
        <v>521</v>
      </c>
    </row>
    <row r="29" spans="1:11">
      <c r="J29">
        <v>210</v>
      </c>
      <c r="K29" t="s">
        <v>522</v>
      </c>
    </row>
    <row r="30" spans="1:11">
      <c r="J30">
        <v>220</v>
      </c>
      <c r="K30" t="s">
        <v>523</v>
      </c>
    </row>
    <row r="31" spans="1:11">
      <c r="J31">
        <v>230</v>
      </c>
      <c r="K31" t="s">
        <v>524</v>
      </c>
    </row>
  </sheetData>
  <phoneticPr fontId="11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B1DF1-C3A9-42F5-A826-42F52EEEB053}">
  <dimension ref="AH1:BE395"/>
  <sheetViews>
    <sheetView zoomScale="94" zoomScaleNormal="94" workbookViewId="0"/>
  </sheetViews>
  <sheetFormatPr baseColWidth="10" defaultRowHeight="15"/>
  <cols>
    <col min="35" max="35" width="2.90625" customWidth="1"/>
    <col min="36" max="36" width="6.08984375" customWidth="1"/>
    <col min="37" max="37" width="4.453125" customWidth="1"/>
    <col min="38" max="38" width="9.1796875" customWidth="1"/>
    <col min="39" max="40" width="7.36328125" customWidth="1"/>
    <col min="41" max="41" width="7.90625" customWidth="1"/>
    <col min="42" max="42" width="5.08984375" style="96" customWidth="1"/>
    <col min="43" max="43" width="7.81640625" customWidth="1"/>
    <col min="44" max="44" width="7.08984375" style="9" customWidth="1"/>
    <col min="45" max="45" width="9.453125" style="9" customWidth="1"/>
    <col min="46" max="46" width="8" style="9" customWidth="1"/>
    <col min="47" max="47" width="7.1796875" style="1" customWidth="1"/>
    <col min="48" max="49" width="8.90625" style="1" customWidth="1"/>
    <col min="50" max="50" width="8.1796875" style="96" customWidth="1"/>
    <col min="51" max="51" width="8.08984375" style="1" customWidth="1"/>
    <col min="52" max="53" width="10.90625" style="1"/>
    <col min="55" max="55" width="14" customWidth="1"/>
    <col min="56" max="56" width="12.54296875" customWidth="1"/>
    <col min="57" max="57" width="10.90625" customWidth="1"/>
  </cols>
  <sheetData>
    <row r="1" spans="35:57" ht="15.6">
      <c r="AI1" s="39"/>
      <c r="AJ1" s="39"/>
      <c r="AK1" s="39"/>
      <c r="AL1" s="39"/>
      <c r="AM1" s="34" t="s">
        <v>3</v>
      </c>
      <c r="AN1" s="39"/>
      <c r="AO1" s="72" t="s">
        <v>3</v>
      </c>
      <c r="AP1" s="100"/>
      <c r="AQ1" s="39"/>
      <c r="AR1" s="72" t="s">
        <v>18</v>
      </c>
      <c r="AS1" s="318"/>
      <c r="AT1" s="4"/>
      <c r="AU1" s="4"/>
      <c r="AV1" s="4"/>
      <c r="AW1"/>
      <c r="AX1"/>
      <c r="AY1"/>
      <c r="AZ1"/>
      <c r="BA1"/>
    </row>
    <row r="2" spans="35:57" s="123" customFormat="1" ht="16.05" customHeight="1">
      <c r="AI2" s="39"/>
      <c r="AJ2" s="39"/>
      <c r="AK2" s="39"/>
      <c r="AL2" s="39"/>
      <c r="AM2" s="34" t="s">
        <v>526</v>
      </c>
      <c r="AN2" s="72" t="s">
        <v>3</v>
      </c>
      <c r="AO2" s="72" t="s">
        <v>482</v>
      </c>
      <c r="AP2" s="95" t="s">
        <v>3</v>
      </c>
      <c r="AQ2" s="78" t="s">
        <v>18</v>
      </c>
      <c r="AR2" s="72" t="s">
        <v>480</v>
      </c>
      <c r="AV2" s="4"/>
      <c r="AW2" s="4"/>
      <c r="AX2"/>
      <c r="AY2"/>
      <c r="AZ2"/>
      <c r="BA2"/>
      <c r="BB2"/>
      <c r="BC2"/>
      <c r="BD2"/>
      <c r="BE2"/>
    </row>
    <row r="3" spans="35:57" ht="15.6">
      <c r="AI3" s="39"/>
      <c r="AJ3" s="45" t="s">
        <v>63</v>
      </c>
      <c r="AK3" s="45" t="s">
        <v>462</v>
      </c>
      <c r="AL3" s="42"/>
      <c r="AM3" s="34" t="s">
        <v>505</v>
      </c>
      <c r="AN3" s="72" t="s">
        <v>11</v>
      </c>
      <c r="AO3" s="72" t="s">
        <v>475</v>
      </c>
      <c r="AP3" s="95" t="s">
        <v>444</v>
      </c>
      <c r="AQ3" s="78" t="s">
        <v>475</v>
      </c>
      <c r="AR3" s="72" t="s">
        <v>477</v>
      </c>
      <c r="AS3" s="318"/>
      <c r="AT3" s="4"/>
      <c r="AU3" s="4"/>
      <c r="AV3" s="4"/>
      <c r="AW3"/>
      <c r="AX3"/>
      <c r="AY3"/>
      <c r="AZ3"/>
      <c r="BA3"/>
    </row>
    <row r="4" spans="35:57" ht="15.6">
      <c r="AI4" s="39"/>
      <c r="AJ4" s="47">
        <f>+'Ark1'!C967</f>
        <v>2024</v>
      </c>
      <c r="AK4" s="47">
        <f>+'Ark1'!N967</f>
        <v>70</v>
      </c>
      <c r="AL4" s="48" t="s">
        <v>509</v>
      </c>
      <c r="AM4" s="47">
        <f>+'Ark1'!Q967</f>
        <v>24</v>
      </c>
      <c r="AN4" s="195">
        <f>+'Ark1'!R967</f>
        <v>30</v>
      </c>
      <c r="AO4" s="65">
        <f>+'Ark1'!S967</f>
        <v>30</v>
      </c>
      <c r="AP4" s="101">
        <f>+'Ark1'!T967</f>
        <v>0.10101350213811912</v>
      </c>
      <c r="AQ4" s="197">
        <f>+'Ark1'!W967</f>
        <v>62.533333333333331</v>
      </c>
      <c r="AR4" s="195">
        <f>+'Ark1'!Y967</f>
        <v>75.92333333333336</v>
      </c>
      <c r="AS4" s="318"/>
      <c r="AT4" s="4"/>
      <c r="AU4" s="4"/>
      <c r="AV4" s="4"/>
      <c r="AW4"/>
      <c r="AX4"/>
      <c r="AY4"/>
      <c r="AZ4"/>
      <c r="BA4"/>
    </row>
    <row r="5" spans="35:57" s="134" customFormat="1" ht="19.8">
      <c r="AI5" s="39"/>
      <c r="AJ5" s="47">
        <f>+'Ark1'!C968</f>
        <v>2024</v>
      </c>
      <c r="AK5" s="47">
        <f>+'Ark1'!N968</f>
        <v>80</v>
      </c>
      <c r="AL5" s="48" t="s">
        <v>510</v>
      </c>
      <c r="AM5" s="47">
        <f>+'Ark1'!Q968</f>
        <v>73</v>
      </c>
      <c r="AN5" s="195">
        <f>+'Ark1'!R968</f>
        <v>137</v>
      </c>
      <c r="AO5" s="65">
        <f>+'Ark1'!S968</f>
        <v>136</v>
      </c>
      <c r="AP5" s="101">
        <f>+'Ark1'!T968</f>
        <v>0.46129499309741079</v>
      </c>
      <c r="AQ5" s="197">
        <f>+'Ark1'!W968</f>
        <v>62.264705882352942</v>
      </c>
      <c r="AR5" s="195">
        <f>+'Ark1'!Y968</f>
        <v>85.886861313868621</v>
      </c>
      <c r="AT5" s="4"/>
      <c r="AU5" s="4"/>
      <c r="AV5" s="4"/>
      <c r="AW5"/>
      <c r="AX5"/>
      <c r="AY5"/>
      <c r="AZ5"/>
      <c r="BA5"/>
      <c r="BB5"/>
      <c r="BC5"/>
      <c r="BD5"/>
    </row>
    <row r="6" spans="35:57" ht="15.6">
      <c r="AI6" s="39"/>
      <c r="AJ6" s="47">
        <f>+'Ark1'!C969</f>
        <v>2024</v>
      </c>
      <c r="AK6" s="47">
        <f>+'Ark1'!N969</f>
        <v>90</v>
      </c>
      <c r="AL6" s="48" t="s">
        <v>511</v>
      </c>
      <c r="AM6" s="47">
        <f>+'Ark1'!Q969</f>
        <v>123</v>
      </c>
      <c r="AN6" s="195">
        <f>+'Ark1'!R969</f>
        <v>439</v>
      </c>
      <c r="AO6" s="65">
        <f>+'Ark1'!S969</f>
        <v>438</v>
      </c>
      <c r="AP6" s="101">
        <f>+'Ark1'!T969</f>
        <v>1.4781642479544761</v>
      </c>
      <c r="AQ6" s="197">
        <f>+'Ark1'!W969</f>
        <v>61.865296803652974</v>
      </c>
      <c r="AR6" s="195">
        <f>+'Ark1'!Y969</f>
        <v>95.837585421412285</v>
      </c>
      <c r="AS6" s="318"/>
      <c r="AT6" s="4"/>
      <c r="AU6" s="4"/>
      <c r="AV6" s="4"/>
      <c r="AW6"/>
      <c r="AX6"/>
      <c r="AY6"/>
      <c r="AZ6"/>
      <c r="BA6"/>
      <c r="BE6" s="5"/>
    </row>
    <row r="7" spans="35:57" ht="15.6">
      <c r="AI7" s="39"/>
      <c r="AJ7" s="47">
        <f>+'Ark1'!C970</f>
        <v>2024</v>
      </c>
      <c r="AK7" s="47">
        <f>+'Ark1'!N970</f>
        <v>100</v>
      </c>
      <c r="AL7" s="48" t="s">
        <v>486</v>
      </c>
      <c r="AM7" s="47">
        <f>+'Ark1'!Q970</f>
        <v>196</v>
      </c>
      <c r="AN7" s="195">
        <f>+'Ark1'!R970</f>
        <v>1127</v>
      </c>
      <c r="AO7" s="65">
        <f>+'Ark1'!S970</f>
        <v>1123</v>
      </c>
      <c r="AP7" s="101">
        <f>+'Ark1'!T970</f>
        <v>3.7947405636553424</v>
      </c>
      <c r="AQ7" s="197">
        <f>+'Ark1'!W970</f>
        <v>61.728406055209263</v>
      </c>
      <c r="AR7" s="195">
        <f>+'Ark1'!Y970</f>
        <v>105.08234250221814</v>
      </c>
      <c r="AS7" s="318"/>
      <c r="AT7" s="4"/>
      <c r="AU7" s="4"/>
      <c r="AV7" s="4"/>
      <c r="AW7"/>
      <c r="AX7"/>
      <c r="AY7"/>
      <c r="AZ7"/>
      <c r="BA7"/>
      <c r="BE7" s="5"/>
    </row>
    <row r="8" spans="35:57" ht="15.6">
      <c r="AI8" s="39"/>
      <c r="AJ8" s="47">
        <f>+'Ark1'!C971</f>
        <v>2024</v>
      </c>
      <c r="AK8" s="47">
        <f>+'Ark1'!N971</f>
        <v>110</v>
      </c>
      <c r="AL8" s="48" t="s">
        <v>512</v>
      </c>
      <c r="AM8" s="47">
        <f>+'Ark1'!Q971</f>
        <v>258</v>
      </c>
      <c r="AN8" s="195">
        <f>+'Ark1'!R971</f>
        <v>2008</v>
      </c>
      <c r="AO8" s="65">
        <f>+'Ark1'!S971</f>
        <v>2005</v>
      </c>
      <c r="AP8" s="101">
        <f>+'Ark1'!T971</f>
        <v>6.7611704097781056</v>
      </c>
      <c r="AQ8" s="197">
        <f>+'Ark1'!W971</f>
        <v>61.035910224438886</v>
      </c>
      <c r="AR8" s="195">
        <f>+'Ark1'!Y971</f>
        <v>115.29322709163328</v>
      </c>
      <c r="AS8" s="318"/>
      <c r="AT8" s="4"/>
      <c r="AU8" s="4"/>
      <c r="AV8" s="4"/>
      <c r="AW8"/>
      <c r="AX8"/>
      <c r="AY8"/>
      <c r="AZ8"/>
      <c r="BA8"/>
      <c r="BE8" s="5"/>
    </row>
    <row r="9" spans="35:57" ht="15.6">
      <c r="AI9" s="39"/>
      <c r="AJ9" s="47">
        <f>+'Ark1'!C972</f>
        <v>2024</v>
      </c>
      <c r="AK9" s="47">
        <f>+'Ark1'!N972</f>
        <v>120</v>
      </c>
      <c r="AL9" s="48" t="s">
        <v>513</v>
      </c>
      <c r="AM9" s="47">
        <f>+'Ark1'!Q972</f>
        <v>473</v>
      </c>
      <c r="AN9" s="195">
        <f>+'Ark1'!R972</f>
        <v>3406</v>
      </c>
      <c r="AO9" s="65">
        <f>+'Ark1'!S972</f>
        <v>3401</v>
      </c>
      <c r="AP9" s="101">
        <f>+'Ark1'!T972</f>
        <v>11.46839960941446</v>
      </c>
      <c r="AQ9" s="197">
        <f>+'Ark1'!W972</f>
        <v>59.857100852690387</v>
      </c>
      <c r="AR9" s="195">
        <f>+'Ark1'!Y972</f>
        <v>125.44453904873797</v>
      </c>
      <c r="AS9" s="4"/>
      <c r="AT9" s="4"/>
      <c r="AU9" s="4"/>
      <c r="AV9" s="4"/>
      <c r="AW9"/>
      <c r="AX9"/>
      <c r="AY9"/>
      <c r="AZ9"/>
      <c r="BA9"/>
    </row>
    <row r="10" spans="35:57" ht="15.6">
      <c r="AI10" s="39"/>
      <c r="AJ10" s="47">
        <f>+'Ark1'!C973</f>
        <v>2024</v>
      </c>
      <c r="AK10" s="47">
        <f>+'Ark1'!N973</f>
        <v>130</v>
      </c>
      <c r="AL10" s="48" t="s">
        <v>514</v>
      </c>
      <c r="AM10" s="47">
        <f>+'Ark1'!Q973</f>
        <v>506</v>
      </c>
      <c r="AN10" s="195">
        <f>+'Ark1'!R973</f>
        <v>4119</v>
      </c>
      <c r="AO10" s="65">
        <f>+'Ark1'!S973</f>
        <v>4115</v>
      </c>
      <c r="AP10" s="101">
        <f>+'Ark1'!T973</f>
        <v>13.869153843563749</v>
      </c>
      <c r="AQ10" s="197">
        <f>+'Ark1'!W973</f>
        <v>59.457108140947739</v>
      </c>
      <c r="AR10" s="195">
        <f>+'Ark1'!Y973</f>
        <v>134.77441126487031</v>
      </c>
      <c r="AS10" s="4"/>
      <c r="AT10" s="52"/>
      <c r="AV10" s="5"/>
      <c r="AW10"/>
      <c r="AX10"/>
      <c r="AY10"/>
      <c r="AZ10"/>
      <c r="BA10"/>
    </row>
    <row r="11" spans="35:57" ht="15.6">
      <c r="AI11" s="39"/>
      <c r="AJ11" s="47">
        <f>+'Ark1'!C974</f>
        <v>2024</v>
      </c>
      <c r="AK11" s="47">
        <f>+'Ark1'!N974</f>
        <v>140</v>
      </c>
      <c r="AL11" s="48" t="s">
        <v>515</v>
      </c>
      <c r="AM11" s="47">
        <f>+'Ark1'!Q974</f>
        <v>427</v>
      </c>
      <c r="AN11" s="195">
        <f>+'Ark1'!R974</f>
        <v>3799</v>
      </c>
      <c r="AO11" s="65">
        <f>+'Ark1'!S974</f>
        <v>3796</v>
      </c>
      <c r="AP11" s="101">
        <f>+'Ark1'!T974</f>
        <v>12.791676487423819</v>
      </c>
      <c r="AQ11" s="197">
        <f>+'Ark1'!W974</f>
        <v>59.383298208640682</v>
      </c>
      <c r="AR11" s="195">
        <f>+'Ark1'!Y974</f>
        <v>144.87846801789939</v>
      </c>
      <c r="AS11" s="4"/>
      <c r="AT11" s="52"/>
      <c r="AV11" s="5"/>
      <c r="AW11"/>
      <c r="AX11"/>
      <c r="AY11"/>
      <c r="AZ11"/>
      <c r="BA11"/>
    </row>
    <row r="12" spans="35:57" ht="15.6">
      <c r="AI12" s="39"/>
      <c r="AJ12" s="47">
        <f>+'Ark1'!C975</f>
        <v>2024</v>
      </c>
      <c r="AK12" s="47">
        <f>+'Ark1'!N975</f>
        <v>150</v>
      </c>
      <c r="AL12" s="48" t="s">
        <v>516</v>
      </c>
      <c r="AM12" s="47">
        <f>+'Ark1'!Q975</f>
        <v>375</v>
      </c>
      <c r="AN12" s="195">
        <f>+'Ark1'!R975</f>
        <v>3377</v>
      </c>
      <c r="AO12" s="65">
        <f>+'Ark1'!S975</f>
        <v>3374</v>
      </c>
      <c r="AP12" s="101">
        <f>+'Ark1'!T975</f>
        <v>11.37075322401428</v>
      </c>
      <c r="AQ12" s="197">
        <f>+'Ark1'!W975</f>
        <v>59.134558387670417</v>
      </c>
      <c r="AR12" s="195">
        <f>+'Ark1'!Y975</f>
        <v>154.81717500740294</v>
      </c>
      <c r="AS12" s="4"/>
      <c r="AT12" s="52"/>
      <c r="AV12" s="5"/>
      <c r="AW12"/>
      <c r="AX12"/>
      <c r="AY12"/>
      <c r="AZ12"/>
      <c r="BA12"/>
    </row>
    <row r="13" spans="35:57" ht="15.6">
      <c r="AI13" s="39"/>
      <c r="AJ13" s="47">
        <f>+'Ark1'!C976</f>
        <v>2024</v>
      </c>
      <c r="AK13" s="47">
        <f>+'Ark1'!N976</f>
        <v>160</v>
      </c>
      <c r="AL13" s="48" t="s">
        <v>517</v>
      </c>
      <c r="AM13" s="47">
        <f>+'Ark1'!Q976</f>
        <v>350</v>
      </c>
      <c r="AN13" s="195">
        <f>+'Ark1'!R976</f>
        <v>2988</v>
      </c>
      <c r="AO13" s="65">
        <f>+'Ark1'!S976</f>
        <v>2981</v>
      </c>
      <c r="AP13" s="101">
        <f>+'Ark1'!T976</f>
        <v>10.060944812956665</v>
      </c>
      <c r="AQ13" s="197">
        <f>+'Ark1'!W976</f>
        <v>58.80275075478027</v>
      </c>
      <c r="AR13" s="195">
        <f>+'Ark1'!Y976</f>
        <v>164.5079986613118</v>
      </c>
      <c r="AS13" s="4"/>
      <c r="AT13" s="52"/>
      <c r="AV13" s="5"/>
      <c r="AW13"/>
      <c r="AX13"/>
      <c r="AY13"/>
      <c r="AZ13"/>
      <c r="BA13"/>
    </row>
    <row r="14" spans="35:57" ht="15.6">
      <c r="AI14" s="39"/>
      <c r="AJ14" s="47">
        <f>+'Ark1'!C977</f>
        <v>2024</v>
      </c>
      <c r="AK14" s="47">
        <f>+'Ark1'!N977</f>
        <v>170</v>
      </c>
      <c r="AL14" s="48" t="s">
        <v>518</v>
      </c>
      <c r="AM14" s="47">
        <f>+'Ark1'!Q977</f>
        <v>342</v>
      </c>
      <c r="AN14" s="195">
        <f>+'Ark1'!R977</f>
        <v>2575</v>
      </c>
      <c r="AO14" s="65">
        <f>+'Ark1'!S977</f>
        <v>2572</v>
      </c>
      <c r="AP14" s="101">
        <f>+'Ark1'!T977</f>
        <v>8.670325600188562</v>
      </c>
      <c r="AQ14" s="197">
        <f>+'Ark1'!W977</f>
        <v>58.227838258164866</v>
      </c>
      <c r="AR14" s="195">
        <f>+'Ark1'!Y977</f>
        <v>174.60982524271805</v>
      </c>
      <c r="AS14" s="4"/>
      <c r="AT14" s="52"/>
      <c r="AV14" s="5"/>
      <c r="AW14"/>
      <c r="AX14"/>
      <c r="AY14"/>
      <c r="AZ14"/>
      <c r="BA14"/>
    </row>
    <row r="15" spans="35:57" ht="15.6">
      <c r="AI15" s="39"/>
      <c r="AJ15" s="47">
        <f>+'Ark1'!C978</f>
        <v>2024</v>
      </c>
      <c r="AK15" s="47">
        <f>+'Ark1'!N978</f>
        <v>180</v>
      </c>
      <c r="AL15" s="48" t="s">
        <v>519</v>
      </c>
      <c r="AM15" s="47">
        <f>+'Ark1'!Q978</f>
        <v>327</v>
      </c>
      <c r="AN15" s="195">
        <f>+'Ark1'!R978</f>
        <v>2018</v>
      </c>
      <c r="AO15" s="65">
        <f>+'Ark1'!S978</f>
        <v>2015</v>
      </c>
      <c r="AP15" s="101">
        <f>+'Ark1'!T978</f>
        <v>6.7948415771574799</v>
      </c>
      <c r="AQ15" s="197">
        <f>+'Ark1'!W978</f>
        <v>57.536476426798998</v>
      </c>
      <c r="AR15" s="195">
        <f>+'Ark1'!Y978</f>
        <v>184.58721506441995</v>
      </c>
      <c r="AS15" s="4"/>
      <c r="AT15" s="52"/>
      <c r="AV15" s="5"/>
      <c r="AW15"/>
      <c r="AX15" s="2"/>
      <c r="AY15" s="2"/>
      <c r="AZ15" s="2"/>
      <c r="BA15"/>
    </row>
    <row r="16" spans="35:57" ht="15.6">
      <c r="AI16" s="39"/>
      <c r="AJ16" s="47">
        <f>+'Ark1'!C979</f>
        <v>2024</v>
      </c>
      <c r="AK16" s="47">
        <f>+'Ark1'!N979</f>
        <v>190</v>
      </c>
      <c r="AL16" s="48" t="s">
        <v>520</v>
      </c>
      <c r="AM16" s="47">
        <f>+'Ark1'!Q979</f>
        <v>285</v>
      </c>
      <c r="AN16" s="195">
        <f>+'Ark1'!R979</f>
        <v>1383</v>
      </c>
      <c r="AO16" s="65">
        <f>+'Ark1'!S979</f>
        <v>1379</v>
      </c>
      <c r="AP16" s="101">
        <f>+'Ark1'!T979</f>
        <v>4.6567224485672929</v>
      </c>
      <c r="AQ16" s="197">
        <f>+'Ark1'!W979</f>
        <v>56.860043509789698</v>
      </c>
      <c r="AR16" s="195">
        <f>+'Ark1'!Y979</f>
        <v>194.33015184381756</v>
      </c>
      <c r="AS16" s="4"/>
      <c r="AT16" s="52"/>
      <c r="AU16" s="11"/>
      <c r="AV16" s="5"/>
      <c r="AW16"/>
      <c r="AX16" s="2"/>
      <c r="AY16" s="2"/>
      <c r="AZ16" s="4"/>
      <c r="BA16" s="4"/>
      <c r="BB16" s="4"/>
    </row>
    <row r="17" spans="35:54" ht="15.6">
      <c r="AI17" s="39"/>
      <c r="AJ17" s="47">
        <f>+'Ark1'!C980</f>
        <v>2024</v>
      </c>
      <c r="AK17" s="47">
        <f>+'Ark1'!N980</f>
        <v>200</v>
      </c>
      <c r="AL17" s="48" t="s">
        <v>521</v>
      </c>
      <c r="AM17" s="47">
        <f>+'Ark1'!Q980</f>
        <v>265</v>
      </c>
      <c r="AN17" s="195">
        <f>+'Ark1'!R980</f>
        <v>944</v>
      </c>
      <c r="AO17" s="65">
        <f>+'Ark1'!S980</f>
        <v>941</v>
      </c>
      <c r="AP17" s="101">
        <f>+'Ark1'!T980</f>
        <v>3.1785582006128159</v>
      </c>
      <c r="AQ17" s="197">
        <f>+'Ark1'!W980</f>
        <v>55.421891604675878</v>
      </c>
      <c r="AR17" s="195">
        <f>+'Ark1'!Y980</f>
        <v>203.94226694915235</v>
      </c>
      <c r="AS17" s="4"/>
      <c r="AT17" s="52"/>
      <c r="AV17" s="5"/>
      <c r="AW17"/>
      <c r="AX17"/>
      <c r="AY17"/>
      <c r="AZ17"/>
      <c r="BA17"/>
    </row>
    <row r="18" spans="35:54" ht="15.6">
      <c r="AI18" s="39"/>
      <c r="AJ18" s="47">
        <f>+'Ark1'!C981</f>
        <v>2024</v>
      </c>
      <c r="AK18" s="47">
        <f>+'Ark1'!N981</f>
        <v>210</v>
      </c>
      <c r="AL18" s="48" t="s">
        <v>522</v>
      </c>
      <c r="AM18" s="47">
        <f>+'Ark1'!Q981</f>
        <v>196</v>
      </c>
      <c r="AN18" s="195">
        <f>+'Ark1'!R981</f>
        <v>627</v>
      </c>
      <c r="AO18" s="65">
        <f>+'Ark1'!S981</f>
        <v>627</v>
      </c>
      <c r="AP18" s="101">
        <f>+'Ark1'!T981</f>
        <v>2.1111821946866902</v>
      </c>
      <c r="AQ18" s="197">
        <f>+'Ark1'!W981</f>
        <v>54.350877192982438</v>
      </c>
      <c r="AR18" s="195">
        <f>+'Ark1'!Y981</f>
        <v>214.70653907496032</v>
      </c>
      <c r="AS18" s="4"/>
      <c r="AT18" s="52"/>
      <c r="AV18" s="5"/>
      <c r="AW18"/>
      <c r="AX18"/>
      <c r="AY18"/>
      <c r="AZ18"/>
      <c r="BA18"/>
    </row>
    <row r="19" spans="35:54" ht="15.6">
      <c r="AI19" s="39"/>
      <c r="AJ19" s="47">
        <f>+'Ark1'!C982</f>
        <v>2024</v>
      </c>
      <c r="AK19" s="47">
        <f>+'Ark1'!N982</f>
        <v>220</v>
      </c>
      <c r="AL19" s="48" t="s">
        <v>523</v>
      </c>
      <c r="AM19" s="47">
        <f>+'Ark1'!Q982</f>
        <v>155</v>
      </c>
      <c r="AN19" s="195">
        <f>+'Ark1'!R982</f>
        <v>331</v>
      </c>
      <c r="AO19" s="65">
        <f>+'Ark1'!S982</f>
        <v>331</v>
      </c>
      <c r="AP19" s="101">
        <f>+'Ark1'!T982</f>
        <v>1.1145156402572483</v>
      </c>
      <c r="AQ19" s="197">
        <f>+'Ark1'!W982</f>
        <v>52.987915407854992</v>
      </c>
      <c r="AR19" s="195">
        <f>+'Ark1'!Y982</f>
        <v>224.7114803625378</v>
      </c>
      <c r="AS19" s="4"/>
      <c r="AT19" s="52"/>
      <c r="AV19" s="5"/>
      <c r="AW19"/>
      <c r="AX19" s="2"/>
      <c r="AY19" s="2"/>
      <c r="AZ19" s="2"/>
      <c r="BA19"/>
    </row>
    <row r="20" spans="35:54" ht="15.6">
      <c r="AI20" s="39"/>
      <c r="AJ20" s="47">
        <f>+'Ark1'!C983</f>
        <v>2024</v>
      </c>
      <c r="AK20" s="47">
        <f>+'Ark1'!N983</f>
        <v>230</v>
      </c>
      <c r="AL20" s="48" t="s">
        <v>524</v>
      </c>
      <c r="AM20" s="47">
        <f>+'Ark1'!Q983</f>
        <v>143</v>
      </c>
      <c r="AN20" s="195">
        <f>+'Ark1'!R983</f>
        <v>380</v>
      </c>
      <c r="AO20" s="65">
        <f>+'Ark1'!S983</f>
        <v>379</v>
      </c>
      <c r="AP20" s="101">
        <f>+'Ark1'!T983</f>
        <v>1.2795043604161758</v>
      </c>
      <c r="AQ20" s="197">
        <f>+'Ark1'!W983</f>
        <v>50.738786279683374</v>
      </c>
      <c r="AR20" s="195">
        <f>+'Ark1'!Y983</f>
        <v>243.38684210526327</v>
      </c>
      <c r="AS20" s="4"/>
      <c r="AT20" s="52"/>
      <c r="AV20" s="5"/>
      <c r="AW20"/>
      <c r="AX20" s="2"/>
      <c r="AY20" s="2"/>
      <c r="AZ20" s="2"/>
      <c r="BA20"/>
    </row>
    <row r="21" spans="35:54" ht="15.6">
      <c r="AI21" s="39"/>
      <c r="AJ21" s="47">
        <f>+'Ark1'!C984</f>
        <v>2023</v>
      </c>
      <c r="AK21" s="47">
        <f>+'Ark1'!N984</f>
        <v>60</v>
      </c>
      <c r="AL21" s="48" t="s">
        <v>525</v>
      </c>
      <c r="AM21" s="47">
        <f>+'Ark1'!Q984</f>
        <v>7</v>
      </c>
      <c r="AN21" s="195">
        <f>+'Ark1'!R984</f>
        <v>8</v>
      </c>
      <c r="AO21" s="65">
        <f>+'Ark1'!S984</f>
        <v>7</v>
      </c>
      <c r="AP21" s="101">
        <f>+'Ark1'!T984</f>
        <v>2.6422697096806155E-2</v>
      </c>
      <c r="AQ21" s="197">
        <f>+'Ark1'!W984</f>
        <v>57.714285714285694</v>
      </c>
      <c r="AR21" s="195">
        <f>+'Ark1'!Y984</f>
        <v>56.712499999999999</v>
      </c>
      <c r="AS21" s="4"/>
      <c r="AT21" s="52"/>
      <c r="AV21" s="5"/>
      <c r="AW21"/>
      <c r="AX21" s="2"/>
      <c r="AY21" s="2"/>
      <c r="AZ21" s="2"/>
      <c r="BA21"/>
    </row>
    <row r="22" spans="35:54" ht="15.6">
      <c r="AI22" s="39"/>
      <c r="AJ22">
        <f>+'Ark1'!C985</f>
        <v>2023</v>
      </c>
      <c r="AK22">
        <f>+'Ark1'!N985</f>
        <v>70</v>
      </c>
      <c r="AL22" s="3" t="s">
        <v>509</v>
      </c>
      <c r="AM22">
        <f>+'Ark1'!Q985</f>
        <v>22</v>
      </c>
      <c r="AN22" s="9">
        <f>+'Ark1'!R985</f>
        <v>24</v>
      </c>
      <c r="AO22" s="9">
        <f>+'Ark1'!S985</f>
        <v>24</v>
      </c>
      <c r="AP22" s="96">
        <f>+'Ark1'!T985</f>
        <v>7.9268091290418452E-2</v>
      </c>
      <c r="AQ22" s="1">
        <f>+'Ark1'!W985</f>
        <v>59.375</v>
      </c>
      <c r="AR22" s="9">
        <f>+'Ark1'!Y985</f>
        <v>76.720833333333346</v>
      </c>
      <c r="AS22" s="4"/>
      <c r="AT22" s="52"/>
      <c r="AV22" s="5"/>
      <c r="AW22"/>
      <c r="AX22" s="2"/>
      <c r="AY22" s="2"/>
      <c r="AZ22" s="2"/>
      <c r="BA22"/>
    </row>
    <row r="23" spans="35:54" ht="15.6">
      <c r="AI23" s="39"/>
      <c r="AJ23">
        <f>+'Ark1'!C986</f>
        <v>2023</v>
      </c>
      <c r="AK23">
        <f>+'Ark1'!N986</f>
        <v>80</v>
      </c>
      <c r="AL23" s="3" t="s">
        <v>510</v>
      </c>
      <c r="AM23">
        <f>+'Ark1'!Q986</f>
        <v>61</v>
      </c>
      <c r="AN23" s="9">
        <f>+'Ark1'!R986</f>
        <v>108</v>
      </c>
      <c r="AO23" s="9">
        <f>+'Ark1'!S986</f>
        <v>106</v>
      </c>
      <c r="AP23" s="96">
        <f>+'Ark1'!T986</f>
        <v>0.35670641080688309</v>
      </c>
      <c r="AQ23" s="1">
        <f>+'Ark1'!W986</f>
        <v>61.084905660377359</v>
      </c>
      <c r="AR23" s="9">
        <f>+'Ark1'!Y986</f>
        <v>84.816666666666634</v>
      </c>
      <c r="AS23" s="4"/>
      <c r="AT23" s="52"/>
      <c r="AV23" s="5"/>
      <c r="AW23"/>
      <c r="AX23" s="2"/>
      <c r="AY23" s="2"/>
      <c r="AZ23" s="2"/>
      <c r="BA23"/>
    </row>
    <row r="24" spans="35:54" ht="15.6">
      <c r="AI24" s="39"/>
      <c r="AJ24">
        <f>+'Ark1'!C987</f>
        <v>2023</v>
      </c>
      <c r="AK24">
        <f>+'Ark1'!N987</f>
        <v>90</v>
      </c>
      <c r="AL24" s="3" t="s">
        <v>511</v>
      </c>
      <c r="AM24">
        <f>+'Ark1'!Q987</f>
        <v>124</v>
      </c>
      <c r="AN24" s="9">
        <f>+'Ark1'!R987</f>
        <v>369</v>
      </c>
      <c r="AO24" s="9">
        <f>+'Ark1'!S987</f>
        <v>369</v>
      </c>
      <c r="AP24" s="96">
        <f>+'Ark1'!T987</f>
        <v>1.2187469035901837</v>
      </c>
      <c r="AQ24" s="1">
        <f>+'Ark1'!W987</f>
        <v>62.336043360433614</v>
      </c>
      <c r="AR24" s="9">
        <f>+'Ark1'!Y987</f>
        <v>96.127100271002689</v>
      </c>
      <c r="AS24" s="4"/>
      <c r="AT24" s="52"/>
      <c r="AU24" s="11"/>
      <c r="AV24" s="5"/>
      <c r="AW24"/>
      <c r="AX24" s="2"/>
      <c r="AY24" s="2"/>
      <c r="AZ24" s="4"/>
      <c r="BA24" s="4"/>
      <c r="BB24" s="4"/>
    </row>
    <row r="25" spans="35:54" ht="15.6">
      <c r="AI25" s="39"/>
      <c r="AJ25">
        <f>+'Ark1'!C988</f>
        <v>2023</v>
      </c>
      <c r="AK25">
        <f>+'Ark1'!N988</f>
        <v>100</v>
      </c>
      <c r="AL25" s="3" t="s">
        <v>486</v>
      </c>
      <c r="AM25">
        <f>+'Ark1'!Q988</f>
        <v>193</v>
      </c>
      <c r="AN25" s="9">
        <f>+'Ark1'!R988</f>
        <v>951</v>
      </c>
      <c r="AO25" s="9">
        <f>+'Ark1'!S988</f>
        <v>946</v>
      </c>
      <c r="AP25" s="96">
        <f>+'Ark1'!T988</f>
        <v>3.1409981173828321</v>
      </c>
      <c r="AQ25" s="1">
        <f>+'Ark1'!W988</f>
        <v>61.841437632135296</v>
      </c>
      <c r="AR25" s="9">
        <f>+'Ark1'!Y988</f>
        <v>105.18717139852772</v>
      </c>
      <c r="AS25" s="4"/>
      <c r="AT25" s="52"/>
      <c r="AU25" s="11"/>
      <c r="AV25" s="5"/>
      <c r="AW25"/>
      <c r="AX25" s="1"/>
      <c r="AZ25" s="9"/>
      <c r="BA25" s="9"/>
      <c r="BB25" s="9"/>
    </row>
    <row r="26" spans="35:54" ht="15.6">
      <c r="AI26" s="39"/>
      <c r="AJ26">
        <f>+'Ark1'!C989</f>
        <v>2023</v>
      </c>
      <c r="AK26">
        <f>+'Ark1'!N989</f>
        <v>110</v>
      </c>
      <c r="AL26" s="3" t="s">
        <v>512</v>
      </c>
      <c r="AM26">
        <f>+'Ark1'!Q989</f>
        <v>264</v>
      </c>
      <c r="AN26" s="9">
        <f>+'Ark1'!R989</f>
        <v>1788</v>
      </c>
      <c r="AO26" s="9">
        <f>+'Ark1'!S989</f>
        <v>1782</v>
      </c>
      <c r="AP26" s="96">
        <f>+'Ark1'!T989</f>
        <v>5.9054728011361766</v>
      </c>
      <c r="AQ26" s="1">
        <f>+'Ark1'!W989</f>
        <v>61.371492704826046</v>
      </c>
      <c r="AR26" s="9">
        <f>+'Ark1'!Y989</f>
        <v>115.14837807606273</v>
      </c>
      <c r="AS26" s="4"/>
      <c r="AT26" s="52"/>
      <c r="AU26" s="11"/>
      <c r="AV26" s="5"/>
      <c r="AW26"/>
      <c r="AX26" s="1"/>
      <c r="AZ26" s="9"/>
      <c r="BA26" s="9"/>
      <c r="BB26" s="9"/>
    </row>
    <row r="27" spans="35:54" ht="15.6">
      <c r="AI27" s="39"/>
      <c r="AJ27">
        <f>+'Ark1'!C990</f>
        <v>2023</v>
      </c>
      <c r="AK27">
        <f>+'Ark1'!N990</f>
        <v>120</v>
      </c>
      <c r="AL27" s="3" t="s">
        <v>513</v>
      </c>
      <c r="AM27">
        <f>+'Ark1'!Q990</f>
        <v>511</v>
      </c>
      <c r="AN27" s="9">
        <f>+'Ark1'!R990</f>
        <v>3514</v>
      </c>
      <c r="AO27" s="9">
        <f>+'Ark1'!S990</f>
        <v>3509</v>
      </c>
      <c r="AP27" s="96">
        <f>+'Ark1'!T990</f>
        <v>11.606169699772103</v>
      </c>
      <c r="AQ27" s="1">
        <f>+'Ark1'!W990</f>
        <v>60.074950128241682</v>
      </c>
      <c r="AR27" s="9">
        <f>+'Ark1'!Y990</f>
        <v>125.53750711439922</v>
      </c>
      <c r="AS27" s="4"/>
      <c r="AT27" s="52"/>
      <c r="AU27" s="11"/>
      <c r="AV27" s="5"/>
      <c r="AW27"/>
      <c r="AX27" s="1"/>
      <c r="AZ27" s="9"/>
      <c r="BA27" s="9"/>
      <c r="BB27" s="9"/>
    </row>
    <row r="28" spans="35:54" ht="15.6">
      <c r="AI28" s="39"/>
      <c r="AJ28">
        <f>+'Ark1'!C991</f>
        <v>2023</v>
      </c>
      <c r="AK28">
        <f>+'Ark1'!N991</f>
        <v>130</v>
      </c>
      <c r="AL28" s="3" t="s">
        <v>514</v>
      </c>
      <c r="AM28">
        <f>+'Ark1'!Q991</f>
        <v>527</v>
      </c>
      <c r="AN28" s="9">
        <f>+'Ark1'!R991</f>
        <v>4263</v>
      </c>
      <c r="AO28" s="9">
        <f>+'Ark1'!S991</f>
        <v>4257</v>
      </c>
      <c r="AP28" s="96">
        <f>+'Ark1'!T991</f>
        <v>14.079994715460575</v>
      </c>
      <c r="AQ28" s="1">
        <f>+'Ark1'!W991</f>
        <v>59.751937984496109</v>
      </c>
      <c r="AR28" s="9">
        <f>+'Ark1'!Y991</f>
        <v>134.85174759559033</v>
      </c>
      <c r="AS28" s="4"/>
      <c r="AT28" s="52"/>
      <c r="AU28" s="5"/>
      <c r="AV28" s="5"/>
      <c r="AW28"/>
      <c r="AX28" s="1"/>
      <c r="AZ28" s="9"/>
      <c r="BA28" s="9"/>
      <c r="BB28" s="9"/>
    </row>
    <row r="29" spans="35:54" ht="15.6">
      <c r="AI29" s="39"/>
      <c r="AJ29">
        <f>+'Ark1'!C992</f>
        <v>2023</v>
      </c>
      <c r="AK29">
        <f>+'Ark1'!N992</f>
        <v>140</v>
      </c>
      <c r="AL29" s="3" t="s">
        <v>515</v>
      </c>
      <c r="AM29">
        <f>+'Ark1'!Q992</f>
        <v>427</v>
      </c>
      <c r="AN29" s="9">
        <f>+'Ark1'!R992</f>
        <v>4032</v>
      </c>
      <c r="AO29" s="9">
        <f>+'Ark1'!S992</f>
        <v>4026</v>
      </c>
      <c r="AP29" s="96">
        <f>+'Ark1'!T992</f>
        <v>13.317039336790303</v>
      </c>
      <c r="AQ29" s="1">
        <f>+'Ark1'!W992</f>
        <v>59.716840536512677</v>
      </c>
      <c r="AR29" s="9">
        <f>+'Ark1'!Y992</f>
        <v>144.75828373015898</v>
      </c>
      <c r="AS29" s="4"/>
      <c r="AT29" s="52"/>
      <c r="AU29" s="5"/>
      <c r="AV29" s="5"/>
      <c r="AW29"/>
      <c r="AX29" s="1"/>
      <c r="AZ29" s="9"/>
      <c r="BA29" s="9"/>
      <c r="BB29" s="9"/>
    </row>
    <row r="30" spans="35:54" ht="15.6">
      <c r="AI30" s="39"/>
      <c r="AJ30">
        <f>+'Ark1'!C993</f>
        <v>2023</v>
      </c>
      <c r="AK30">
        <f>+'Ark1'!N993</f>
        <v>150</v>
      </c>
      <c r="AL30" s="3" t="s">
        <v>516</v>
      </c>
      <c r="AM30">
        <f>+'Ark1'!Q993</f>
        <v>390</v>
      </c>
      <c r="AN30" s="9">
        <f>+'Ark1'!R993</f>
        <v>3391</v>
      </c>
      <c r="AO30" s="9">
        <f>+'Ark1'!S993</f>
        <v>3385</v>
      </c>
      <c r="AP30" s="96">
        <f>+'Ark1'!T993</f>
        <v>11.199920731908712</v>
      </c>
      <c r="AQ30" s="1">
        <f>+'Ark1'!W993</f>
        <v>59.591728212703117</v>
      </c>
      <c r="AR30" s="9">
        <f>+'Ark1'!Y993</f>
        <v>154.64736066057205</v>
      </c>
      <c r="AS30" s="4"/>
      <c r="AT30" s="52"/>
      <c r="AU30" s="5"/>
      <c r="AV30" s="5"/>
      <c r="AW30"/>
      <c r="AX30" s="1"/>
      <c r="AZ30" s="9"/>
      <c r="BA30" s="9"/>
      <c r="BB30" s="9"/>
    </row>
    <row r="31" spans="35:54" ht="15.6">
      <c r="AI31" s="39"/>
      <c r="AJ31">
        <f>+'Ark1'!C994</f>
        <v>2023</v>
      </c>
      <c r="AK31">
        <f>+'Ark1'!N994</f>
        <v>160</v>
      </c>
      <c r="AL31" s="3" t="s">
        <v>517</v>
      </c>
      <c r="AM31">
        <f>+'Ark1'!Q994</f>
        <v>366</v>
      </c>
      <c r="AN31" s="9">
        <f>+'Ark1'!R994</f>
        <v>3041</v>
      </c>
      <c r="AO31" s="9">
        <f>+'Ark1'!S994</f>
        <v>3037</v>
      </c>
      <c r="AP31" s="96">
        <f>+'Ark1'!T994</f>
        <v>10.043927733923438</v>
      </c>
      <c r="AQ31" s="1">
        <f>+'Ark1'!W994</f>
        <v>59.087257161672703</v>
      </c>
      <c r="AR31" s="9">
        <f>+'Ark1'!Y994</f>
        <v>164.70529431108187</v>
      </c>
      <c r="AS31" s="4"/>
      <c r="AT31" s="52"/>
      <c r="AU31" s="5"/>
      <c r="AV31" s="5"/>
      <c r="AW31"/>
      <c r="AX31" s="1"/>
      <c r="AZ31" s="9"/>
      <c r="BA31" s="9"/>
      <c r="BB31" s="9"/>
    </row>
    <row r="32" spans="35:54" ht="15.6">
      <c r="AI32" s="39"/>
      <c r="AJ32">
        <f>+'Ark1'!C995</f>
        <v>2023</v>
      </c>
      <c r="AK32">
        <f>+'Ark1'!N995</f>
        <v>170</v>
      </c>
      <c r="AL32" s="3" t="s">
        <v>518</v>
      </c>
      <c r="AM32">
        <f>+'Ark1'!Q995</f>
        <v>340</v>
      </c>
      <c r="AN32" s="9">
        <f>+'Ark1'!R995</f>
        <v>2561</v>
      </c>
      <c r="AO32" s="9">
        <f>+'Ark1'!S995</f>
        <v>2560</v>
      </c>
      <c r="AP32" s="96">
        <f>+'Ark1'!T995</f>
        <v>8.458565908115073</v>
      </c>
      <c r="AQ32" s="1">
        <f>+'Ark1'!W995</f>
        <v>58.692578124999997</v>
      </c>
      <c r="AR32" s="9">
        <f>+'Ark1'!Y995</f>
        <v>174.71222178836348</v>
      </c>
      <c r="AS32" s="4"/>
      <c r="AT32" s="52"/>
      <c r="AU32" s="5"/>
      <c r="AV32" s="5"/>
      <c r="AW32"/>
      <c r="AX32" s="1"/>
      <c r="AZ32" s="9"/>
      <c r="BA32" s="9"/>
      <c r="BB32" s="9"/>
    </row>
    <row r="33" spans="35:54" ht="15.6">
      <c r="AI33" s="39"/>
      <c r="AJ33">
        <f>+'Ark1'!C996</f>
        <v>2023</v>
      </c>
      <c r="AK33">
        <f>+'Ark1'!N996</f>
        <v>180</v>
      </c>
      <c r="AL33" s="3" t="s">
        <v>519</v>
      </c>
      <c r="AM33">
        <f>+'Ark1'!Q996</f>
        <v>328</v>
      </c>
      <c r="AN33" s="9">
        <f>+'Ark1'!R996</f>
        <v>2043</v>
      </c>
      <c r="AO33" s="9">
        <f>+'Ark1'!S996</f>
        <v>2040</v>
      </c>
      <c r="AP33" s="96">
        <f>+'Ark1'!T996</f>
        <v>6.7476962710968724</v>
      </c>
      <c r="AQ33" s="1">
        <f>+'Ark1'!W996</f>
        <v>57.956862745098029</v>
      </c>
      <c r="AR33" s="9">
        <f>+'Ark1'!Y996</f>
        <v>184.61116005873717</v>
      </c>
      <c r="AS33" s="4"/>
      <c r="AT33" s="52"/>
      <c r="AU33" s="5"/>
      <c r="AV33" s="5"/>
      <c r="AW33"/>
      <c r="AX33" s="1"/>
      <c r="AZ33" s="9"/>
      <c r="BA33" s="9"/>
      <c r="BB33" s="9"/>
    </row>
    <row r="34" spans="35:54" ht="15.6">
      <c r="AI34" s="39"/>
      <c r="AJ34">
        <f>+'Ark1'!C997</f>
        <v>2023</v>
      </c>
      <c r="AK34">
        <f>+'Ark1'!N997</f>
        <v>190</v>
      </c>
      <c r="AL34" s="3" t="s">
        <v>520</v>
      </c>
      <c r="AM34">
        <f>+'Ark1'!Q997</f>
        <v>301</v>
      </c>
      <c r="AN34" s="9">
        <f>+'Ark1'!R997</f>
        <v>1547</v>
      </c>
      <c r="AO34" s="9">
        <f>+'Ark1'!S997</f>
        <v>1541</v>
      </c>
      <c r="AP34" s="96">
        <f>+'Ark1'!T997</f>
        <v>5.1094890510948909</v>
      </c>
      <c r="AQ34" s="1">
        <f>+'Ark1'!W997</f>
        <v>56.906554185593762</v>
      </c>
      <c r="AR34" s="9">
        <f>+'Ark1'!Y997</f>
        <v>194.14124111182943</v>
      </c>
      <c r="AS34" s="4"/>
      <c r="AT34" s="52"/>
      <c r="AU34" s="5"/>
      <c r="AV34" s="5"/>
      <c r="AW34"/>
      <c r="AX34" s="1"/>
      <c r="AZ34" s="9"/>
      <c r="BA34" s="9"/>
      <c r="BB34" s="9"/>
    </row>
    <row r="35" spans="35:54" ht="15.6">
      <c r="AI35" s="39"/>
      <c r="AJ35">
        <f>+'Ark1'!C998</f>
        <v>2023</v>
      </c>
      <c r="AK35">
        <f>+'Ark1'!N998</f>
        <v>200</v>
      </c>
      <c r="AL35" s="3" t="s">
        <v>521</v>
      </c>
      <c r="AM35">
        <f>+'Ark1'!Q998</f>
        <v>255</v>
      </c>
      <c r="AN35" s="9">
        <f>+'Ark1'!R998</f>
        <v>1016</v>
      </c>
      <c r="AO35" s="9">
        <f>+'Ark1'!S998</f>
        <v>1014</v>
      </c>
      <c r="AP35" s="96">
        <f>+'Ark1'!T998</f>
        <v>3.3556825312943821</v>
      </c>
      <c r="AQ35" s="1">
        <f>+'Ark1'!W998</f>
        <v>55.704142011834321</v>
      </c>
      <c r="AR35" s="9">
        <f>+'Ark1'!Y998</f>
        <v>204.45324803149609</v>
      </c>
      <c r="AS35" s="4"/>
      <c r="AT35" s="52"/>
      <c r="AU35" s="5"/>
      <c r="AV35" s="5"/>
      <c r="AW35"/>
      <c r="AX35" s="11"/>
      <c r="AY35" s="11"/>
      <c r="AZ35" s="9"/>
      <c r="BA35" s="9"/>
      <c r="BB35" s="9"/>
    </row>
    <row r="36" spans="35:54" ht="16.5" customHeight="1">
      <c r="AI36" s="39"/>
      <c r="AJ36">
        <f>+'Ark1'!C999</f>
        <v>2023</v>
      </c>
      <c r="AK36">
        <f>+'Ark1'!N999</f>
        <v>210</v>
      </c>
      <c r="AL36" s="3" t="s">
        <v>522</v>
      </c>
      <c r="AM36">
        <f>+'Ark1'!Q999</f>
        <v>218</v>
      </c>
      <c r="AN36" s="9">
        <f>+'Ark1'!R999</f>
        <v>641</v>
      </c>
      <c r="AO36" s="9">
        <f>+'Ark1'!S999</f>
        <v>640</v>
      </c>
      <c r="AP36" s="96">
        <f>+'Ark1'!T999</f>
        <v>2.1171186048815938</v>
      </c>
      <c r="AQ36" s="1">
        <f>+'Ark1'!W999</f>
        <v>54.451562500000001</v>
      </c>
      <c r="AR36" s="9">
        <f>+'Ark1'!Y999</f>
        <v>214.31669266770675</v>
      </c>
      <c r="AS36" s="4"/>
      <c r="AT36" s="52"/>
      <c r="AU36" s="5"/>
      <c r="AV36" s="5"/>
      <c r="AW36"/>
      <c r="AX36" s="11"/>
      <c r="AY36" s="11"/>
      <c r="AZ36" s="9"/>
      <c r="BA36" s="9"/>
      <c r="BB36" s="9"/>
    </row>
    <row r="37" spans="35:54" ht="16.5" customHeight="1">
      <c r="AI37" s="39"/>
      <c r="AJ37">
        <f>+'Ark1'!C1000</f>
        <v>2023</v>
      </c>
      <c r="AK37">
        <f>+'Ark1'!N1000</f>
        <v>220</v>
      </c>
      <c r="AL37" s="3" t="s">
        <v>523</v>
      </c>
      <c r="AM37">
        <f>+'Ark1'!Q1000</f>
        <v>160</v>
      </c>
      <c r="AN37" s="9">
        <f>+'Ark1'!R1000</f>
        <v>437</v>
      </c>
      <c r="AO37" s="9">
        <f>+'Ark1'!S1000</f>
        <v>437</v>
      </c>
      <c r="AP37" s="96">
        <f>+'Ark1'!T1000</f>
        <v>1.4433398289130372</v>
      </c>
      <c r="AQ37" s="1">
        <f>+'Ark1'!W1000</f>
        <v>53.302059496567509</v>
      </c>
      <c r="AR37" s="9">
        <f>+'Ark1'!Y1000</f>
        <v>224.58009153318079</v>
      </c>
      <c r="AS37" s="4"/>
      <c r="AT37" s="51"/>
      <c r="AU37" s="5"/>
      <c r="AV37" s="5"/>
      <c r="AW37"/>
      <c r="AX37" s="11"/>
      <c r="AY37" s="11"/>
      <c r="AZ37" s="9"/>
      <c r="BA37" s="9"/>
      <c r="BB37" s="9"/>
    </row>
    <row r="38" spans="35:54">
      <c r="AI38" s="39"/>
      <c r="AJ38">
        <f>+'Ark1'!C1001</f>
        <v>2023</v>
      </c>
      <c r="AK38">
        <f>+'Ark1'!N1001</f>
        <v>230</v>
      </c>
      <c r="AL38" s="3" t="s">
        <v>524</v>
      </c>
      <c r="AM38">
        <f>+'Ark1'!Q1001</f>
        <v>158</v>
      </c>
      <c r="AN38" s="9">
        <f>+'Ark1'!R1001</f>
        <v>543</v>
      </c>
      <c r="AO38" s="9">
        <f>+'Ark1'!S1001</f>
        <v>542</v>
      </c>
      <c r="AP38" s="96">
        <f>+'Ark1'!T1001</f>
        <v>1.7934405654457179</v>
      </c>
      <c r="AQ38" s="1">
        <f>+'Ark1'!W1001</f>
        <v>50.699261992619931</v>
      </c>
      <c r="AR38" s="9">
        <f>+'Ark1'!Y1001</f>
        <v>244.05709023941097</v>
      </c>
      <c r="AS38"/>
      <c r="AT38"/>
      <c r="AU38"/>
      <c r="AV38"/>
      <c r="AW38"/>
      <c r="AX38" s="11"/>
      <c r="AY38" s="11"/>
      <c r="AZ38" s="9"/>
      <c r="BA38" s="9"/>
      <c r="BB38" s="9"/>
    </row>
    <row r="39" spans="35:54" ht="17.25" customHeight="1">
      <c r="AI39" s="39"/>
      <c r="AJ39">
        <f>+'Ark1'!C1002</f>
        <v>2022</v>
      </c>
      <c r="AK39">
        <f>+'Ark1'!N1002</f>
        <v>60</v>
      </c>
      <c r="AL39" s="3" t="s">
        <v>525</v>
      </c>
      <c r="AM39">
        <f>+'Ark1'!Q1002</f>
        <v>8</v>
      </c>
      <c r="AN39" s="9">
        <f>+'Ark1'!R1002</f>
        <v>10</v>
      </c>
      <c r="AO39" s="9">
        <f>+'Ark1'!S1002</f>
        <v>9</v>
      </c>
      <c r="AP39" s="96">
        <f>+'Ark1'!T1002</f>
        <v>3.1373533287318824E-2</v>
      </c>
      <c r="AQ39" s="1">
        <f>+'Ark1'!W1002</f>
        <v>58.66666666666665</v>
      </c>
      <c r="AR39" s="9">
        <f>+'Ark1'!Y1002</f>
        <v>53.97</v>
      </c>
      <c r="AS39" s="2"/>
      <c r="AT39" s="51"/>
      <c r="AU39"/>
      <c r="AV39" s="5"/>
      <c r="AW39"/>
      <c r="AX39" s="11"/>
      <c r="AY39" s="11"/>
      <c r="AZ39" s="9"/>
      <c r="BA39" s="9"/>
      <c r="BB39" s="9"/>
    </row>
    <row r="40" spans="35:54" ht="15.6">
      <c r="AI40" s="39"/>
      <c r="AJ40" s="47">
        <f>+'Ark1'!C1003</f>
        <v>2022</v>
      </c>
      <c r="AK40" s="47">
        <f>+'Ark1'!N1003</f>
        <v>70</v>
      </c>
      <c r="AL40" s="48" t="s">
        <v>509</v>
      </c>
      <c r="AM40" s="47">
        <f>+'Ark1'!Q1003</f>
        <v>25</v>
      </c>
      <c r="AN40" s="65">
        <f>+'Ark1'!R1003</f>
        <v>27</v>
      </c>
      <c r="AO40" s="65">
        <f>+'Ark1'!S1003</f>
        <v>27</v>
      </c>
      <c r="AP40" s="101">
        <f>+'Ark1'!T1003</f>
        <v>8.470853987576081E-2</v>
      </c>
      <c r="AQ40" s="49">
        <f>+'Ark1'!W1003</f>
        <v>61.814814814814824</v>
      </c>
      <c r="AR40" s="65">
        <f>+'Ark1'!Y1003</f>
        <v>76.862962962962982</v>
      </c>
      <c r="AS40" s="2"/>
      <c r="AT40" s="51"/>
      <c r="AU40"/>
      <c r="AV40"/>
      <c r="AW40"/>
      <c r="AX40" s="11"/>
      <c r="AY40" s="11"/>
      <c r="AZ40" s="9"/>
      <c r="BA40" s="9"/>
      <c r="BB40" s="9"/>
    </row>
    <row r="41" spans="35:54">
      <c r="AI41" s="39"/>
      <c r="AJ41" s="47">
        <f>+'Ark1'!C1004</f>
        <v>2022</v>
      </c>
      <c r="AK41" s="47">
        <f>+'Ark1'!N1004</f>
        <v>80</v>
      </c>
      <c r="AL41" s="48" t="s">
        <v>510</v>
      </c>
      <c r="AM41" s="47">
        <f>+'Ark1'!Q1004</f>
        <v>75</v>
      </c>
      <c r="AN41" s="65">
        <f>+'Ark1'!R1004</f>
        <v>131</v>
      </c>
      <c r="AO41" s="65">
        <f>+'Ark1'!S1004</f>
        <v>130</v>
      </c>
      <c r="AP41" s="101">
        <f>+'Ark1'!T1004</f>
        <v>0.41099328606387647</v>
      </c>
      <c r="AQ41" s="49">
        <f>+'Ark1'!W1004</f>
        <v>62.14615384615383</v>
      </c>
      <c r="AR41" s="65">
        <f>+'Ark1'!Y1004</f>
        <v>85.419847328244316</v>
      </c>
      <c r="AS41" s="12"/>
      <c r="AT41" s="11"/>
      <c r="AU41"/>
      <c r="AV41"/>
      <c r="AW41"/>
      <c r="AX41" s="11"/>
      <c r="AY41" s="11"/>
      <c r="AZ41" s="9"/>
      <c r="BA41" s="9"/>
      <c r="BB41" s="9"/>
    </row>
    <row r="42" spans="35:54" ht="21">
      <c r="AI42" s="39"/>
      <c r="AJ42" s="47">
        <f>+'Ark1'!C1005</f>
        <v>2022</v>
      </c>
      <c r="AK42" s="47">
        <f>+'Ark1'!N1005</f>
        <v>90</v>
      </c>
      <c r="AL42" s="48" t="s">
        <v>511</v>
      </c>
      <c r="AM42" s="47">
        <f>+'Ark1'!Q1005</f>
        <v>137</v>
      </c>
      <c r="AN42" s="65">
        <f>+'Ark1'!R1005</f>
        <v>432</v>
      </c>
      <c r="AO42" s="65">
        <f>+'Ark1'!S1005</f>
        <v>430</v>
      </c>
      <c r="AP42" s="101">
        <f>+'Ark1'!T1005</f>
        <v>1.355336638012173</v>
      </c>
      <c r="AQ42" s="49">
        <f>+'Ark1'!W1005</f>
        <v>62.244186046511643</v>
      </c>
      <c r="AR42" s="65">
        <f>+'Ark1'!Y1005</f>
        <v>95.374768518518522</v>
      </c>
      <c r="AS42" s="2"/>
      <c r="AT42" s="5"/>
      <c r="AU42"/>
      <c r="AV42"/>
      <c r="AW42"/>
      <c r="AX42" s="50"/>
      <c r="AY42" s="50"/>
      <c r="AZ42" s="9"/>
      <c r="BA42" s="9"/>
      <c r="BB42" s="9"/>
    </row>
    <row r="43" spans="35:54">
      <c r="AI43" s="39"/>
      <c r="AJ43" s="47">
        <f>+'Ark1'!C1006</f>
        <v>2022</v>
      </c>
      <c r="AK43" s="47">
        <f>+'Ark1'!N1006</f>
        <v>100</v>
      </c>
      <c r="AL43" s="48" t="s">
        <v>486</v>
      </c>
      <c r="AM43" s="47">
        <f>+'Ark1'!Q1006</f>
        <v>238</v>
      </c>
      <c r="AN43" s="65">
        <f>+'Ark1'!R1006</f>
        <v>1058</v>
      </c>
      <c r="AO43" s="65">
        <f>+'Ark1'!S1006</f>
        <v>1051</v>
      </c>
      <c r="AP43" s="101">
        <f>+'Ark1'!T1006</f>
        <v>3.3193198217983304</v>
      </c>
      <c r="AQ43" s="49">
        <f>+'Ark1'!W1006</f>
        <v>62.046622264509999</v>
      </c>
      <c r="AR43" s="65">
        <f>+'Ark1'!Y1006</f>
        <v>105.04370510396986</v>
      </c>
      <c r="AS43" s="4"/>
      <c r="AT43" s="4"/>
      <c r="AU43" s="4"/>
      <c r="AV43" s="4"/>
      <c r="AW43"/>
      <c r="AX43"/>
      <c r="AY43"/>
      <c r="AZ43"/>
      <c r="BA43"/>
    </row>
    <row r="44" spans="35:54" ht="15.6">
      <c r="AI44" s="39"/>
      <c r="AJ44" s="47">
        <f>+'Ark1'!C1007</f>
        <v>2022</v>
      </c>
      <c r="AK44" s="47">
        <f>+'Ark1'!N1007</f>
        <v>110</v>
      </c>
      <c r="AL44" s="48" t="s">
        <v>512</v>
      </c>
      <c r="AM44" s="47">
        <f>+'Ark1'!Q1007</f>
        <v>288</v>
      </c>
      <c r="AN44" s="65">
        <f>+'Ark1'!R1007</f>
        <v>1826</v>
      </c>
      <c r="AO44" s="65">
        <f>+'Ark1'!S1007</f>
        <v>1821</v>
      </c>
      <c r="AP44" s="101">
        <f>+'Ark1'!T1007</f>
        <v>5.7288071782644154</v>
      </c>
      <c r="AQ44" s="49">
        <f>+'Ark1'!W1007</f>
        <v>61.505766062602987</v>
      </c>
      <c r="AR44" s="65">
        <f>+'Ark1'!Y1007</f>
        <v>115.08259583789702</v>
      </c>
      <c r="AS44" s="4"/>
      <c r="AT44" s="14"/>
      <c r="AV44" s="18"/>
      <c r="AW44"/>
      <c r="AX44" s="1"/>
      <c r="AY44" s="5"/>
      <c r="AZ44"/>
      <c r="BA44"/>
    </row>
    <row r="45" spans="35:54" ht="15.6">
      <c r="AI45" s="39"/>
      <c r="AJ45" s="47">
        <f>+'Ark1'!C1008</f>
        <v>2022</v>
      </c>
      <c r="AK45" s="47">
        <f>+'Ark1'!N1008</f>
        <v>120</v>
      </c>
      <c r="AL45" s="48" t="s">
        <v>513</v>
      </c>
      <c r="AM45" s="47">
        <f>+'Ark1'!Q1008</f>
        <v>544</v>
      </c>
      <c r="AN45" s="65">
        <f>+'Ark1'!R1008</f>
        <v>3547</v>
      </c>
      <c r="AO45" s="65">
        <f>+'Ark1'!S1008</f>
        <v>3539</v>
      </c>
      <c r="AP45" s="101">
        <f>+'Ark1'!T1008</f>
        <v>11.128192257011989</v>
      </c>
      <c r="AQ45" s="49">
        <f>+'Ark1'!W1008</f>
        <v>60.008476970895757</v>
      </c>
      <c r="AR45" s="65">
        <f>+'Ark1'!Y1008</f>
        <v>125.49488863828591</v>
      </c>
      <c r="AS45" s="4"/>
      <c r="AT45" s="14"/>
      <c r="AV45" s="18"/>
      <c r="AW45"/>
      <c r="AX45"/>
      <c r="AY45"/>
      <c r="AZ45"/>
      <c r="BA45"/>
    </row>
    <row r="46" spans="35:54" ht="15.6">
      <c r="AI46" s="39"/>
      <c r="AJ46" s="47">
        <f>+'Ark1'!C1009</f>
        <v>2022</v>
      </c>
      <c r="AK46" s="47">
        <f>+'Ark1'!N1009</f>
        <v>130</v>
      </c>
      <c r="AL46" s="48" t="s">
        <v>514</v>
      </c>
      <c r="AM46" s="47">
        <f>+'Ark1'!Q1009</f>
        <v>619</v>
      </c>
      <c r="AN46" s="65">
        <f>+'Ark1'!R1009</f>
        <v>4568</v>
      </c>
      <c r="AO46" s="65">
        <f>+'Ark1'!S1009</f>
        <v>4560</v>
      </c>
      <c r="AP46" s="101">
        <f>+'Ark1'!T1009</f>
        <v>14.331430005647244</v>
      </c>
      <c r="AQ46" s="49">
        <f>+'Ark1'!W1009</f>
        <v>59.576535087719293</v>
      </c>
      <c r="AR46" s="65">
        <f>+'Ark1'!Y1009</f>
        <v>134.74818520140087</v>
      </c>
      <c r="AS46" s="4"/>
      <c r="AT46" s="14"/>
      <c r="AV46" s="18"/>
      <c r="AW46"/>
      <c r="AX46"/>
      <c r="AY46"/>
      <c r="AZ46"/>
      <c r="BA46"/>
    </row>
    <row r="47" spans="35:54" ht="15.6">
      <c r="AI47" s="39"/>
      <c r="AJ47" s="47">
        <f>+'Ark1'!C1010</f>
        <v>2022</v>
      </c>
      <c r="AK47" s="47">
        <f>+'Ark1'!N1010</f>
        <v>140</v>
      </c>
      <c r="AL47" s="48" t="s">
        <v>515</v>
      </c>
      <c r="AM47" s="47">
        <f>+'Ark1'!Q1010</f>
        <v>494</v>
      </c>
      <c r="AN47" s="65">
        <f>+'Ark1'!R1010</f>
        <v>4225</v>
      </c>
      <c r="AO47" s="65">
        <f>+'Ark1'!S1010</f>
        <v>4215</v>
      </c>
      <c r="AP47" s="101">
        <f>+'Ark1'!T1010</f>
        <v>13.2553178138922</v>
      </c>
      <c r="AQ47" s="49">
        <f>+'Ark1'!W1010</f>
        <v>59.582443653618022</v>
      </c>
      <c r="AR47" s="65">
        <f>+'Ark1'!Y1010</f>
        <v>144.59794792899419</v>
      </c>
      <c r="AS47" s="4"/>
      <c r="AT47" s="14"/>
      <c r="AV47" s="18"/>
      <c r="AW47"/>
      <c r="AX47"/>
      <c r="AY47"/>
      <c r="AZ47"/>
      <c r="BA47"/>
    </row>
    <row r="48" spans="35:54" ht="15.6">
      <c r="AI48" s="39"/>
      <c r="AJ48" s="47">
        <f>+'Ark1'!C1011</f>
        <v>2022</v>
      </c>
      <c r="AK48" s="47">
        <f>+'Ark1'!N1011</f>
        <v>150</v>
      </c>
      <c r="AL48" s="48" t="s">
        <v>516</v>
      </c>
      <c r="AM48" s="47">
        <f>+'Ark1'!Q1011</f>
        <v>470</v>
      </c>
      <c r="AN48" s="65">
        <f>+'Ark1'!R1011</f>
        <v>3743</v>
      </c>
      <c r="AO48" s="65">
        <f>+'Ark1'!S1011</f>
        <v>3740</v>
      </c>
      <c r="AP48" s="101">
        <f>+'Ark1'!T1011</f>
        <v>11.743113509443436</v>
      </c>
      <c r="AQ48" s="49">
        <f>+'Ark1'!W1011</f>
        <v>59.410427807486641</v>
      </c>
      <c r="AR48" s="65">
        <f>+'Ark1'!Y1011</f>
        <v>154.89712797221497</v>
      </c>
      <c r="AS48" s="4"/>
      <c r="AT48" s="14"/>
      <c r="AU48" s="11"/>
      <c r="AV48" s="18"/>
      <c r="AW48"/>
      <c r="AX48"/>
      <c r="AY48"/>
      <c r="AZ48"/>
      <c r="BA48"/>
    </row>
    <row r="49" spans="35:53" ht="15.6">
      <c r="AI49" s="39"/>
      <c r="AJ49" s="47">
        <f>+'Ark1'!C1012</f>
        <v>2022</v>
      </c>
      <c r="AK49" s="47">
        <f>+'Ark1'!N1012</f>
        <v>160</v>
      </c>
      <c r="AL49" s="48" t="s">
        <v>517</v>
      </c>
      <c r="AM49" s="47">
        <f>+'Ark1'!Q1012</f>
        <v>408</v>
      </c>
      <c r="AN49" s="65">
        <f>+'Ark1'!R1012</f>
        <v>3242</v>
      </c>
      <c r="AO49" s="65">
        <f>+'Ark1'!S1012</f>
        <v>3235</v>
      </c>
      <c r="AP49" s="101">
        <f>+'Ark1'!T1012</f>
        <v>10.171299491748762</v>
      </c>
      <c r="AQ49" s="49">
        <f>+'Ark1'!W1012</f>
        <v>59.165069551777435</v>
      </c>
      <c r="AR49" s="65">
        <f>+'Ark1'!Y1012</f>
        <v>164.52010795805057</v>
      </c>
      <c r="AS49" s="4"/>
      <c r="AT49" s="14"/>
      <c r="AU49" s="11"/>
      <c r="AV49" s="18"/>
      <c r="AW49"/>
      <c r="AX49"/>
      <c r="AY49"/>
      <c r="AZ49"/>
      <c r="BA49"/>
    </row>
    <row r="50" spans="35:53" ht="15.6">
      <c r="AI50" s="39"/>
      <c r="AJ50" s="47">
        <f>+'Ark1'!C1013</f>
        <v>2022</v>
      </c>
      <c r="AK50" s="47">
        <f>+'Ark1'!N1013</f>
        <v>170</v>
      </c>
      <c r="AL50" s="48" t="s">
        <v>518</v>
      </c>
      <c r="AM50" s="47">
        <f>+'Ark1'!Q1013</f>
        <v>388</v>
      </c>
      <c r="AN50" s="65">
        <f>+'Ark1'!R1013</f>
        <v>2755</v>
      </c>
      <c r="AO50" s="65">
        <f>+'Ark1'!S1013</f>
        <v>2752</v>
      </c>
      <c r="AP50" s="101">
        <f>+'Ark1'!T1013</f>
        <v>8.6434084206563355</v>
      </c>
      <c r="AQ50" s="49">
        <f>+'Ark1'!W1013</f>
        <v>58.57412790697672</v>
      </c>
      <c r="AR50" s="65">
        <f>+'Ark1'!Y1013</f>
        <v>174.63687477313937</v>
      </c>
      <c r="AS50" s="4"/>
      <c r="AT50" s="14"/>
      <c r="AU50" s="11"/>
      <c r="AV50" s="18"/>
      <c r="AW50"/>
      <c r="AX50"/>
      <c r="AY50"/>
      <c r="AZ50"/>
      <c r="BA50"/>
    </row>
    <row r="51" spans="35:53" ht="15.6">
      <c r="AI51" s="39"/>
      <c r="AJ51" s="47">
        <f>+'Ark1'!C1014</f>
        <v>2022</v>
      </c>
      <c r="AK51" s="47">
        <f>+'Ark1'!N1014</f>
        <v>180</v>
      </c>
      <c r="AL51" s="48" t="s">
        <v>519</v>
      </c>
      <c r="AM51" s="47">
        <f>+'Ark1'!Q1014</f>
        <v>354</v>
      </c>
      <c r="AN51" s="65">
        <f>+'Ark1'!R1014</f>
        <v>2083</v>
      </c>
      <c r="AO51" s="65">
        <f>+'Ark1'!S1014</f>
        <v>2081</v>
      </c>
      <c r="AP51" s="101">
        <f>+'Ark1'!T1014</f>
        <v>6.5351069837485101</v>
      </c>
      <c r="AQ51" s="49">
        <f>+'Ark1'!W1014</f>
        <v>57.816434406535322</v>
      </c>
      <c r="AR51" s="65">
        <f>+'Ark1'!Y1014</f>
        <v>184.64565530484845</v>
      </c>
      <c r="AS51" s="4"/>
      <c r="AT51" s="14"/>
      <c r="AU51" s="11"/>
      <c r="AV51" s="18"/>
      <c r="AW51"/>
      <c r="AX51"/>
      <c r="AY51"/>
      <c r="AZ51"/>
      <c r="BA51"/>
    </row>
    <row r="52" spans="35:53" ht="15.6">
      <c r="AI52" s="39"/>
      <c r="AJ52" s="47">
        <f>+'Ark1'!C1015</f>
        <v>2022</v>
      </c>
      <c r="AK52" s="47">
        <f>+'Ark1'!N1015</f>
        <v>190</v>
      </c>
      <c r="AL52" s="48" t="s">
        <v>520</v>
      </c>
      <c r="AM52" s="47">
        <f>+'Ark1'!Q1015</f>
        <v>319</v>
      </c>
      <c r="AN52" s="65">
        <f>+'Ark1'!R1015</f>
        <v>1537</v>
      </c>
      <c r="AO52" s="65">
        <f>+'Ark1'!S1015</f>
        <v>1534</v>
      </c>
      <c r="AP52" s="101">
        <f>+'Ark1'!T1015</f>
        <v>4.8221120662609032</v>
      </c>
      <c r="AQ52" s="49">
        <f>+'Ark1'!W1015</f>
        <v>57.046284224250321</v>
      </c>
      <c r="AR52" s="65">
        <f>+'Ark1'!Y1015</f>
        <v>194.2064150943398</v>
      </c>
      <c r="AS52" s="4"/>
      <c r="AT52" s="14"/>
      <c r="AU52" s="11"/>
      <c r="AV52" s="18"/>
      <c r="AW52"/>
      <c r="AX52"/>
      <c r="AY52"/>
      <c r="AZ52"/>
      <c r="BA52"/>
    </row>
    <row r="53" spans="35:53" ht="15.6">
      <c r="AI53" s="39"/>
      <c r="AJ53" s="47">
        <f>+'Ark1'!C1016</f>
        <v>2022</v>
      </c>
      <c r="AK53" s="47">
        <f>+'Ark1'!N1016</f>
        <v>200</v>
      </c>
      <c r="AL53" s="48" t="s">
        <v>521</v>
      </c>
      <c r="AM53" s="47">
        <f>+'Ark1'!Q1016</f>
        <v>290</v>
      </c>
      <c r="AN53" s="65">
        <f>+'Ark1'!R1016</f>
        <v>1084</v>
      </c>
      <c r="AO53" s="65">
        <f>+'Ark1'!S1016</f>
        <v>1082</v>
      </c>
      <c r="AP53" s="101">
        <f>+'Ark1'!T1016</f>
        <v>3.4008910083453601</v>
      </c>
      <c r="AQ53" s="49">
        <f>+'Ark1'!W1016</f>
        <v>55.482439926062838</v>
      </c>
      <c r="AR53" s="65">
        <f>+'Ark1'!Y1016</f>
        <v>204.20146678966765</v>
      </c>
      <c r="AS53" s="4"/>
      <c r="AT53" s="14"/>
      <c r="AU53" s="5"/>
      <c r="AV53" s="18"/>
      <c r="AW53"/>
      <c r="AX53"/>
      <c r="AY53"/>
      <c r="AZ53"/>
      <c r="BA53"/>
    </row>
    <row r="54" spans="35:53" ht="15.6">
      <c r="AI54" s="39"/>
      <c r="AJ54" s="47">
        <f>+'Ark1'!C1017</f>
        <v>2022</v>
      </c>
      <c r="AK54" s="47">
        <f>+'Ark1'!N1017</f>
        <v>210</v>
      </c>
      <c r="AL54" s="48" t="s">
        <v>522</v>
      </c>
      <c r="AM54" s="47">
        <f>+'Ark1'!Q1017</f>
        <v>232</v>
      </c>
      <c r="AN54" s="65">
        <f>+'Ark1'!R1017</f>
        <v>648</v>
      </c>
      <c r="AO54" s="65">
        <f>+'Ark1'!S1017</f>
        <v>647</v>
      </c>
      <c r="AP54" s="101">
        <f>+'Ark1'!T1017</f>
        <v>2.0330049570182598</v>
      </c>
      <c r="AQ54" s="49">
        <f>+'Ark1'!W1017</f>
        <v>54.140649149922737</v>
      </c>
      <c r="AR54" s="65">
        <f>+'Ark1'!Y1017</f>
        <v>214.08918209876535</v>
      </c>
      <c r="AS54" s="4"/>
      <c r="AT54" s="14"/>
      <c r="AU54" s="5"/>
      <c r="AV54" s="18"/>
      <c r="AW54"/>
      <c r="AX54"/>
      <c r="AY54"/>
      <c r="AZ54"/>
      <c r="BA54"/>
    </row>
    <row r="55" spans="35:53" ht="15.6">
      <c r="AI55" s="39"/>
      <c r="AJ55" s="47">
        <f>+'Ark1'!C1018</f>
        <v>2022</v>
      </c>
      <c r="AK55" s="47">
        <f>+'Ark1'!N1018</f>
        <v>220</v>
      </c>
      <c r="AL55" s="48" t="s">
        <v>523</v>
      </c>
      <c r="AM55" s="47">
        <f>+'Ark1'!Q1018</f>
        <v>179</v>
      </c>
      <c r="AN55" s="65">
        <f>+'Ark1'!R1018</f>
        <v>411</v>
      </c>
      <c r="AO55" s="65">
        <f>+'Ark1'!S1018</f>
        <v>408</v>
      </c>
      <c r="AP55" s="101">
        <f>+'Ark1'!T1018</f>
        <v>1.2894522181088031</v>
      </c>
      <c r="AQ55" s="49">
        <f>+'Ark1'!W1018</f>
        <v>52.419117647058819</v>
      </c>
      <c r="AR55" s="65">
        <f>+'Ark1'!Y1018</f>
        <v>222.94002433090003</v>
      </c>
      <c r="AS55" s="4"/>
      <c r="AT55" s="14"/>
      <c r="AU55" s="5"/>
      <c r="AV55" s="18"/>
      <c r="AW55"/>
      <c r="AX55"/>
      <c r="AY55"/>
      <c r="AZ55"/>
      <c r="BA55"/>
    </row>
    <row r="56" spans="35:53" ht="15.6">
      <c r="AI56" s="39"/>
      <c r="AJ56" s="47">
        <f>+'Ark1'!C1019</f>
        <v>2022</v>
      </c>
      <c r="AK56" s="47">
        <f>+'Ark1'!N1019</f>
        <v>230</v>
      </c>
      <c r="AL56" s="48" t="s">
        <v>524</v>
      </c>
      <c r="AM56" s="47">
        <f>+'Ark1'!Q1019</f>
        <v>174</v>
      </c>
      <c r="AN56" s="65">
        <f>+'Ark1'!R1019</f>
        <v>547</v>
      </c>
      <c r="AO56" s="65">
        <f>+'Ark1'!S1019</f>
        <v>547</v>
      </c>
      <c r="AP56" s="101">
        <f>+'Ark1'!T1019</f>
        <v>1.7161322708163396</v>
      </c>
      <c r="AQ56" s="49">
        <f>+'Ark1'!W1019</f>
        <v>49.234003656307138</v>
      </c>
      <c r="AR56" s="65">
        <f>+'Ark1'!Y1019</f>
        <v>245.64506398537461</v>
      </c>
      <c r="AS56" s="4"/>
      <c r="AT56" s="14"/>
      <c r="AU56" s="5"/>
      <c r="AV56" s="18"/>
      <c r="AW56"/>
      <c r="AX56"/>
      <c r="AY56"/>
      <c r="AZ56"/>
      <c r="BA56"/>
    </row>
    <row r="57" spans="35:53" ht="15.6">
      <c r="AI57" s="39"/>
      <c r="AJ57" s="47" t="e">
        <f>+'Ark1'!#REF!</f>
        <v>#REF!</v>
      </c>
      <c r="AK57" s="47" t="e">
        <f>+'Ark1'!#REF!</f>
        <v>#REF!</v>
      </c>
      <c r="AL57" s="48" t="s">
        <v>525</v>
      </c>
      <c r="AM57" s="47" t="e">
        <f>+'Ark1'!#REF!</f>
        <v>#REF!</v>
      </c>
      <c r="AN57" s="65" t="e">
        <f>+'Ark1'!#REF!</f>
        <v>#REF!</v>
      </c>
      <c r="AO57" s="65" t="e">
        <f>+'Ark1'!#REF!</f>
        <v>#REF!</v>
      </c>
      <c r="AP57" s="101" t="e">
        <f>+'Ark1'!#REF!</f>
        <v>#REF!</v>
      </c>
      <c r="AQ57" s="49" t="e">
        <f>+'Ark1'!#REF!</f>
        <v>#REF!</v>
      </c>
      <c r="AR57" s="65" t="e">
        <f>+'Ark1'!#REF!</f>
        <v>#REF!</v>
      </c>
      <c r="AS57" s="4"/>
      <c r="AT57" s="14"/>
      <c r="AU57" s="5"/>
      <c r="AV57" s="18"/>
      <c r="AW57"/>
      <c r="AX57"/>
      <c r="AY57"/>
      <c r="AZ57"/>
      <c r="BA57"/>
    </row>
    <row r="58" spans="35:53" ht="15.6">
      <c r="AI58" s="318"/>
      <c r="AJ58" s="318"/>
      <c r="AK58" s="318"/>
      <c r="AL58" s="318"/>
      <c r="AM58" s="318"/>
      <c r="AN58" s="318"/>
      <c r="AO58" s="318"/>
      <c r="AP58" s="318"/>
      <c r="AQ58" s="318"/>
      <c r="AR58" s="318"/>
      <c r="AS58" s="4"/>
      <c r="AT58" s="14"/>
      <c r="AU58" s="5"/>
      <c r="AV58" s="18"/>
      <c r="AW58"/>
      <c r="AX58"/>
      <c r="AY58"/>
      <c r="AZ58"/>
      <c r="BA58"/>
    </row>
    <row r="59" spans="35:53" ht="15.6">
      <c r="AI59" s="318"/>
      <c r="AJ59" s="318"/>
      <c r="AK59" s="318"/>
      <c r="AL59" s="318"/>
      <c r="AM59" s="318"/>
      <c r="AN59" s="318"/>
      <c r="AO59" s="318"/>
      <c r="AP59" s="318"/>
      <c r="AQ59" s="318"/>
      <c r="AR59" s="318"/>
      <c r="AS59" s="4"/>
      <c r="AT59" s="14"/>
      <c r="AU59" s="5"/>
      <c r="AV59" s="18"/>
      <c r="AW59"/>
      <c r="AX59"/>
      <c r="AY59"/>
      <c r="AZ59"/>
      <c r="BA59"/>
    </row>
    <row r="60" spans="35:53" ht="15.6">
      <c r="AI60" s="318"/>
      <c r="AJ60" s="318"/>
      <c r="AK60" s="318"/>
      <c r="AL60" s="318"/>
      <c r="AM60" s="318"/>
      <c r="AN60" s="318"/>
      <c r="AO60" s="318"/>
      <c r="AP60" s="318"/>
      <c r="AQ60" s="318"/>
      <c r="AR60" s="318"/>
      <c r="AS60" s="4"/>
      <c r="AT60" s="14"/>
      <c r="AU60" s="5"/>
      <c r="AV60" s="18"/>
      <c r="AW60"/>
      <c r="AX60"/>
      <c r="AY60"/>
      <c r="AZ60"/>
      <c r="BA60"/>
    </row>
    <row r="61" spans="35:53" ht="15.6">
      <c r="AI61" s="318"/>
      <c r="AJ61" s="318"/>
      <c r="AK61" s="318"/>
      <c r="AL61" s="318"/>
      <c r="AM61" s="318"/>
      <c r="AN61" s="318"/>
      <c r="AO61" s="318"/>
      <c r="AP61" s="318"/>
      <c r="AQ61" s="318"/>
      <c r="AR61" s="318"/>
      <c r="AS61" s="4"/>
      <c r="AT61" s="18"/>
      <c r="AU61" s="5"/>
      <c r="AV61" s="18"/>
      <c r="AW61"/>
      <c r="AX61"/>
      <c r="AY61"/>
      <c r="AZ61"/>
      <c r="BA61"/>
    </row>
    <row r="62" spans="35:53">
      <c r="AI62" s="318"/>
      <c r="AJ62" s="318"/>
      <c r="AK62" s="318"/>
      <c r="AL62" s="318"/>
      <c r="AM62" s="318"/>
      <c r="AN62" s="318"/>
      <c r="AO62" s="318"/>
      <c r="AP62" s="318"/>
      <c r="AQ62" s="318"/>
      <c r="AR62" s="318"/>
      <c r="AS62" s="11"/>
      <c r="AT62" s="11"/>
      <c r="AU62"/>
      <c r="AV62"/>
      <c r="AW62"/>
      <c r="AX62"/>
      <c r="AY62"/>
      <c r="AZ62"/>
      <c r="BA62"/>
    </row>
    <row r="63" spans="35:53" ht="15.6">
      <c r="AI63" s="318"/>
      <c r="AJ63" s="318"/>
      <c r="AK63" s="318"/>
      <c r="AL63" s="318"/>
      <c r="AM63" s="318"/>
      <c r="AN63" s="318"/>
      <c r="AO63" s="318"/>
      <c r="AP63" s="318"/>
      <c r="AQ63" s="318"/>
      <c r="AR63" s="318"/>
      <c r="AS63" s="5"/>
      <c r="AT63" s="18"/>
      <c r="AU63"/>
      <c r="AV63" s="18"/>
      <c r="AW63"/>
      <c r="AX63"/>
      <c r="AY63"/>
      <c r="AZ63"/>
      <c r="BA63"/>
    </row>
    <row r="64" spans="35:53">
      <c r="AI64" s="318"/>
      <c r="AJ64" s="318"/>
      <c r="AK64" s="318"/>
      <c r="AL64" s="318"/>
      <c r="AM64" s="318"/>
      <c r="AN64" s="318"/>
      <c r="AO64" s="318"/>
      <c r="AP64" s="318"/>
      <c r="AQ64" s="318"/>
      <c r="AR64" s="318"/>
      <c r="AS64" s="11"/>
      <c r="AT64" s="11"/>
      <c r="AU64"/>
      <c r="AV64"/>
      <c r="AW64"/>
      <c r="AX64"/>
      <c r="AY64"/>
      <c r="AZ64"/>
      <c r="BA64"/>
    </row>
    <row r="65" spans="34:53">
      <c r="AI65" s="318"/>
      <c r="AJ65" s="318"/>
      <c r="AK65" s="318"/>
      <c r="AL65" s="318"/>
      <c r="AM65" s="318"/>
      <c r="AN65" s="318"/>
      <c r="AO65" s="318"/>
      <c r="AP65" s="318"/>
      <c r="AQ65" s="318"/>
      <c r="AR65" s="318"/>
      <c r="AS65" s="11"/>
      <c r="AT65" s="11"/>
      <c r="AU65"/>
      <c r="AV65"/>
      <c r="AW65"/>
      <c r="AX65"/>
      <c r="AY65"/>
      <c r="AZ65"/>
      <c r="BA65"/>
    </row>
    <row r="66" spans="34:53">
      <c r="AI66" s="318"/>
      <c r="AJ66" s="318"/>
      <c r="AK66" s="318"/>
      <c r="AL66" s="318"/>
      <c r="AM66" s="318"/>
      <c r="AN66" s="318"/>
      <c r="AO66" s="318"/>
      <c r="AP66" s="318"/>
      <c r="AQ66" s="318"/>
      <c r="AR66" s="318"/>
      <c r="AS66" s="318"/>
      <c r="AT66" s="318"/>
      <c r="AU66"/>
      <c r="AV66"/>
      <c r="AW66"/>
      <c r="AX66"/>
      <c r="AY66"/>
      <c r="AZ66"/>
      <c r="BA66"/>
    </row>
    <row r="67" spans="34:53">
      <c r="AH67" s="318"/>
      <c r="AI67" s="318"/>
      <c r="AJ67" s="318"/>
      <c r="AK67" s="318"/>
      <c r="AL67" s="318"/>
      <c r="AM67" s="318"/>
      <c r="AN67" s="318"/>
      <c r="AO67" s="318"/>
      <c r="AP67" s="318"/>
      <c r="AQ67" s="318"/>
      <c r="AR67" s="318"/>
      <c r="AS67" s="318"/>
      <c r="AT67" s="318"/>
      <c r="AU67"/>
      <c r="AV67"/>
      <c r="AW67"/>
      <c r="AX67"/>
      <c r="AY67"/>
      <c r="AZ67"/>
      <c r="BA67"/>
    </row>
    <row r="68" spans="34:53">
      <c r="AH68" s="318"/>
      <c r="AI68" s="318"/>
      <c r="AJ68" s="318"/>
      <c r="AK68" s="318"/>
      <c r="AL68" s="318"/>
      <c r="AM68" s="318"/>
      <c r="AN68" s="318"/>
      <c r="AO68" s="318"/>
      <c r="AP68" s="318"/>
      <c r="AQ68" s="318"/>
      <c r="AR68" s="318"/>
      <c r="AS68" s="318"/>
      <c r="AT68" s="318"/>
      <c r="AU68" s="4"/>
      <c r="AV68" s="4"/>
      <c r="AW68"/>
      <c r="AX68"/>
      <c r="AY68"/>
      <c r="AZ68"/>
      <c r="BA68"/>
    </row>
    <row r="69" spans="34:53" ht="15.6">
      <c r="AH69" s="318"/>
      <c r="AI69" s="318"/>
      <c r="AJ69" s="318"/>
      <c r="AK69" s="318"/>
      <c r="AL69" s="318"/>
      <c r="AM69" s="318"/>
      <c r="AN69" s="318"/>
      <c r="AO69" s="318"/>
      <c r="AP69" s="318"/>
      <c r="AQ69" s="318"/>
      <c r="AR69" s="318"/>
      <c r="AS69" s="318"/>
      <c r="AT69" s="318"/>
      <c r="AV69" s="5"/>
      <c r="AW69"/>
      <c r="AX69"/>
      <c r="AY69"/>
      <c r="AZ69"/>
      <c r="BA69"/>
    </row>
    <row r="70" spans="34:53" ht="15.6">
      <c r="AH70" s="318"/>
      <c r="AI70" s="318"/>
      <c r="AJ70" s="318"/>
      <c r="AK70" s="318"/>
      <c r="AL70" s="318"/>
      <c r="AM70" s="318"/>
      <c r="AN70" s="318"/>
      <c r="AO70" s="318"/>
      <c r="AP70" s="318"/>
      <c r="AQ70" s="318"/>
      <c r="AR70" s="318"/>
      <c r="AS70" s="318"/>
      <c r="AT70" s="318"/>
      <c r="AV70" s="5"/>
      <c r="AW70"/>
      <c r="AX70"/>
      <c r="AY70"/>
      <c r="AZ70"/>
      <c r="BA70"/>
    </row>
    <row r="71" spans="34:53" ht="15.6">
      <c r="AH71" s="318"/>
      <c r="AI71" s="318"/>
      <c r="AJ71" s="318"/>
      <c r="AK71" s="318"/>
      <c r="AL71" s="318"/>
      <c r="AM71" s="318"/>
      <c r="AN71" s="318"/>
      <c r="AO71" s="318"/>
      <c r="AP71" s="318"/>
      <c r="AQ71" s="318"/>
      <c r="AR71" s="318"/>
      <c r="AS71" s="318"/>
      <c r="AT71" s="318"/>
      <c r="AV71" s="5"/>
      <c r="AW71"/>
      <c r="AX71"/>
      <c r="AY71"/>
      <c r="AZ71"/>
      <c r="BA71"/>
    </row>
    <row r="72" spans="34:53" ht="15.6">
      <c r="AH72" s="318"/>
      <c r="AI72" s="318"/>
      <c r="AJ72" s="318"/>
      <c r="AK72" s="318"/>
      <c r="AL72" s="318"/>
      <c r="AM72" s="318"/>
      <c r="AN72" s="318"/>
      <c r="AO72" s="318"/>
      <c r="AP72" s="318"/>
      <c r="AQ72" s="318"/>
      <c r="AR72" s="318"/>
      <c r="AS72" s="318"/>
      <c r="AT72" s="318"/>
      <c r="AV72" s="5"/>
      <c r="AW72"/>
      <c r="AX72"/>
      <c r="AY72"/>
      <c r="AZ72"/>
      <c r="BA72"/>
    </row>
    <row r="73" spans="34:53" ht="15.6">
      <c r="AH73" s="318"/>
      <c r="AI73" s="318"/>
      <c r="AJ73" s="318"/>
      <c r="AK73" s="318"/>
      <c r="AL73" s="318"/>
      <c r="AM73" s="318"/>
      <c r="AN73" s="318"/>
      <c r="AO73" s="318"/>
      <c r="AP73" s="318"/>
      <c r="AQ73" s="318"/>
      <c r="AR73" s="318"/>
      <c r="AS73" s="318"/>
      <c r="AT73" s="318"/>
      <c r="AU73" s="11"/>
      <c r="AV73" s="5"/>
      <c r="AW73"/>
      <c r="AX73"/>
      <c r="AY73"/>
      <c r="AZ73"/>
      <c r="BA73"/>
    </row>
    <row r="74" spans="34:53" ht="15.6">
      <c r="AH74" s="318"/>
      <c r="AI74" s="318"/>
      <c r="AJ74" s="318"/>
      <c r="AK74" s="318"/>
      <c r="AL74" s="318"/>
      <c r="AM74" s="318"/>
      <c r="AN74" s="318"/>
      <c r="AO74" s="318"/>
      <c r="AP74" s="318"/>
      <c r="AQ74" s="318"/>
      <c r="AR74" s="318"/>
      <c r="AS74" s="318"/>
      <c r="AT74" s="318"/>
      <c r="AU74" s="11"/>
      <c r="AV74" s="5"/>
      <c r="AW74"/>
      <c r="AX74"/>
      <c r="AY74"/>
      <c r="AZ74"/>
      <c r="BA74"/>
    </row>
    <row r="75" spans="34:53" ht="15.6">
      <c r="AH75" s="318"/>
      <c r="AI75" s="318"/>
      <c r="AJ75" s="318"/>
      <c r="AK75" s="318"/>
      <c r="AL75" s="318"/>
      <c r="AM75" s="318"/>
      <c r="AN75" s="318"/>
      <c r="AO75" s="318"/>
      <c r="AP75" s="318"/>
      <c r="AQ75" s="318"/>
      <c r="AR75" s="318"/>
      <c r="AS75" s="318"/>
      <c r="AT75" s="318"/>
      <c r="AU75" s="11"/>
      <c r="AV75" s="5"/>
      <c r="AW75"/>
      <c r="AX75"/>
      <c r="AY75"/>
      <c r="AZ75"/>
      <c r="BA75"/>
    </row>
    <row r="76" spans="34:53" ht="15.6">
      <c r="AH76" s="318"/>
      <c r="AI76" s="318"/>
      <c r="AJ76" s="318"/>
      <c r="AK76" s="318"/>
      <c r="AL76" s="318"/>
      <c r="AM76" s="318"/>
      <c r="AN76" s="318"/>
      <c r="AO76" s="318"/>
      <c r="AP76" s="318"/>
      <c r="AQ76" s="318"/>
      <c r="AR76" s="318"/>
      <c r="AS76" s="318"/>
      <c r="AT76" s="318"/>
      <c r="AU76" s="11"/>
      <c r="AV76" s="5"/>
      <c r="AW76"/>
      <c r="AX76"/>
      <c r="AY76"/>
      <c r="AZ76"/>
      <c r="BA76"/>
    </row>
    <row r="77" spans="34:53" ht="15.6">
      <c r="AH77" s="318"/>
      <c r="AI77" s="318"/>
      <c r="AJ77" s="318"/>
      <c r="AK77" s="318"/>
      <c r="AL77" s="318"/>
      <c r="AM77" s="318"/>
      <c r="AN77" s="318"/>
      <c r="AO77" s="318"/>
      <c r="AP77" s="318"/>
      <c r="AQ77" s="318"/>
      <c r="AR77" s="318"/>
      <c r="AS77" s="318"/>
      <c r="AT77" s="318"/>
      <c r="AU77" s="5"/>
      <c r="AV77" s="5"/>
      <c r="AW77"/>
      <c r="AX77"/>
      <c r="AY77"/>
      <c r="AZ77"/>
      <c r="BA77"/>
    </row>
    <row r="78" spans="34:53" ht="15.6">
      <c r="AH78" s="318"/>
      <c r="AI78" s="318"/>
      <c r="AJ78" s="318"/>
      <c r="AK78" s="318"/>
      <c r="AL78" s="318"/>
      <c r="AM78" s="318"/>
      <c r="AN78" s="318"/>
      <c r="AO78" s="318"/>
      <c r="AP78" s="318"/>
      <c r="AQ78" s="318"/>
      <c r="AR78" s="318"/>
      <c r="AS78" s="318"/>
      <c r="AT78" s="318"/>
      <c r="AU78" s="5"/>
      <c r="AV78" s="5"/>
      <c r="AW78"/>
      <c r="AX78"/>
      <c r="AY78"/>
      <c r="AZ78"/>
      <c r="BA78"/>
    </row>
    <row r="79" spans="34:53" ht="15.6">
      <c r="AH79" s="318"/>
      <c r="AI79" s="318"/>
      <c r="AJ79" s="318"/>
      <c r="AK79" s="318"/>
      <c r="AL79" s="318"/>
      <c r="AM79" s="318"/>
      <c r="AN79" s="318"/>
      <c r="AO79" s="318"/>
      <c r="AP79" s="318"/>
      <c r="AQ79" s="318"/>
      <c r="AR79" s="318"/>
      <c r="AS79" s="318"/>
      <c r="AT79" s="318"/>
      <c r="AU79" s="5"/>
      <c r="AV79" s="5"/>
      <c r="AW79"/>
      <c r="AX79"/>
      <c r="AY79"/>
      <c r="AZ79"/>
      <c r="BA79"/>
    </row>
    <row r="80" spans="34:53" ht="15.6">
      <c r="AH80" s="318"/>
      <c r="AI80" s="318"/>
      <c r="AJ80" s="318"/>
      <c r="AK80" s="318"/>
      <c r="AL80" s="318"/>
      <c r="AM80" s="318"/>
      <c r="AN80" s="318"/>
      <c r="AO80" s="318"/>
      <c r="AP80" s="318"/>
      <c r="AQ80" s="318"/>
      <c r="AR80" s="318"/>
      <c r="AS80" s="318"/>
      <c r="AT80" s="318"/>
      <c r="AU80" s="5"/>
      <c r="AV80" s="5"/>
      <c r="AW80"/>
      <c r="AX80"/>
      <c r="AY80"/>
      <c r="AZ80"/>
      <c r="BA80"/>
    </row>
    <row r="81" spans="34:53" ht="15.6">
      <c r="AH81" s="318"/>
      <c r="AI81" s="318"/>
      <c r="AJ81" s="318"/>
      <c r="AK81" s="318"/>
      <c r="AL81" s="318"/>
      <c r="AM81" s="318"/>
      <c r="AN81" s="318"/>
      <c r="AO81" s="318"/>
      <c r="AP81" s="318"/>
      <c r="AQ81" s="318"/>
      <c r="AR81" s="318"/>
      <c r="AS81" s="318"/>
      <c r="AT81" s="318"/>
      <c r="AU81" s="5"/>
      <c r="AV81" s="5"/>
      <c r="AW81"/>
      <c r="AX81"/>
      <c r="AY81"/>
      <c r="AZ81"/>
      <c r="BA81"/>
    </row>
    <row r="82" spans="34:53" ht="15.6">
      <c r="AH82" s="318"/>
      <c r="AI82" s="318"/>
      <c r="AJ82" s="318"/>
      <c r="AK82" s="318"/>
      <c r="AL82" s="318"/>
      <c r="AM82" s="318"/>
      <c r="AN82" s="318"/>
      <c r="AO82" s="318"/>
      <c r="AP82" s="318"/>
      <c r="AQ82" s="318"/>
      <c r="AR82" s="318"/>
      <c r="AS82" s="318"/>
      <c r="AT82" s="318"/>
      <c r="AU82" s="5"/>
      <c r="AV82" s="5"/>
      <c r="AW82"/>
      <c r="AX82"/>
      <c r="AY82"/>
      <c r="AZ82"/>
      <c r="BA82"/>
    </row>
    <row r="83" spans="34:53" ht="15.6">
      <c r="AH83" s="318"/>
      <c r="AI83" s="318"/>
      <c r="AJ83" s="318"/>
      <c r="AK83" s="318"/>
      <c r="AL83" s="318"/>
      <c r="AM83" s="318"/>
      <c r="AN83" s="318"/>
      <c r="AO83" s="318"/>
      <c r="AP83" s="318"/>
      <c r="AQ83" s="318"/>
      <c r="AR83" s="318"/>
      <c r="AS83" s="318"/>
      <c r="AT83" s="318"/>
      <c r="AU83" s="5"/>
      <c r="AV83" s="5"/>
      <c r="AW83"/>
      <c r="AX83"/>
      <c r="AY83"/>
      <c r="AZ83"/>
      <c r="BA83"/>
    </row>
    <row r="84" spans="34:53" ht="15.6">
      <c r="AH84" s="318"/>
      <c r="AI84" s="318"/>
      <c r="AJ84" s="318"/>
      <c r="AK84" s="318"/>
      <c r="AL84" s="318"/>
      <c r="AM84" s="318"/>
      <c r="AN84" s="318"/>
      <c r="AO84" s="318"/>
      <c r="AP84" s="318"/>
      <c r="AQ84" s="318"/>
      <c r="AR84" s="318"/>
      <c r="AS84" s="318"/>
      <c r="AT84" s="318"/>
      <c r="AU84" s="5"/>
      <c r="AV84" s="5"/>
      <c r="AW84"/>
      <c r="AX84"/>
      <c r="AY84"/>
      <c r="AZ84"/>
      <c r="BA84"/>
    </row>
    <row r="85" spans="34:53" ht="15.6">
      <c r="AH85" s="318"/>
      <c r="AI85" s="318"/>
      <c r="AJ85" s="318"/>
      <c r="AK85" s="318"/>
      <c r="AL85" s="318"/>
      <c r="AM85" s="318"/>
      <c r="AN85" s="318"/>
      <c r="AO85" s="318"/>
      <c r="AP85" s="318"/>
      <c r="AQ85" s="318"/>
      <c r="AR85" s="318"/>
      <c r="AS85" s="318"/>
      <c r="AT85" s="318"/>
      <c r="AU85" s="5"/>
      <c r="AV85" s="5"/>
      <c r="AW85"/>
      <c r="AX85"/>
      <c r="AY85"/>
      <c r="AZ85"/>
      <c r="BA85"/>
    </row>
    <row r="86" spans="34:53" ht="15.6">
      <c r="AH86" s="318"/>
      <c r="AI86" s="318"/>
      <c r="AJ86" s="318"/>
      <c r="AK86" s="318"/>
      <c r="AL86" s="318"/>
      <c r="AM86" s="318"/>
      <c r="AN86" s="318"/>
      <c r="AO86" s="318"/>
      <c r="AP86" s="318"/>
      <c r="AQ86" s="318"/>
      <c r="AR86" s="318"/>
      <c r="AS86" s="318"/>
      <c r="AT86" s="318"/>
      <c r="AU86" s="5"/>
      <c r="AV86" s="5"/>
      <c r="AW86"/>
      <c r="AX86"/>
      <c r="AY86"/>
      <c r="AZ86"/>
      <c r="BA86"/>
    </row>
    <row r="87" spans="34:53">
      <c r="AH87" s="318"/>
      <c r="AI87" s="318"/>
      <c r="AJ87" s="318"/>
      <c r="AK87" s="318"/>
      <c r="AL87" s="318"/>
      <c r="AM87" s="318"/>
      <c r="AN87" s="318"/>
      <c r="AO87" s="318"/>
      <c r="AP87" s="318"/>
      <c r="AQ87" s="318"/>
      <c r="AR87" s="318"/>
      <c r="AS87" s="318"/>
      <c r="AT87" s="318"/>
      <c r="AU87"/>
      <c r="AV87"/>
      <c r="AW87"/>
      <c r="AX87"/>
      <c r="AY87"/>
      <c r="AZ87"/>
      <c r="BA87"/>
    </row>
    <row r="88" spans="34:53" ht="15.6">
      <c r="AH88" s="318"/>
      <c r="AI88" s="318"/>
      <c r="AJ88" s="318"/>
      <c r="AK88" s="318"/>
      <c r="AL88" s="318"/>
      <c r="AM88" s="318"/>
      <c r="AN88" s="318"/>
      <c r="AO88" s="318"/>
      <c r="AP88" s="318"/>
      <c r="AQ88" s="318"/>
      <c r="AR88" s="318"/>
      <c r="AS88" s="318"/>
      <c r="AT88" s="318"/>
      <c r="AU88"/>
      <c r="AV88" s="5"/>
      <c r="AW88"/>
      <c r="AX88"/>
      <c r="AY88"/>
      <c r="AZ88"/>
      <c r="BA88"/>
    </row>
    <row r="89" spans="34:53">
      <c r="AH89" s="318"/>
      <c r="AI89" s="318"/>
      <c r="AJ89" s="318"/>
      <c r="AK89" s="318"/>
      <c r="AL89" s="318"/>
      <c r="AM89" s="318"/>
      <c r="AN89" s="318"/>
      <c r="AO89" s="318"/>
      <c r="AP89" s="318"/>
      <c r="AQ89" s="318"/>
      <c r="AR89" s="318"/>
      <c r="AS89" s="318"/>
      <c r="AT89" s="318"/>
      <c r="AU89"/>
      <c r="AV89"/>
      <c r="AW89"/>
      <c r="AX89"/>
      <c r="AY89"/>
      <c r="AZ89"/>
      <c r="BA89"/>
    </row>
    <row r="90" spans="34:53">
      <c r="AH90" s="318"/>
      <c r="AI90" s="318"/>
      <c r="AJ90" s="318"/>
      <c r="AK90" s="318"/>
      <c r="AL90" s="318"/>
      <c r="AM90" s="318"/>
      <c r="AN90" s="318"/>
      <c r="AO90" s="318"/>
      <c r="AP90" s="318"/>
      <c r="AQ90" s="318"/>
      <c r="AR90" s="318"/>
      <c r="AS90" s="318"/>
      <c r="AT90" s="318"/>
      <c r="AU90"/>
      <c r="AV90"/>
      <c r="AW90"/>
      <c r="AX90"/>
      <c r="AY90"/>
      <c r="AZ90"/>
      <c r="BA90"/>
    </row>
    <row r="91" spans="34:53" ht="15.6">
      <c r="AH91" s="318"/>
      <c r="AI91" s="318"/>
      <c r="AJ91" s="318"/>
      <c r="AK91" s="318"/>
      <c r="AL91" s="318"/>
      <c r="AM91" s="318"/>
      <c r="AN91" s="318"/>
      <c r="AO91" s="318"/>
      <c r="AP91" s="318"/>
      <c r="AQ91" s="318"/>
      <c r="AR91" s="318"/>
      <c r="AS91" s="318"/>
      <c r="AT91" s="318"/>
      <c r="AU91"/>
      <c r="AV91" s="2"/>
      <c r="AW91"/>
      <c r="AX91"/>
      <c r="AY91"/>
      <c r="AZ91"/>
      <c r="BA91"/>
    </row>
    <row r="92" spans="34:53">
      <c r="AH92" s="318"/>
      <c r="AI92" s="318"/>
      <c r="AJ92" s="318"/>
      <c r="AK92" s="318"/>
      <c r="AL92" s="318"/>
      <c r="AM92" s="318"/>
      <c r="AN92" s="318"/>
      <c r="AO92" s="318"/>
      <c r="AP92" s="318"/>
      <c r="AQ92" s="318"/>
      <c r="AR92" s="318"/>
      <c r="AS92" s="318"/>
      <c r="AT92" s="318"/>
      <c r="AU92" s="4"/>
      <c r="AV92" s="4"/>
      <c r="AW92"/>
      <c r="AX92"/>
      <c r="AY92"/>
      <c r="AZ92"/>
      <c r="BA92"/>
    </row>
    <row r="93" spans="34:53" ht="15.6">
      <c r="AH93" s="318"/>
      <c r="AI93" s="318"/>
      <c r="AJ93" s="318"/>
      <c r="AK93" s="318"/>
      <c r="AL93" s="318"/>
      <c r="AM93" s="318"/>
      <c r="AN93" s="318"/>
      <c r="AO93" s="318"/>
      <c r="AP93" s="318"/>
      <c r="AQ93" s="318"/>
      <c r="AR93" s="318"/>
      <c r="AS93" s="318"/>
      <c r="AT93" s="318"/>
      <c r="AV93" s="5"/>
      <c r="AW93"/>
      <c r="AX93"/>
      <c r="AY93"/>
      <c r="AZ93"/>
      <c r="BA93"/>
    </row>
    <row r="94" spans="34:53" ht="15.6">
      <c r="AH94" s="318"/>
      <c r="AI94" s="318"/>
      <c r="AJ94" s="318"/>
      <c r="AK94" s="318"/>
      <c r="AL94" s="318"/>
      <c r="AM94" s="318"/>
      <c r="AN94" s="318"/>
      <c r="AO94" s="318"/>
      <c r="AP94" s="318"/>
      <c r="AQ94" s="318"/>
      <c r="AR94" s="318"/>
      <c r="AS94" s="318"/>
      <c r="AT94" s="318"/>
      <c r="AV94" s="5"/>
      <c r="AW94"/>
      <c r="AX94"/>
      <c r="AY94"/>
      <c r="AZ94"/>
      <c r="BA94"/>
    </row>
    <row r="95" spans="34:53" ht="15.6">
      <c r="AH95" s="318"/>
      <c r="AI95" s="318"/>
      <c r="AJ95" s="318"/>
      <c r="AK95" s="318"/>
      <c r="AL95" s="318"/>
      <c r="AM95" s="318"/>
      <c r="AN95" s="318"/>
      <c r="AO95" s="318"/>
      <c r="AP95" s="318"/>
      <c r="AQ95" s="318"/>
      <c r="AR95" s="318"/>
      <c r="AS95" s="318"/>
      <c r="AT95" s="318"/>
      <c r="AV95" s="5"/>
      <c r="AW95"/>
      <c r="AX95"/>
      <c r="AY95"/>
      <c r="AZ95"/>
      <c r="BA95"/>
    </row>
    <row r="96" spans="34:53" ht="15.6">
      <c r="AH96" s="318"/>
      <c r="AI96" s="318"/>
      <c r="AJ96" s="318"/>
      <c r="AK96" s="318"/>
      <c r="AL96" s="318"/>
      <c r="AM96" s="318"/>
      <c r="AN96" s="318"/>
      <c r="AO96" s="318"/>
      <c r="AP96" s="318"/>
      <c r="AQ96" s="318"/>
      <c r="AR96" s="318"/>
      <c r="AS96" s="318"/>
      <c r="AT96" s="318"/>
      <c r="AV96" s="5"/>
      <c r="AW96"/>
      <c r="AX96"/>
      <c r="AY96"/>
      <c r="AZ96"/>
      <c r="BA96"/>
    </row>
    <row r="97" spans="34:53" ht="15.6">
      <c r="AH97" s="318"/>
      <c r="AI97" s="318"/>
      <c r="AJ97" s="318"/>
      <c r="AK97" s="318"/>
      <c r="AL97" s="318"/>
      <c r="AM97" s="318"/>
      <c r="AN97" s="318"/>
      <c r="AO97" s="318"/>
      <c r="AP97" s="318"/>
      <c r="AQ97" s="318"/>
      <c r="AR97" s="318"/>
      <c r="AS97" s="318"/>
      <c r="AT97" s="318"/>
      <c r="AV97" s="5"/>
      <c r="AW97"/>
      <c r="AX97"/>
      <c r="AY97"/>
      <c r="AZ97"/>
      <c r="BA97"/>
    </row>
    <row r="98" spans="34:53" ht="15.6">
      <c r="AH98" s="318"/>
      <c r="AI98" s="318"/>
      <c r="AJ98" s="318"/>
      <c r="AK98" s="318"/>
      <c r="AL98" s="318"/>
      <c r="AM98" s="318"/>
      <c r="AN98" s="318"/>
      <c r="AO98" s="318"/>
      <c r="AP98" s="318"/>
      <c r="AQ98" s="318"/>
      <c r="AR98" s="318"/>
      <c r="AS98" s="318"/>
      <c r="AT98" s="318"/>
      <c r="AU98" s="11"/>
      <c r="AV98" s="5"/>
      <c r="AW98"/>
      <c r="AX98"/>
      <c r="AY98"/>
      <c r="AZ98"/>
      <c r="BA98"/>
    </row>
    <row r="99" spans="34:53" ht="15.6">
      <c r="AH99" s="318"/>
      <c r="AI99" s="318"/>
      <c r="AJ99" s="318"/>
      <c r="AK99" s="318"/>
      <c r="AL99" s="318"/>
      <c r="AM99" s="318"/>
      <c r="AN99" s="318"/>
      <c r="AO99" s="318"/>
      <c r="AP99" s="318"/>
      <c r="AQ99" s="318"/>
      <c r="AR99" s="318"/>
      <c r="AS99" s="318"/>
      <c r="AT99" s="318"/>
      <c r="AU99" s="11"/>
      <c r="AV99" s="5"/>
      <c r="AW99"/>
      <c r="AX99"/>
      <c r="AY99"/>
      <c r="AZ99"/>
      <c r="BA99"/>
    </row>
    <row r="100" spans="34:53" ht="15.6">
      <c r="AH100" s="318"/>
      <c r="AI100" s="318"/>
      <c r="AJ100" s="318"/>
      <c r="AK100" s="318"/>
      <c r="AL100" s="318"/>
      <c r="AM100" s="318"/>
      <c r="AN100" s="318"/>
      <c r="AO100" s="318"/>
      <c r="AP100" s="318"/>
      <c r="AQ100" s="318"/>
      <c r="AR100" s="318"/>
      <c r="AS100" s="318"/>
      <c r="AT100" s="318"/>
      <c r="AU100" s="11"/>
      <c r="AV100" s="5"/>
      <c r="AW100"/>
      <c r="AX100"/>
      <c r="AY100"/>
      <c r="AZ100"/>
      <c r="BA100"/>
    </row>
    <row r="101" spans="34:53" ht="15.6">
      <c r="AH101" s="318"/>
      <c r="AI101" s="318"/>
      <c r="AJ101" s="318"/>
      <c r="AK101" s="318"/>
      <c r="AL101" s="318"/>
      <c r="AM101" s="318"/>
      <c r="AN101" s="318"/>
      <c r="AO101" s="318"/>
      <c r="AP101" s="318"/>
      <c r="AQ101" s="318"/>
      <c r="AR101" s="318"/>
      <c r="AS101" s="318"/>
      <c r="AT101" s="318"/>
      <c r="AU101" s="11"/>
      <c r="AV101" s="5"/>
      <c r="AW101"/>
      <c r="AX101"/>
      <c r="AY101"/>
      <c r="AZ101"/>
      <c r="BA101"/>
    </row>
    <row r="102" spans="34:53" ht="15.6">
      <c r="AH102" s="318"/>
      <c r="AI102" s="318"/>
      <c r="AJ102" s="318"/>
      <c r="AK102" s="318"/>
      <c r="AL102" s="318"/>
      <c r="AM102" s="318"/>
      <c r="AN102" s="318"/>
      <c r="AO102" s="318"/>
      <c r="AP102" s="318"/>
      <c r="AQ102" s="318"/>
      <c r="AR102" s="318"/>
      <c r="AS102" s="318"/>
      <c r="AT102" s="318"/>
      <c r="AU102" s="5"/>
      <c r="AV102" s="5"/>
      <c r="AW102"/>
      <c r="AX102"/>
      <c r="AY102"/>
      <c r="AZ102"/>
      <c r="BA102"/>
    </row>
    <row r="103" spans="34:53" ht="15.6">
      <c r="AH103" s="318"/>
      <c r="AI103" s="318"/>
      <c r="AJ103" s="318"/>
      <c r="AK103" s="318"/>
      <c r="AL103" s="318"/>
      <c r="AM103" s="318"/>
      <c r="AN103" s="318"/>
      <c r="AO103" s="318"/>
      <c r="AP103" s="318"/>
      <c r="AQ103" s="318"/>
      <c r="AR103" s="318"/>
      <c r="AS103" s="318"/>
      <c r="AT103" s="318"/>
      <c r="AU103" s="5"/>
      <c r="AV103" s="5"/>
      <c r="AW103"/>
      <c r="AX103"/>
      <c r="AY103"/>
      <c r="AZ103"/>
      <c r="BA103"/>
    </row>
    <row r="104" spans="34:53" ht="15.6">
      <c r="AH104" s="318"/>
      <c r="AI104" s="318"/>
      <c r="AJ104" s="318"/>
      <c r="AK104" s="318"/>
      <c r="AL104" s="318"/>
      <c r="AM104" s="318"/>
      <c r="AN104" s="318"/>
      <c r="AO104" s="318"/>
      <c r="AP104" s="318"/>
      <c r="AQ104" s="318"/>
      <c r="AR104" s="318"/>
      <c r="AS104" s="318"/>
      <c r="AT104" s="318"/>
      <c r="AU104" s="5"/>
      <c r="AV104" s="5"/>
      <c r="AW104"/>
      <c r="AX104"/>
      <c r="AY104"/>
      <c r="AZ104"/>
      <c r="BA104"/>
    </row>
    <row r="105" spans="34:53" ht="15.6">
      <c r="AH105" s="318"/>
      <c r="AI105" s="318"/>
      <c r="AJ105" s="318"/>
      <c r="AK105" s="318"/>
      <c r="AL105" s="318"/>
      <c r="AM105" s="318"/>
      <c r="AN105" s="318"/>
      <c r="AO105" s="318"/>
      <c r="AP105" s="318"/>
      <c r="AQ105" s="318"/>
      <c r="AR105" s="318"/>
      <c r="AS105" s="318"/>
      <c r="AT105" s="318"/>
      <c r="AU105" s="5"/>
      <c r="AV105" s="5"/>
      <c r="AW105"/>
      <c r="AX105"/>
      <c r="AY105"/>
      <c r="AZ105"/>
      <c r="BA105"/>
    </row>
    <row r="106" spans="34:53" ht="15.6">
      <c r="AH106" s="318"/>
      <c r="AI106" s="318"/>
      <c r="AJ106" s="318"/>
      <c r="AK106" s="318"/>
      <c r="AL106" s="318"/>
      <c r="AM106" s="318"/>
      <c r="AN106" s="318"/>
      <c r="AO106" s="318"/>
      <c r="AP106" s="318"/>
      <c r="AQ106" s="318"/>
      <c r="AR106" s="318"/>
      <c r="AS106" s="318"/>
      <c r="AT106" s="318"/>
      <c r="AU106" s="5"/>
      <c r="AV106" s="5"/>
      <c r="AW106"/>
      <c r="AX106"/>
      <c r="AY106"/>
      <c r="AZ106"/>
      <c r="BA106"/>
    </row>
    <row r="107" spans="34:53" ht="15.6">
      <c r="AH107" s="318"/>
      <c r="AI107" s="318"/>
      <c r="AJ107" s="318"/>
      <c r="AK107" s="318"/>
      <c r="AL107" s="318"/>
      <c r="AM107" s="318"/>
      <c r="AN107" s="318"/>
      <c r="AO107" s="318"/>
      <c r="AP107" s="318"/>
      <c r="AQ107" s="318"/>
      <c r="AR107" s="318"/>
      <c r="AS107" s="318"/>
      <c r="AT107" s="318"/>
      <c r="AU107" s="5"/>
      <c r="AV107" s="5"/>
      <c r="AW107"/>
      <c r="AX107"/>
      <c r="AY107"/>
      <c r="AZ107"/>
      <c r="BA107"/>
    </row>
    <row r="108" spans="34:53" ht="15.6">
      <c r="AH108" s="318"/>
      <c r="AI108" s="318"/>
      <c r="AJ108" s="318"/>
      <c r="AK108" s="318"/>
      <c r="AL108" s="318"/>
      <c r="AM108" s="318"/>
      <c r="AN108" s="318"/>
      <c r="AO108" s="318"/>
      <c r="AP108" s="318"/>
      <c r="AQ108" s="318"/>
      <c r="AR108" s="318"/>
      <c r="AS108" s="318"/>
      <c r="AT108" s="318"/>
      <c r="AU108" s="5"/>
      <c r="AV108" s="5"/>
      <c r="AW108"/>
      <c r="AX108"/>
      <c r="AY108"/>
      <c r="AZ108"/>
      <c r="BA108"/>
    </row>
    <row r="109" spans="34:53" ht="15.6">
      <c r="AH109" s="318"/>
      <c r="AI109" s="318"/>
      <c r="AJ109" s="318"/>
      <c r="AK109" s="318"/>
      <c r="AL109" s="318"/>
      <c r="AM109" s="318"/>
      <c r="AN109" s="318"/>
      <c r="AO109" s="318"/>
      <c r="AP109" s="318"/>
      <c r="AQ109" s="318"/>
      <c r="AR109" s="318"/>
      <c r="AS109" s="318"/>
      <c r="AT109" s="318"/>
      <c r="AU109" s="5"/>
      <c r="AV109" s="5"/>
      <c r="AW109"/>
      <c r="AX109"/>
      <c r="AY109"/>
      <c r="AZ109"/>
      <c r="BA109"/>
    </row>
    <row r="110" spans="34:53" ht="15.6">
      <c r="AH110" s="318"/>
      <c r="AI110" s="318"/>
      <c r="AJ110" s="318"/>
      <c r="AK110" s="318"/>
      <c r="AL110" s="318"/>
      <c r="AM110" s="318"/>
      <c r="AN110" s="318"/>
      <c r="AO110" s="318"/>
      <c r="AP110" s="318"/>
      <c r="AQ110" s="318"/>
      <c r="AR110" s="318"/>
      <c r="AS110" s="318"/>
      <c r="AT110" s="318"/>
      <c r="AU110" s="5"/>
      <c r="AV110" s="5"/>
      <c r="AW110"/>
      <c r="AX110"/>
      <c r="AY110"/>
      <c r="AZ110"/>
      <c r="BA110"/>
    </row>
    <row r="111" spans="34:53">
      <c r="AH111" s="318"/>
      <c r="AI111" s="318"/>
      <c r="AJ111" s="318"/>
      <c r="AK111" s="318"/>
      <c r="AL111" s="318"/>
      <c r="AM111" s="318"/>
      <c r="AN111" s="318"/>
      <c r="AO111" s="318"/>
      <c r="AP111" s="318"/>
      <c r="AQ111" s="318"/>
      <c r="AR111" s="318"/>
      <c r="AS111" s="318"/>
      <c r="AT111" s="318"/>
      <c r="AU111"/>
      <c r="AV111"/>
      <c r="AW111"/>
      <c r="AX111"/>
      <c r="AY111"/>
      <c r="AZ111"/>
      <c r="BA111"/>
    </row>
    <row r="112" spans="34:53" ht="15.6">
      <c r="AH112" s="318"/>
      <c r="AI112" s="318"/>
      <c r="AJ112" s="318"/>
      <c r="AK112" s="318"/>
      <c r="AL112" s="318"/>
      <c r="AM112" s="318"/>
      <c r="AN112" s="318"/>
      <c r="AO112" s="318"/>
      <c r="AP112" s="318"/>
      <c r="AQ112" s="318"/>
      <c r="AR112" s="318"/>
      <c r="AS112" s="318"/>
      <c r="AT112" s="318"/>
      <c r="AU112"/>
      <c r="AV112" s="5"/>
      <c r="AW112"/>
      <c r="AX112"/>
      <c r="AY112"/>
      <c r="AZ112"/>
      <c r="BA112"/>
    </row>
    <row r="113" spans="34:53" ht="15.6">
      <c r="AH113" s="318"/>
      <c r="AI113" s="318"/>
      <c r="AJ113" s="318"/>
      <c r="AK113" s="318"/>
      <c r="AL113" s="318"/>
      <c r="AM113" s="318"/>
      <c r="AN113" s="318"/>
      <c r="AO113" s="318"/>
      <c r="AP113" s="318"/>
      <c r="AQ113" s="318"/>
      <c r="AR113" s="318"/>
      <c r="AS113" s="318"/>
      <c r="AT113" s="318"/>
      <c r="AU113"/>
      <c r="AV113" s="5"/>
      <c r="AW113"/>
      <c r="AX113"/>
      <c r="AY113"/>
      <c r="AZ113"/>
      <c r="BA113"/>
    </row>
    <row r="114" spans="34:53">
      <c r="AH114" s="318"/>
      <c r="AI114" s="318"/>
      <c r="AJ114" s="318"/>
      <c r="AK114" s="318"/>
      <c r="AL114" s="318"/>
      <c r="AM114" s="318"/>
      <c r="AN114" s="318"/>
      <c r="AO114" s="318"/>
      <c r="AP114" s="318"/>
      <c r="AQ114" s="318"/>
      <c r="AR114" s="318"/>
      <c r="AS114" s="318"/>
      <c r="AT114" s="318"/>
      <c r="AU114"/>
      <c r="AV114"/>
      <c r="AW114"/>
      <c r="AX114"/>
      <c r="AY114"/>
      <c r="AZ114"/>
      <c r="BA114"/>
    </row>
    <row r="115" spans="34:53">
      <c r="AH115" s="318"/>
      <c r="AI115" s="318"/>
      <c r="AJ115" s="318"/>
      <c r="AK115" s="318"/>
      <c r="AL115" s="318"/>
      <c r="AM115" s="318"/>
      <c r="AN115" s="318"/>
      <c r="AO115" s="318"/>
      <c r="AP115" s="318"/>
      <c r="AQ115" s="318"/>
      <c r="AR115" s="318"/>
      <c r="AS115" s="318"/>
      <c r="AT115" s="318"/>
      <c r="AU115"/>
      <c r="AV115"/>
      <c r="AW115"/>
      <c r="AX115"/>
      <c r="AY115"/>
      <c r="AZ115"/>
      <c r="BA115"/>
    </row>
    <row r="116" spans="34:53">
      <c r="AH116" s="318"/>
      <c r="AI116" s="318"/>
      <c r="AJ116" s="318"/>
      <c r="AK116" s="318"/>
      <c r="AL116" s="318"/>
      <c r="AM116" s="318"/>
      <c r="AN116" s="318"/>
      <c r="AO116" s="318"/>
      <c r="AP116" s="318"/>
      <c r="AQ116" s="318"/>
      <c r="AR116" s="318"/>
      <c r="AS116" s="318"/>
      <c r="AT116" s="318"/>
      <c r="AU116"/>
      <c r="AV116"/>
      <c r="AW116"/>
      <c r="AX116"/>
      <c r="AY116"/>
      <c r="AZ116"/>
      <c r="BA116"/>
    </row>
    <row r="117" spans="34:53">
      <c r="AH117" s="318"/>
      <c r="AI117" s="318"/>
      <c r="AJ117" s="318"/>
      <c r="AK117" s="318"/>
      <c r="AL117" s="318"/>
      <c r="AM117" s="318"/>
      <c r="AN117" s="318"/>
      <c r="AO117" s="318"/>
      <c r="AP117" s="318"/>
      <c r="AQ117" s="318"/>
      <c r="AR117" s="318"/>
      <c r="AS117" s="318"/>
      <c r="AT117" s="318"/>
      <c r="AU117"/>
      <c r="AV117"/>
      <c r="AW117"/>
      <c r="AX117"/>
      <c r="AY117"/>
      <c r="AZ117"/>
      <c r="BA117"/>
    </row>
    <row r="118" spans="34:53">
      <c r="AH118" s="318"/>
      <c r="AI118" s="318"/>
      <c r="AJ118" s="318"/>
      <c r="AK118" s="318"/>
      <c r="AL118" s="318"/>
      <c r="AM118" s="318"/>
      <c r="AN118" s="318"/>
      <c r="AO118" s="318"/>
      <c r="AP118" s="318"/>
      <c r="AQ118" s="318"/>
      <c r="AR118" s="318"/>
      <c r="AS118" s="318"/>
      <c r="AT118" s="318"/>
      <c r="AU118"/>
      <c r="AV118"/>
      <c r="AW118"/>
      <c r="AX118"/>
      <c r="AY118"/>
      <c r="AZ118"/>
      <c r="BA118"/>
    </row>
    <row r="119" spans="34:53"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8"/>
      <c r="AR119" s="318"/>
      <c r="AS119" s="318"/>
      <c r="AT119" s="318"/>
      <c r="AU119"/>
      <c r="AV119"/>
      <c r="AW119"/>
      <c r="AX119"/>
      <c r="AY119"/>
      <c r="AZ119"/>
      <c r="BA119"/>
    </row>
    <row r="120" spans="34:53">
      <c r="AH120" s="318"/>
      <c r="AI120" s="318"/>
      <c r="AJ120" s="318"/>
      <c r="AK120" s="318"/>
      <c r="AL120" s="318"/>
      <c r="AM120" s="318"/>
      <c r="AN120" s="318"/>
      <c r="AO120" s="318"/>
      <c r="AP120" s="318"/>
      <c r="AQ120" s="318"/>
      <c r="AR120" s="318"/>
      <c r="AS120" s="318"/>
      <c r="AT120" s="318"/>
      <c r="AU120"/>
      <c r="AV120"/>
      <c r="AW120"/>
      <c r="AX120"/>
      <c r="AY120"/>
      <c r="AZ120"/>
      <c r="BA120"/>
    </row>
    <row r="121" spans="34:53">
      <c r="AH121" s="318"/>
      <c r="AI121" s="318"/>
      <c r="AJ121" s="318"/>
      <c r="AK121" s="318"/>
      <c r="AL121" s="318"/>
      <c r="AM121" s="318"/>
      <c r="AN121" s="318"/>
      <c r="AO121" s="318"/>
      <c r="AP121" s="318"/>
      <c r="AQ121" s="318"/>
      <c r="AR121" s="318"/>
      <c r="AS121" s="318"/>
      <c r="AT121" s="318"/>
      <c r="AU121"/>
      <c r="AV121"/>
      <c r="AW121"/>
      <c r="AX121"/>
      <c r="AY121"/>
      <c r="AZ121"/>
      <c r="BA121"/>
    </row>
    <row r="122" spans="34:53">
      <c r="AH122" s="318"/>
      <c r="AI122" s="318"/>
      <c r="AJ122" s="318"/>
      <c r="AK122" s="318"/>
      <c r="AL122" s="318"/>
      <c r="AM122" s="318"/>
      <c r="AN122" s="318"/>
      <c r="AO122" s="318"/>
      <c r="AP122" s="318"/>
      <c r="AQ122" s="318"/>
      <c r="AR122" s="318"/>
      <c r="AS122" s="318"/>
      <c r="AT122" s="318"/>
      <c r="AU122"/>
      <c r="AV122"/>
      <c r="AW122"/>
      <c r="AX122"/>
      <c r="AY122"/>
      <c r="AZ122"/>
      <c r="BA122"/>
    </row>
    <row r="123" spans="34:53">
      <c r="AH123" s="318"/>
      <c r="AI123" s="318"/>
      <c r="AJ123" s="318"/>
      <c r="AK123" s="318"/>
      <c r="AL123" s="318"/>
      <c r="AM123" s="318"/>
      <c r="AN123" s="318"/>
      <c r="AO123" s="318"/>
      <c r="AP123" s="318"/>
      <c r="AQ123" s="318"/>
      <c r="AR123" s="318"/>
      <c r="AS123" s="318"/>
      <c r="AT123" s="318"/>
      <c r="AU123"/>
      <c r="AV123"/>
      <c r="AW123"/>
      <c r="AX123"/>
      <c r="AY123"/>
      <c r="AZ123"/>
      <c r="BA123"/>
    </row>
    <row r="124" spans="34:53">
      <c r="AH124" s="318"/>
      <c r="AI124" s="318"/>
      <c r="AJ124" s="318"/>
      <c r="AK124" s="318"/>
      <c r="AL124" s="318"/>
      <c r="AM124" s="318"/>
      <c r="AN124" s="318"/>
      <c r="AO124" s="318"/>
      <c r="AP124" s="318"/>
      <c r="AQ124" s="318"/>
      <c r="AR124" s="318"/>
      <c r="AS124" s="318"/>
      <c r="AT124" s="318"/>
      <c r="AU124"/>
      <c r="AV124"/>
      <c r="AW124"/>
      <c r="AX124"/>
      <c r="AY124"/>
      <c r="AZ124"/>
      <c r="BA124"/>
    </row>
    <row r="125" spans="34:53">
      <c r="AH125" s="318"/>
      <c r="AI125" s="318"/>
      <c r="AJ125" s="318"/>
      <c r="AK125" s="318"/>
      <c r="AL125" s="318"/>
      <c r="AM125" s="318"/>
      <c r="AN125" s="318"/>
      <c r="AO125" s="318"/>
      <c r="AP125" s="318"/>
      <c r="AQ125" s="318"/>
      <c r="AR125" s="318"/>
      <c r="AS125" s="318"/>
      <c r="AT125" s="318"/>
      <c r="AU125"/>
      <c r="AV125"/>
      <c r="AW125"/>
      <c r="AX125"/>
      <c r="AY125"/>
      <c r="AZ125"/>
      <c r="BA125"/>
    </row>
    <row r="126" spans="34:53">
      <c r="AH126" s="318"/>
      <c r="AI126" s="318"/>
      <c r="AJ126" s="318"/>
      <c r="AK126" s="318"/>
      <c r="AL126" s="318"/>
      <c r="AM126" s="318"/>
      <c r="AN126" s="318"/>
      <c r="AO126" s="318"/>
      <c r="AP126" s="318"/>
      <c r="AQ126" s="318"/>
      <c r="AR126" s="318"/>
      <c r="AS126" s="318"/>
      <c r="AT126" s="318"/>
      <c r="AU126"/>
      <c r="AV126"/>
      <c r="AW126"/>
      <c r="AX126"/>
      <c r="AY126"/>
      <c r="AZ126"/>
      <c r="BA126"/>
    </row>
    <row r="127" spans="34:53">
      <c r="AH127" s="318"/>
      <c r="AI127" s="318"/>
      <c r="AJ127" s="318"/>
      <c r="AK127" s="318"/>
      <c r="AL127" s="318"/>
      <c r="AM127" s="318"/>
      <c r="AN127" s="318"/>
      <c r="AO127" s="318"/>
      <c r="AP127" s="318"/>
      <c r="AQ127" s="318"/>
      <c r="AR127" s="318"/>
      <c r="AS127" s="318"/>
      <c r="AT127" s="318"/>
      <c r="AU127"/>
      <c r="AV127"/>
      <c r="AW127"/>
      <c r="AX127"/>
      <c r="AY127"/>
      <c r="AZ127"/>
      <c r="BA127"/>
    </row>
    <row r="128" spans="34:53">
      <c r="AH128" s="318"/>
      <c r="AI128" s="318"/>
      <c r="AJ128" s="318"/>
      <c r="AK128" s="318"/>
      <c r="AL128" s="318"/>
      <c r="AM128" s="318"/>
      <c r="AN128" s="318"/>
      <c r="AO128" s="318"/>
      <c r="AP128" s="318"/>
      <c r="AQ128" s="318"/>
      <c r="AR128" s="318"/>
      <c r="AS128" s="318"/>
      <c r="AT128" s="318"/>
      <c r="AU128"/>
      <c r="AV128"/>
      <c r="AW128"/>
      <c r="AX128"/>
      <c r="AY128"/>
      <c r="AZ128"/>
      <c r="BA128"/>
    </row>
    <row r="129" spans="34:53">
      <c r="AH129" s="318"/>
      <c r="AI129" s="318"/>
      <c r="AJ129" s="318"/>
      <c r="AK129" s="318"/>
      <c r="AL129" s="318"/>
      <c r="AM129" s="318"/>
      <c r="AN129" s="318"/>
      <c r="AO129" s="318"/>
      <c r="AP129" s="318"/>
      <c r="AQ129" s="318"/>
      <c r="AR129" s="318"/>
      <c r="AS129" s="318"/>
      <c r="AT129" s="318"/>
      <c r="AU129"/>
      <c r="AV129"/>
      <c r="AW129"/>
      <c r="AX129"/>
      <c r="AY129"/>
      <c r="AZ129"/>
      <c r="BA129"/>
    </row>
    <row r="130" spans="34:53">
      <c r="AH130" s="318"/>
      <c r="AI130" s="318"/>
      <c r="AJ130" s="318"/>
      <c r="AK130" s="318"/>
      <c r="AL130" s="318"/>
      <c r="AM130" s="318"/>
      <c r="AN130" s="318"/>
      <c r="AO130" s="318"/>
      <c r="AP130" s="318"/>
      <c r="AQ130" s="318"/>
      <c r="AR130" s="318"/>
      <c r="AS130" s="318"/>
      <c r="AT130" s="318"/>
      <c r="AU130"/>
      <c r="AV130"/>
      <c r="AW130"/>
      <c r="AX130"/>
      <c r="AY130"/>
      <c r="AZ130"/>
      <c r="BA130"/>
    </row>
    <row r="131" spans="34:53">
      <c r="AH131" s="318"/>
      <c r="AI131" s="318"/>
      <c r="AJ131" s="318"/>
      <c r="AK131" s="318"/>
      <c r="AL131" s="318"/>
      <c r="AM131" s="318"/>
      <c r="AN131" s="318"/>
      <c r="AO131" s="318"/>
      <c r="AP131" s="318"/>
      <c r="AQ131" s="318"/>
      <c r="AR131" s="318"/>
      <c r="AS131" s="318"/>
      <c r="AT131" s="318"/>
      <c r="AU131"/>
      <c r="AV131"/>
      <c r="AW131"/>
      <c r="AX131"/>
      <c r="AY131"/>
      <c r="AZ131"/>
      <c r="BA131"/>
    </row>
    <row r="132" spans="34:53">
      <c r="AH132" s="318"/>
      <c r="AI132" s="318"/>
      <c r="AJ132" s="318"/>
      <c r="AK132" s="318"/>
      <c r="AL132" s="318"/>
      <c r="AM132" s="318"/>
      <c r="AN132" s="318"/>
      <c r="AO132" s="318"/>
      <c r="AP132" s="318"/>
      <c r="AQ132" s="318"/>
      <c r="AR132" s="318"/>
      <c r="AS132" s="318"/>
      <c r="AT132" s="318"/>
      <c r="AU132"/>
      <c r="AV132"/>
      <c r="AW132"/>
      <c r="AX132"/>
      <c r="AY132"/>
      <c r="AZ132"/>
      <c r="BA132"/>
    </row>
    <row r="133" spans="34:53">
      <c r="AH133" s="318"/>
      <c r="AI133" s="318"/>
      <c r="AJ133" s="318"/>
      <c r="AK133" s="318"/>
      <c r="AL133" s="318"/>
      <c r="AM133" s="318"/>
      <c r="AN133" s="318"/>
      <c r="AO133" s="318"/>
      <c r="AP133" s="318"/>
      <c r="AQ133" s="318"/>
      <c r="AR133" s="318"/>
      <c r="AS133" s="318"/>
      <c r="AT133" s="318"/>
      <c r="AU133"/>
      <c r="AV133"/>
      <c r="AW133"/>
      <c r="AX133"/>
      <c r="AY133"/>
      <c r="AZ133"/>
      <c r="BA133"/>
    </row>
    <row r="134" spans="34:53"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/>
      <c r="AV134"/>
      <c r="AW134"/>
      <c r="AX134"/>
      <c r="AY134"/>
      <c r="AZ134"/>
      <c r="BA134"/>
    </row>
    <row r="135" spans="34:53"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/>
      <c r="AV135"/>
      <c r="AW135"/>
      <c r="AX135"/>
      <c r="AY135"/>
      <c r="AZ135"/>
      <c r="BA135"/>
    </row>
    <row r="136" spans="34:53"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/>
      <c r="AV136"/>
      <c r="AW136"/>
      <c r="AX136"/>
      <c r="AY136"/>
      <c r="AZ136"/>
      <c r="BA136"/>
    </row>
    <row r="137" spans="34:53"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/>
      <c r="AV137"/>
      <c r="AW137"/>
      <c r="AX137"/>
      <c r="AY137"/>
      <c r="AZ137"/>
      <c r="BA137"/>
    </row>
    <row r="138" spans="34:53"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/>
      <c r="AV138"/>
      <c r="AW138"/>
      <c r="AX138"/>
      <c r="AY138"/>
      <c r="AZ138"/>
      <c r="BA138"/>
    </row>
    <row r="139" spans="34:53">
      <c r="AH139" s="318"/>
      <c r="AI139" s="318"/>
      <c r="AJ139" s="318"/>
      <c r="AK139" s="318"/>
      <c r="AL139" s="318"/>
      <c r="AM139" s="318"/>
      <c r="AN139" s="318"/>
      <c r="AO139" s="318"/>
      <c r="AP139" s="318"/>
      <c r="AQ139" s="318"/>
      <c r="AR139" s="318"/>
      <c r="AS139" s="318"/>
      <c r="AT139" s="318"/>
      <c r="AU139"/>
      <c r="AV139"/>
      <c r="AW139"/>
      <c r="AX139"/>
      <c r="AY139"/>
      <c r="AZ139"/>
      <c r="BA139"/>
    </row>
    <row r="140" spans="34:53">
      <c r="AH140" s="318"/>
      <c r="AI140" s="318"/>
      <c r="AJ140" s="318"/>
      <c r="AK140" s="318"/>
      <c r="AL140" s="318"/>
      <c r="AM140" s="318"/>
      <c r="AN140" s="318"/>
      <c r="AO140" s="318"/>
      <c r="AP140" s="318"/>
      <c r="AQ140" s="318"/>
      <c r="AR140" s="318"/>
      <c r="AS140" s="318"/>
      <c r="AT140" s="318"/>
      <c r="AU140"/>
      <c r="AV140"/>
      <c r="AW140"/>
      <c r="AX140"/>
      <c r="AY140"/>
      <c r="AZ140"/>
      <c r="BA140"/>
    </row>
    <row r="141" spans="34:53">
      <c r="AH141" s="318"/>
      <c r="AI141" s="318"/>
      <c r="AJ141" s="318"/>
      <c r="AK141" s="318"/>
      <c r="AL141" s="318"/>
      <c r="AM141" s="318"/>
      <c r="AN141" s="318"/>
      <c r="AO141" s="318"/>
      <c r="AP141" s="318"/>
      <c r="AQ141" s="318"/>
      <c r="AR141" s="318"/>
      <c r="AS141" s="318"/>
      <c r="AT141" s="318"/>
      <c r="AU141"/>
      <c r="AV141"/>
      <c r="AW141"/>
      <c r="AX141"/>
      <c r="AY141"/>
      <c r="AZ141"/>
      <c r="BA141"/>
    </row>
    <row r="142" spans="34:53">
      <c r="AH142" s="318"/>
      <c r="AI142" s="318"/>
      <c r="AJ142" s="318"/>
      <c r="AK142" s="318"/>
      <c r="AL142" s="318"/>
      <c r="AM142" s="318"/>
      <c r="AN142" s="318"/>
      <c r="AO142" s="318"/>
      <c r="AP142" s="318"/>
      <c r="AQ142" s="318"/>
      <c r="AR142" s="318"/>
      <c r="AS142" s="318"/>
      <c r="AT142" s="318"/>
      <c r="AU142"/>
      <c r="AV142"/>
      <c r="AW142"/>
      <c r="AX142"/>
      <c r="AY142"/>
      <c r="AZ142"/>
      <c r="BA142"/>
    </row>
    <row r="143" spans="34:53">
      <c r="AH143" s="318"/>
      <c r="AI143" s="318"/>
      <c r="AJ143" s="318"/>
      <c r="AK143" s="318"/>
      <c r="AL143" s="318"/>
      <c r="AM143" s="318"/>
      <c r="AN143" s="318"/>
      <c r="AO143" s="318"/>
      <c r="AP143" s="318"/>
      <c r="AQ143" s="318"/>
      <c r="AR143" s="318"/>
      <c r="AS143" s="318"/>
      <c r="AT143" s="318"/>
      <c r="AU143"/>
      <c r="AV143"/>
      <c r="AW143"/>
      <c r="AX143"/>
      <c r="AY143"/>
      <c r="AZ143"/>
      <c r="BA143"/>
    </row>
    <row r="144" spans="34:53">
      <c r="AH144" s="318"/>
      <c r="AI144" s="318"/>
      <c r="AJ144" s="318"/>
      <c r="AK144" s="318"/>
      <c r="AL144" s="318"/>
      <c r="AM144" s="318"/>
      <c r="AN144" s="318"/>
      <c r="AO144" s="318"/>
      <c r="AP144" s="318"/>
      <c r="AQ144" s="318"/>
      <c r="AR144" s="318"/>
      <c r="AS144" s="318"/>
      <c r="AT144" s="318"/>
      <c r="AU144"/>
      <c r="AV144"/>
      <c r="AW144"/>
      <c r="AX144"/>
      <c r="AY144"/>
      <c r="AZ144"/>
      <c r="BA144"/>
    </row>
    <row r="145" spans="34:53">
      <c r="AH145" s="318"/>
      <c r="AI145" s="318"/>
      <c r="AJ145" s="318"/>
      <c r="AK145" s="318"/>
      <c r="AL145" s="318"/>
      <c r="AM145" s="318"/>
      <c r="AN145" s="318"/>
      <c r="AO145" s="318"/>
      <c r="AP145" s="318"/>
      <c r="AQ145" s="318"/>
      <c r="AR145" s="318"/>
      <c r="AS145" s="318"/>
      <c r="AT145" s="318"/>
      <c r="AU145"/>
      <c r="AV145"/>
      <c r="AW145"/>
      <c r="AX145"/>
      <c r="AY145"/>
      <c r="AZ145"/>
      <c r="BA145"/>
    </row>
    <row r="146" spans="34:53">
      <c r="AH146" s="318"/>
      <c r="AI146" s="318"/>
      <c r="AJ146" s="318"/>
      <c r="AK146" s="318"/>
      <c r="AL146" s="318"/>
      <c r="AM146" s="318"/>
      <c r="AN146" s="318"/>
      <c r="AO146" s="318"/>
      <c r="AP146" s="318"/>
      <c r="AQ146" s="318"/>
      <c r="AR146" s="318"/>
      <c r="AS146" s="318"/>
      <c r="AT146" s="318"/>
      <c r="AU146"/>
      <c r="AV146"/>
      <c r="AW146"/>
      <c r="AX146"/>
      <c r="AY146"/>
      <c r="AZ146"/>
      <c r="BA146"/>
    </row>
    <row r="147" spans="34:53">
      <c r="AH147" s="318"/>
      <c r="AI147" s="318"/>
      <c r="AJ147" s="318"/>
      <c r="AK147" s="318"/>
      <c r="AL147" s="318"/>
      <c r="AM147" s="318"/>
      <c r="AN147" s="318"/>
      <c r="AO147" s="318"/>
      <c r="AP147" s="318"/>
      <c r="AQ147" s="318"/>
      <c r="AR147" s="318"/>
      <c r="AS147" s="318"/>
      <c r="AT147" s="318"/>
      <c r="AU147"/>
      <c r="AV147"/>
      <c r="AW147"/>
      <c r="AX147"/>
      <c r="AY147"/>
      <c r="AZ147"/>
      <c r="BA147"/>
    </row>
    <row r="148" spans="34:53">
      <c r="AH148" s="318"/>
      <c r="AI148" s="318"/>
      <c r="AJ148" s="318"/>
      <c r="AK148" s="318"/>
      <c r="AL148" s="318"/>
      <c r="AM148" s="318"/>
      <c r="AN148" s="318"/>
      <c r="AO148" s="318"/>
      <c r="AP148" s="318"/>
      <c r="AQ148" s="318"/>
      <c r="AR148" s="318"/>
      <c r="AS148" s="318"/>
      <c r="AT148" s="318"/>
      <c r="AU148"/>
      <c r="AV148"/>
      <c r="AW148"/>
      <c r="AX148"/>
      <c r="AY148"/>
      <c r="AZ148"/>
      <c r="BA148"/>
    </row>
    <row r="149" spans="34:53">
      <c r="AH149" s="318"/>
      <c r="AI149" s="318"/>
      <c r="AJ149" s="318"/>
      <c r="AK149" s="318"/>
      <c r="AL149" s="318"/>
      <c r="AM149" s="318"/>
      <c r="AN149" s="318"/>
      <c r="AO149" s="318"/>
      <c r="AP149" s="318"/>
      <c r="AQ149" s="318"/>
      <c r="AR149" s="318"/>
      <c r="AS149" s="318"/>
      <c r="AT149" s="318"/>
      <c r="AU149"/>
      <c r="AV149"/>
      <c r="AW149"/>
      <c r="AX149"/>
      <c r="AY149"/>
      <c r="AZ149"/>
      <c r="BA149"/>
    </row>
    <row r="150" spans="34:53">
      <c r="AH150" s="318"/>
      <c r="AI150" s="318"/>
      <c r="AJ150" s="318"/>
      <c r="AK150" s="318"/>
      <c r="AL150" s="318"/>
      <c r="AM150" s="318"/>
      <c r="AN150" s="318"/>
      <c r="AO150" s="318"/>
      <c r="AP150" s="318"/>
      <c r="AQ150" s="318"/>
      <c r="AR150" s="318"/>
      <c r="AS150" s="318"/>
      <c r="AT150" s="318"/>
      <c r="AU150"/>
      <c r="AV150"/>
      <c r="AW150"/>
      <c r="AX150"/>
      <c r="AY150"/>
      <c r="AZ150"/>
      <c r="BA150"/>
    </row>
    <row r="151" spans="34:53"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/>
      <c r="AV151"/>
      <c r="AW151"/>
      <c r="AX151"/>
      <c r="AY151"/>
      <c r="AZ151"/>
      <c r="BA151"/>
    </row>
    <row r="152" spans="34:53"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/>
      <c r="AV152"/>
      <c r="AW152"/>
      <c r="AX152"/>
      <c r="AY152"/>
      <c r="AZ152"/>
      <c r="BA152"/>
    </row>
    <row r="153" spans="34:53"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/>
      <c r="AV153"/>
      <c r="AW153"/>
      <c r="AX153"/>
      <c r="AY153"/>
      <c r="AZ153"/>
      <c r="BA153"/>
    </row>
    <row r="154" spans="34:53">
      <c r="AH154" s="318"/>
      <c r="AI154" s="318"/>
      <c r="AJ154" s="318"/>
      <c r="AK154" s="318"/>
      <c r="AL154" s="318"/>
      <c r="AM154" s="318"/>
      <c r="AN154" s="318"/>
      <c r="AO154" s="318"/>
      <c r="AP154" s="318"/>
      <c r="AQ154" s="318"/>
      <c r="AR154" s="318"/>
      <c r="AS154" s="318"/>
      <c r="AT154" s="318"/>
      <c r="AU154"/>
      <c r="AV154"/>
      <c r="AW154"/>
      <c r="AX154"/>
      <c r="AY154"/>
      <c r="AZ154"/>
      <c r="BA154"/>
    </row>
    <row r="155" spans="34:53">
      <c r="AH155" s="318"/>
      <c r="AI155" s="318"/>
      <c r="AJ155" s="318"/>
      <c r="AK155" s="318"/>
      <c r="AL155" s="318"/>
      <c r="AM155" s="318"/>
      <c r="AN155" s="318"/>
      <c r="AO155" s="318"/>
      <c r="AP155" s="318"/>
      <c r="AQ155" s="318"/>
      <c r="AR155" s="318"/>
      <c r="AS155" s="318"/>
      <c r="AT155" s="318"/>
      <c r="AU155"/>
      <c r="AV155"/>
      <c r="AW155"/>
      <c r="AX155"/>
      <c r="AY155"/>
      <c r="AZ155"/>
      <c r="BA155"/>
    </row>
    <row r="156" spans="34:53">
      <c r="AH156" s="318"/>
      <c r="AI156" s="318"/>
      <c r="AJ156" s="318"/>
      <c r="AK156" s="318"/>
      <c r="AL156" s="318"/>
      <c r="AM156" s="318"/>
      <c r="AN156" s="318"/>
      <c r="AO156" s="318"/>
      <c r="AP156" s="318"/>
      <c r="AQ156" s="318"/>
      <c r="AR156" s="318"/>
      <c r="AS156" s="318"/>
      <c r="AT156" s="318"/>
      <c r="AU156"/>
      <c r="AV156"/>
      <c r="AW156"/>
      <c r="AX156"/>
      <c r="AY156"/>
      <c r="AZ156"/>
      <c r="BA156"/>
    </row>
    <row r="157" spans="34:53">
      <c r="AH157" s="318"/>
      <c r="AI157" s="318"/>
      <c r="AJ157" s="318"/>
      <c r="AK157" s="318"/>
      <c r="AL157" s="318"/>
      <c r="AM157" s="318"/>
      <c r="AN157" s="318"/>
      <c r="AO157" s="318"/>
      <c r="AP157" s="318"/>
      <c r="AQ157" s="318"/>
      <c r="AR157" s="318"/>
      <c r="AS157" s="318"/>
      <c r="AT157" s="318"/>
      <c r="AU157"/>
      <c r="AV157"/>
      <c r="AW157"/>
      <c r="AX157"/>
      <c r="AY157"/>
      <c r="AZ157"/>
      <c r="BA157"/>
    </row>
    <row r="158" spans="34:53">
      <c r="AH158" s="318"/>
      <c r="AI158" s="318"/>
      <c r="AJ158" s="318"/>
      <c r="AK158" s="318"/>
      <c r="AL158" s="318"/>
      <c r="AM158" s="318"/>
      <c r="AN158" s="318"/>
      <c r="AO158" s="318"/>
      <c r="AP158" s="318"/>
      <c r="AQ158" s="318"/>
      <c r="AR158" s="318"/>
      <c r="AS158" s="318"/>
      <c r="AT158" s="318"/>
      <c r="AU158"/>
      <c r="AV158"/>
      <c r="AW158"/>
      <c r="AX158"/>
      <c r="AY158"/>
      <c r="AZ158"/>
      <c r="BA158"/>
    </row>
    <row r="159" spans="34:53">
      <c r="AH159" s="318"/>
      <c r="AI159" s="318"/>
      <c r="AJ159" s="318"/>
      <c r="AK159" s="318"/>
      <c r="AL159" s="318"/>
      <c r="AM159" s="318"/>
      <c r="AN159" s="318"/>
      <c r="AO159" s="318"/>
      <c r="AP159" s="318"/>
      <c r="AQ159" s="318"/>
      <c r="AR159" s="318"/>
      <c r="AS159" s="318"/>
      <c r="AT159" s="318"/>
      <c r="AU159"/>
      <c r="AV159"/>
      <c r="AW159"/>
      <c r="AX159"/>
      <c r="AY159"/>
      <c r="AZ159"/>
      <c r="BA159"/>
    </row>
    <row r="160" spans="34:53">
      <c r="AH160" s="318"/>
      <c r="AI160" s="318"/>
      <c r="AJ160" s="318"/>
      <c r="AK160" s="318"/>
      <c r="AL160" s="318"/>
      <c r="AM160" s="318"/>
      <c r="AN160" s="318"/>
      <c r="AO160" s="318"/>
      <c r="AP160" s="318"/>
      <c r="AQ160" s="318"/>
      <c r="AR160" s="318"/>
      <c r="AS160" s="318"/>
      <c r="AT160" s="318"/>
      <c r="AU160"/>
      <c r="AV160"/>
      <c r="AW160"/>
      <c r="AX160"/>
      <c r="AY160"/>
      <c r="AZ160"/>
      <c r="BA160"/>
    </row>
    <row r="161" spans="34:53">
      <c r="AH161" s="318"/>
      <c r="AI161" s="318"/>
      <c r="AJ161" s="318"/>
      <c r="AK161" s="318"/>
      <c r="AL161" s="318"/>
      <c r="AM161" s="318"/>
      <c r="AN161" s="318"/>
      <c r="AO161" s="318"/>
      <c r="AP161" s="318"/>
      <c r="AQ161" s="318"/>
      <c r="AR161" s="318"/>
      <c r="AS161" s="318"/>
      <c r="AT161" s="318"/>
      <c r="AU161"/>
      <c r="AV161"/>
      <c r="AW161"/>
      <c r="AX161"/>
      <c r="AY161"/>
      <c r="AZ161"/>
      <c r="BA161"/>
    </row>
    <row r="162" spans="34:53">
      <c r="AH162" s="318"/>
      <c r="AI162" s="318"/>
      <c r="AJ162" s="318"/>
      <c r="AK162" s="318"/>
      <c r="AL162" s="318"/>
      <c r="AM162" s="318"/>
      <c r="AN162" s="318"/>
      <c r="AO162" s="318"/>
      <c r="AP162" s="318"/>
      <c r="AQ162" s="318"/>
      <c r="AR162" s="318"/>
      <c r="AS162" s="318"/>
      <c r="AT162" s="318"/>
      <c r="AU162"/>
      <c r="AV162"/>
      <c r="AW162"/>
      <c r="AX162"/>
      <c r="AY162"/>
      <c r="AZ162"/>
      <c r="BA162"/>
    </row>
    <row r="163" spans="34:53">
      <c r="AH163" s="318"/>
      <c r="AI163" s="318"/>
      <c r="AJ163" s="318"/>
      <c r="AK163" s="318"/>
      <c r="AL163" s="318"/>
      <c r="AM163" s="318"/>
      <c r="AN163" s="318"/>
      <c r="AO163" s="318"/>
      <c r="AP163" s="318"/>
      <c r="AQ163" s="318"/>
      <c r="AR163" s="318"/>
      <c r="AS163" s="318"/>
      <c r="AT163" s="318"/>
      <c r="AU163"/>
      <c r="AV163"/>
      <c r="AW163"/>
      <c r="AX163"/>
      <c r="AY163"/>
      <c r="AZ163"/>
      <c r="BA163"/>
    </row>
    <row r="164" spans="34:53">
      <c r="AH164" s="318"/>
      <c r="AI164" s="318"/>
      <c r="AJ164" s="318"/>
      <c r="AK164" s="318"/>
      <c r="AL164" s="318"/>
      <c r="AM164" s="318"/>
      <c r="AN164" s="318"/>
      <c r="AO164" s="318"/>
      <c r="AP164" s="318"/>
      <c r="AQ164" s="318"/>
      <c r="AR164" s="318"/>
      <c r="AS164" s="318"/>
      <c r="AT164" s="318"/>
      <c r="AU164"/>
      <c r="AV164"/>
      <c r="AW164"/>
      <c r="AX164"/>
      <c r="AY164"/>
      <c r="AZ164"/>
      <c r="BA164"/>
    </row>
    <row r="165" spans="34:53">
      <c r="AH165" s="318"/>
      <c r="AI165" s="318"/>
      <c r="AJ165" s="318"/>
      <c r="AK165" s="318"/>
      <c r="AL165" s="318"/>
      <c r="AM165" s="318"/>
      <c r="AN165" s="318"/>
      <c r="AO165" s="318"/>
      <c r="AP165" s="318"/>
      <c r="AQ165" s="318"/>
      <c r="AR165" s="318"/>
      <c r="AS165" s="318"/>
      <c r="AT165" s="318"/>
      <c r="AU165"/>
      <c r="AV165"/>
      <c r="AW165"/>
      <c r="AX165"/>
      <c r="AY165"/>
      <c r="AZ165"/>
      <c r="BA165"/>
    </row>
    <row r="166" spans="34:53">
      <c r="AH166" s="318"/>
      <c r="AI166" s="318"/>
      <c r="AJ166" s="318"/>
      <c r="AK166" s="318"/>
      <c r="AL166" s="318"/>
      <c r="AM166" s="318"/>
      <c r="AN166" s="318"/>
      <c r="AO166" s="318"/>
      <c r="AP166" s="318"/>
      <c r="AQ166" s="318"/>
      <c r="AR166" s="318"/>
      <c r="AS166" s="318"/>
      <c r="AT166" s="318"/>
      <c r="AU166"/>
      <c r="AV166"/>
      <c r="AW166"/>
      <c r="AX166"/>
      <c r="AY166"/>
      <c r="AZ166"/>
      <c r="BA166"/>
    </row>
    <row r="167" spans="34:53">
      <c r="AH167" s="318"/>
      <c r="AI167" s="318"/>
      <c r="AJ167" s="318"/>
      <c r="AK167" s="318"/>
      <c r="AL167" s="318"/>
      <c r="AM167" s="318"/>
      <c r="AN167" s="318"/>
      <c r="AO167" s="318"/>
      <c r="AP167" s="318"/>
      <c r="AQ167" s="318"/>
      <c r="AR167" s="318"/>
      <c r="AS167" s="318"/>
      <c r="AT167" s="318"/>
      <c r="AU167"/>
      <c r="AV167"/>
      <c r="AW167"/>
      <c r="AX167"/>
      <c r="AY167"/>
      <c r="AZ167"/>
      <c r="BA167"/>
    </row>
    <row r="168" spans="34:53">
      <c r="AH168" s="318"/>
      <c r="AI168" s="318"/>
      <c r="AJ168" s="318"/>
      <c r="AK168" s="318"/>
      <c r="AL168" s="318"/>
      <c r="AM168" s="318"/>
      <c r="AN168" s="318"/>
      <c r="AO168" s="318"/>
      <c r="AP168" s="318"/>
      <c r="AQ168" s="318"/>
      <c r="AR168" s="318"/>
      <c r="AS168" s="318"/>
      <c r="AT168" s="318"/>
      <c r="AU168"/>
      <c r="AV168"/>
      <c r="AW168"/>
      <c r="AX168"/>
      <c r="AY168"/>
      <c r="AZ168"/>
      <c r="BA168"/>
    </row>
    <row r="169" spans="34:53">
      <c r="AH169" s="318"/>
      <c r="AI169" s="318"/>
      <c r="AJ169" s="318"/>
      <c r="AK169" s="318"/>
      <c r="AL169" s="318"/>
      <c r="AM169" s="318"/>
      <c r="AN169" s="318"/>
      <c r="AO169" s="318"/>
      <c r="AP169" s="318"/>
      <c r="AQ169" s="318"/>
      <c r="AR169" s="318"/>
      <c r="AS169" s="318"/>
      <c r="AT169" s="318"/>
      <c r="AU169"/>
      <c r="AV169"/>
      <c r="AW169"/>
      <c r="AX169"/>
      <c r="AY169"/>
      <c r="AZ169"/>
      <c r="BA169"/>
    </row>
    <row r="170" spans="34:53">
      <c r="AH170" s="318"/>
      <c r="AI170" s="318"/>
      <c r="AJ170" s="318"/>
      <c r="AK170" s="318"/>
      <c r="AL170" s="318"/>
      <c r="AM170" s="318"/>
      <c r="AN170" s="318"/>
      <c r="AO170" s="318"/>
      <c r="AP170" s="318"/>
      <c r="AQ170" s="318"/>
      <c r="AR170" s="318"/>
      <c r="AS170" s="318"/>
      <c r="AT170" s="318"/>
      <c r="AU170"/>
      <c r="AV170"/>
      <c r="AW170"/>
      <c r="AX170"/>
      <c r="AY170"/>
      <c r="AZ170"/>
      <c r="BA170"/>
    </row>
    <row r="171" spans="34:53">
      <c r="AH171" s="318"/>
      <c r="AI171" s="318"/>
      <c r="AJ171" s="318"/>
      <c r="AK171" s="318"/>
      <c r="AL171" s="318"/>
      <c r="AM171" s="318"/>
      <c r="AN171" s="318"/>
      <c r="AO171" s="318"/>
      <c r="AP171" s="318"/>
      <c r="AQ171" s="318"/>
      <c r="AR171" s="318"/>
      <c r="AS171" s="318"/>
      <c r="AT171" s="318"/>
      <c r="AU171"/>
      <c r="AV171"/>
      <c r="AW171"/>
      <c r="AX171"/>
      <c r="AY171"/>
      <c r="AZ171"/>
      <c r="BA171"/>
    </row>
    <row r="172" spans="34:53">
      <c r="AH172" s="318"/>
      <c r="AI172" s="318"/>
      <c r="AJ172" s="318"/>
      <c r="AK172" s="318"/>
      <c r="AL172" s="318"/>
      <c r="AM172" s="318"/>
      <c r="AN172" s="318"/>
      <c r="AO172" s="318"/>
      <c r="AP172" s="318"/>
      <c r="AQ172" s="318"/>
      <c r="AR172" s="318"/>
      <c r="AS172" s="318"/>
      <c r="AT172" s="318"/>
      <c r="AU172"/>
      <c r="AV172"/>
      <c r="AW172"/>
      <c r="AX172"/>
      <c r="AY172"/>
      <c r="AZ172"/>
      <c r="BA172"/>
    </row>
    <row r="173" spans="34:53">
      <c r="AH173" s="318"/>
      <c r="AI173" s="318"/>
      <c r="AJ173" s="318"/>
      <c r="AK173" s="318"/>
      <c r="AL173" s="318"/>
      <c r="AM173" s="318"/>
      <c r="AN173" s="318"/>
      <c r="AO173" s="318"/>
      <c r="AP173" s="318"/>
      <c r="AQ173" s="318"/>
      <c r="AR173" s="318"/>
      <c r="AS173" s="318"/>
      <c r="AT173" s="318"/>
      <c r="AU173"/>
      <c r="AV173"/>
      <c r="AW173"/>
      <c r="AX173"/>
      <c r="AY173"/>
      <c r="AZ173"/>
      <c r="BA173"/>
    </row>
    <row r="174" spans="34:53">
      <c r="AH174" s="318"/>
      <c r="AI174" s="318"/>
      <c r="AJ174" s="318"/>
      <c r="AK174" s="318"/>
      <c r="AL174" s="318"/>
      <c r="AM174" s="318"/>
      <c r="AN174" s="318"/>
      <c r="AO174" s="318"/>
      <c r="AP174" s="318"/>
      <c r="AQ174" s="318"/>
      <c r="AR174" s="318"/>
      <c r="AS174" s="318"/>
      <c r="AT174" s="318"/>
      <c r="AU174"/>
      <c r="AV174"/>
      <c r="AW174"/>
      <c r="AX174"/>
      <c r="AY174"/>
      <c r="AZ174"/>
      <c r="BA174"/>
    </row>
    <row r="175" spans="34:53">
      <c r="AH175" s="318"/>
      <c r="AI175" s="318"/>
      <c r="AJ175" s="318"/>
      <c r="AK175" s="318"/>
      <c r="AL175" s="318"/>
      <c r="AM175" s="318"/>
      <c r="AN175" s="318"/>
      <c r="AO175" s="318"/>
      <c r="AP175" s="318"/>
      <c r="AQ175" s="318"/>
      <c r="AR175" s="318"/>
      <c r="AS175" s="318"/>
      <c r="AT175" s="318"/>
      <c r="AU175"/>
      <c r="AV175"/>
      <c r="AW175"/>
      <c r="AX175"/>
      <c r="AY175"/>
      <c r="AZ175"/>
      <c r="BA175"/>
    </row>
    <row r="176" spans="34:53">
      <c r="AH176" s="318"/>
      <c r="AI176" s="318"/>
      <c r="AJ176" s="318"/>
      <c r="AK176" s="318"/>
      <c r="AL176" s="318"/>
      <c r="AM176" s="318"/>
      <c r="AN176" s="318"/>
      <c r="AO176" s="318"/>
      <c r="AP176" s="318"/>
      <c r="AQ176" s="318"/>
      <c r="AR176" s="318"/>
      <c r="AS176" s="318"/>
      <c r="AT176" s="318"/>
      <c r="AU176"/>
      <c r="AV176"/>
      <c r="AW176"/>
      <c r="AX176"/>
      <c r="AY176"/>
      <c r="AZ176"/>
      <c r="BA176"/>
    </row>
    <row r="177" spans="34:53">
      <c r="AH177" s="318"/>
      <c r="AI177" s="318"/>
      <c r="AJ177" s="318"/>
      <c r="AK177" s="318"/>
      <c r="AL177" s="318"/>
      <c r="AM177" s="318"/>
      <c r="AN177" s="318"/>
      <c r="AO177" s="318"/>
      <c r="AP177" s="318"/>
      <c r="AQ177" s="318"/>
      <c r="AR177" s="318"/>
      <c r="AS177" s="318"/>
      <c r="AT177" s="318"/>
      <c r="AU177"/>
      <c r="AV177"/>
      <c r="AW177"/>
      <c r="AX177"/>
      <c r="AY177"/>
      <c r="AZ177"/>
      <c r="BA177"/>
    </row>
    <row r="178" spans="34:53">
      <c r="AH178" s="318"/>
      <c r="AI178" s="318"/>
      <c r="AJ178" s="318"/>
      <c r="AK178" s="318"/>
      <c r="AL178" s="318"/>
      <c r="AM178" s="318"/>
      <c r="AN178" s="318"/>
      <c r="AO178" s="318"/>
      <c r="AP178" s="318"/>
      <c r="AQ178" s="318"/>
      <c r="AR178" s="318"/>
      <c r="AS178" s="318"/>
      <c r="AT178" s="318"/>
      <c r="AU178"/>
      <c r="AV178"/>
      <c r="AW178"/>
      <c r="AX178"/>
      <c r="AY178"/>
      <c r="AZ178"/>
      <c r="BA178"/>
    </row>
    <row r="179" spans="34:53">
      <c r="AH179" s="318"/>
      <c r="AI179" s="318"/>
      <c r="AJ179" s="318"/>
      <c r="AK179" s="318"/>
      <c r="AL179" s="318"/>
      <c r="AM179" s="318"/>
      <c r="AN179" s="318"/>
      <c r="AO179" s="318"/>
      <c r="AP179" s="318"/>
      <c r="AQ179" s="318"/>
      <c r="AR179" s="318"/>
      <c r="AS179" s="318"/>
      <c r="AT179" s="318"/>
      <c r="AU179"/>
      <c r="AV179"/>
      <c r="AW179"/>
      <c r="AX179"/>
      <c r="AY179"/>
      <c r="AZ179"/>
      <c r="BA179"/>
    </row>
    <row r="180" spans="34:53">
      <c r="AH180" s="318"/>
      <c r="AI180" s="318"/>
      <c r="AJ180" s="318"/>
      <c r="AK180" s="318"/>
      <c r="AL180" s="318"/>
      <c r="AM180" s="318"/>
      <c r="AN180" s="318"/>
      <c r="AO180" s="318"/>
      <c r="AP180" s="318"/>
      <c r="AQ180" s="318"/>
      <c r="AR180" s="318"/>
      <c r="AS180" s="318"/>
      <c r="AT180" s="318"/>
      <c r="AU180"/>
      <c r="AV180"/>
      <c r="AW180"/>
      <c r="AX180"/>
      <c r="AY180"/>
      <c r="AZ180"/>
      <c r="BA180"/>
    </row>
    <row r="181" spans="34:53">
      <c r="AH181" s="318"/>
      <c r="AI181" s="318"/>
      <c r="AJ181" s="318"/>
      <c r="AK181" s="318"/>
      <c r="AL181" s="318"/>
      <c r="AM181" s="318"/>
      <c r="AN181" s="318"/>
      <c r="AO181" s="318"/>
      <c r="AP181" s="318"/>
      <c r="AQ181" s="318"/>
      <c r="AR181" s="318"/>
      <c r="AS181" s="318"/>
      <c r="AT181" s="318"/>
      <c r="AU181"/>
      <c r="AV181"/>
      <c r="AW181"/>
      <c r="AX181"/>
      <c r="AY181"/>
      <c r="AZ181"/>
      <c r="BA181"/>
    </row>
    <row r="182" spans="34:53">
      <c r="AH182" s="318"/>
      <c r="AI182" s="318"/>
      <c r="AJ182" s="318"/>
      <c r="AK182" s="318"/>
      <c r="AL182" s="318"/>
      <c r="AM182" s="318"/>
      <c r="AN182" s="318"/>
      <c r="AO182" s="318"/>
      <c r="AP182" s="318"/>
      <c r="AQ182" s="318"/>
      <c r="AR182" s="318"/>
      <c r="AS182" s="318"/>
      <c r="AT182" s="318"/>
      <c r="AU182"/>
      <c r="AV182"/>
      <c r="AW182"/>
      <c r="AX182"/>
      <c r="AY182"/>
      <c r="AZ182"/>
      <c r="BA182"/>
    </row>
    <row r="183" spans="34:53">
      <c r="AH183" s="318"/>
      <c r="AI183" s="318"/>
      <c r="AJ183" s="318"/>
      <c r="AK183" s="318"/>
      <c r="AL183" s="318"/>
      <c r="AM183" s="318"/>
      <c r="AN183" s="318"/>
      <c r="AO183" s="318"/>
      <c r="AP183" s="318"/>
      <c r="AQ183" s="318"/>
      <c r="AR183" s="318"/>
      <c r="AS183" s="318"/>
      <c r="AT183" s="318"/>
      <c r="AU183"/>
      <c r="AV183"/>
      <c r="AW183"/>
      <c r="AX183"/>
      <c r="AY183"/>
      <c r="AZ183"/>
      <c r="BA183"/>
    </row>
    <row r="184" spans="34:53">
      <c r="AH184" s="318"/>
      <c r="AI184" s="318"/>
      <c r="AJ184" s="318"/>
      <c r="AK184" s="318"/>
      <c r="AL184" s="318"/>
      <c r="AM184" s="318"/>
      <c r="AN184" s="318"/>
      <c r="AO184" s="318"/>
      <c r="AP184" s="318"/>
      <c r="AQ184" s="318"/>
      <c r="AR184" s="318"/>
      <c r="AS184" s="318"/>
      <c r="AT184" s="318"/>
      <c r="AU184"/>
      <c r="AV184"/>
      <c r="AW184"/>
      <c r="AX184"/>
      <c r="AY184"/>
      <c r="AZ184"/>
      <c r="BA184"/>
    </row>
    <row r="185" spans="34:53">
      <c r="AH185" s="318"/>
      <c r="AI185" s="318"/>
      <c r="AJ185" s="318"/>
      <c r="AK185" s="318"/>
      <c r="AL185" s="318"/>
      <c r="AM185" s="318"/>
      <c r="AN185" s="318"/>
      <c r="AO185" s="318"/>
      <c r="AP185" s="318"/>
      <c r="AQ185" s="318"/>
      <c r="AR185" s="318"/>
      <c r="AS185" s="318"/>
      <c r="AT185" s="318"/>
      <c r="AU185"/>
      <c r="AV185"/>
      <c r="AW185"/>
      <c r="AX185"/>
      <c r="AY185"/>
      <c r="AZ185"/>
      <c r="BA185"/>
    </row>
    <row r="186" spans="34:53">
      <c r="AH186" s="318"/>
      <c r="AI186" s="318"/>
      <c r="AJ186" s="318"/>
      <c r="AK186" s="318"/>
      <c r="AL186" s="318"/>
      <c r="AM186" s="318"/>
      <c r="AN186" s="318"/>
      <c r="AO186" s="318"/>
      <c r="AP186" s="318"/>
      <c r="AQ186" s="318"/>
      <c r="AR186" s="318"/>
      <c r="AS186" s="318"/>
      <c r="AT186" s="318"/>
      <c r="AU186"/>
      <c r="AV186"/>
      <c r="AW186"/>
      <c r="AX186"/>
      <c r="AY186"/>
      <c r="AZ186"/>
      <c r="BA186"/>
    </row>
    <row r="187" spans="34:53">
      <c r="AH187" s="318"/>
      <c r="AI187" s="318"/>
      <c r="AJ187" s="318"/>
      <c r="AK187" s="318"/>
      <c r="AL187" s="318"/>
      <c r="AM187" s="318"/>
      <c r="AN187" s="318"/>
      <c r="AO187" s="318"/>
      <c r="AP187" s="318"/>
      <c r="AQ187" s="318"/>
      <c r="AR187" s="318"/>
      <c r="AS187" s="318"/>
      <c r="AT187" s="318"/>
      <c r="AU187"/>
      <c r="AV187"/>
      <c r="AW187"/>
      <c r="AX187"/>
      <c r="AY187"/>
      <c r="AZ187"/>
      <c r="BA187"/>
    </row>
    <row r="188" spans="34:53">
      <c r="AH188" s="318"/>
      <c r="AI188" s="318"/>
      <c r="AJ188" s="318"/>
      <c r="AK188" s="318"/>
      <c r="AL188" s="318"/>
      <c r="AM188" s="318"/>
      <c r="AN188" s="318"/>
      <c r="AO188" s="318"/>
      <c r="AP188" s="318"/>
      <c r="AQ188" s="318"/>
      <c r="AR188" s="318"/>
      <c r="AS188" s="318"/>
      <c r="AT188" s="318"/>
      <c r="AU188"/>
      <c r="AV188"/>
      <c r="AW188"/>
      <c r="AX188"/>
      <c r="AY188"/>
      <c r="AZ188"/>
      <c r="BA188"/>
    </row>
    <row r="189" spans="34:53">
      <c r="AH189" s="318"/>
      <c r="AI189" s="318"/>
      <c r="AJ189" s="318"/>
      <c r="AK189" s="318"/>
      <c r="AL189" s="318"/>
      <c r="AM189" s="318"/>
      <c r="AN189" s="318"/>
      <c r="AO189" s="318"/>
      <c r="AP189" s="318"/>
      <c r="AQ189" s="318"/>
      <c r="AR189" s="318"/>
      <c r="AS189" s="318"/>
      <c r="AT189" s="318"/>
      <c r="AU189"/>
      <c r="AV189"/>
      <c r="AW189"/>
      <c r="AX189"/>
      <c r="AY189"/>
      <c r="AZ189"/>
      <c r="BA189"/>
    </row>
    <row r="190" spans="34:53">
      <c r="AH190" s="318"/>
      <c r="AI190" s="318"/>
      <c r="AJ190" s="318"/>
      <c r="AK190" s="318"/>
      <c r="AL190" s="318"/>
      <c r="AM190" s="318"/>
      <c r="AN190" s="318"/>
      <c r="AO190" s="318"/>
      <c r="AP190" s="318"/>
      <c r="AQ190" s="318"/>
      <c r="AR190" s="318"/>
      <c r="AS190" s="318"/>
      <c r="AT190" s="318"/>
      <c r="AU190"/>
      <c r="AV190"/>
      <c r="AW190"/>
      <c r="AX190"/>
      <c r="AY190"/>
      <c r="AZ190"/>
      <c r="BA190"/>
    </row>
    <row r="191" spans="34:53">
      <c r="AH191" s="318"/>
      <c r="AI191" s="318"/>
      <c r="AJ191" s="318"/>
      <c r="AK191" s="318"/>
      <c r="AL191" s="318"/>
      <c r="AM191" s="318"/>
      <c r="AN191" s="318"/>
      <c r="AO191" s="318"/>
      <c r="AP191" s="318"/>
      <c r="AQ191" s="318"/>
      <c r="AR191" s="318"/>
      <c r="AS191" s="318"/>
      <c r="AT191" s="318"/>
      <c r="AU191"/>
      <c r="AV191"/>
      <c r="AW191"/>
      <c r="AX191"/>
      <c r="AY191"/>
      <c r="AZ191"/>
      <c r="BA191"/>
    </row>
    <row r="192" spans="34:53">
      <c r="AH192" s="318"/>
      <c r="AI192" s="318"/>
      <c r="AJ192" s="318"/>
      <c r="AK192" s="318"/>
      <c r="AL192" s="318"/>
      <c r="AM192" s="318"/>
      <c r="AN192" s="318"/>
      <c r="AO192" s="318"/>
      <c r="AP192" s="318"/>
      <c r="AQ192" s="318"/>
      <c r="AR192" s="318"/>
      <c r="AS192" s="318"/>
      <c r="AT192" s="318"/>
      <c r="AU192"/>
      <c r="AV192"/>
      <c r="AW192"/>
      <c r="AX192"/>
      <c r="AY192"/>
      <c r="AZ192"/>
      <c r="BA192"/>
    </row>
    <row r="193" spans="34:53">
      <c r="AH193" s="318"/>
      <c r="AI193" s="318"/>
      <c r="AJ193" s="318"/>
      <c r="AK193" s="318"/>
      <c r="AL193" s="318"/>
      <c r="AM193" s="318"/>
      <c r="AN193" s="318"/>
      <c r="AO193" s="318"/>
      <c r="AP193" s="318"/>
      <c r="AQ193" s="318"/>
      <c r="AR193" s="318"/>
      <c r="AS193" s="318"/>
      <c r="AT193" s="318"/>
      <c r="AU193"/>
      <c r="AV193"/>
      <c r="AW193"/>
      <c r="AX193"/>
      <c r="AY193"/>
      <c r="AZ193"/>
      <c r="BA193"/>
    </row>
    <row r="194" spans="34:53">
      <c r="AH194" s="318"/>
      <c r="AI194" s="318"/>
      <c r="AJ194" s="318"/>
      <c r="AK194" s="318"/>
      <c r="AL194" s="318"/>
      <c r="AM194" s="318"/>
      <c r="AN194" s="318"/>
      <c r="AO194" s="318"/>
      <c r="AP194" s="318"/>
      <c r="AQ194" s="318"/>
      <c r="AR194" s="318"/>
      <c r="AS194" s="318"/>
      <c r="AT194" s="318"/>
      <c r="AU194"/>
      <c r="AV194"/>
      <c r="AW194"/>
      <c r="AX194"/>
      <c r="AY194"/>
      <c r="AZ194"/>
      <c r="BA194"/>
    </row>
    <row r="195" spans="34:53">
      <c r="AH195" s="318"/>
      <c r="AI195" s="318"/>
      <c r="AJ195" s="318"/>
      <c r="AK195" s="318"/>
      <c r="AL195" s="318"/>
      <c r="AM195" s="318"/>
      <c r="AN195" s="318"/>
      <c r="AO195" s="318"/>
      <c r="AP195" s="318"/>
      <c r="AQ195" s="318"/>
      <c r="AR195" s="318"/>
      <c r="AS195" s="318"/>
      <c r="AT195" s="318"/>
      <c r="AU195"/>
      <c r="AV195"/>
      <c r="AW195"/>
      <c r="AX195"/>
      <c r="AY195"/>
      <c r="AZ195"/>
      <c r="BA195"/>
    </row>
    <row r="196" spans="34:53">
      <c r="AH196" s="318"/>
      <c r="AI196" s="318"/>
      <c r="AJ196" s="318"/>
      <c r="AK196" s="318"/>
      <c r="AL196" s="318"/>
      <c r="AM196" s="318"/>
      <c r="AN196" s="318"/>
      <c r="AO196" s="318"/>
      <c r="AP196" s="318"/>
      <c r="AQ196" s="318"/>
      <c r="AR196" s="318"/>
      <c r="AS196" s="318"/>
      <c r="AT196" s="318"/>
      <c r="AU196"/>
      <c r="AV196"/>
      <c r="AW196"/>
      <c r="AX196"/>
      <c r="AY196"/>
      <c r="AZ196"/>
      <c r="BA196"/>
    </row>
    <row r="197" spans="34:53">
      <c r="AH197" s="318"/>
      <c r="AI197" s="318"/>
      <c r="AJ197" s="318"/>
      <c r="AK197" s="318"/>
      <c r="AL197" s="318"/>
      <c r="AM197" s="318"/>
      <c r="AN197" s="318"/>
      <c r="AO197" s="318"/>
      <c r="AP197" s="318"/>
      <c r="AQ197" s="318"/>
      <c r="AR197" s="318"/>
      <c r="AS197" s="318"/>
      <c r="AT197" s="318"/>
      <c r="AU197"/>
      <c r="AV197"/>
      <c r="AW197"/>
      <c r="AX197"/>
      <c r="AY197"/>
      <c r="AZ197"/>
      <c r="BA197"/>
    </row>
    <row r="198" spans="34:53">
      <c r="AH198" s="318"/>
      <c r="AI198" s="318"/>
      <c r="AJ198" s="318"/>
      <c r="AK198" s="318"/>
      <c r="AL198" s="318"/>
      <c r="AM198" s="318"/>
      <c r="AN198" s="318"/>
      <c r="AO198" s="318"/>
      <c r="AP198" s="318"/>
      <c r="AQ198" s="318"/>
      <c r="AR198" s="318"/>
      <c r="AS198" s="318"/>
      <c r="AT198" s="318"/>
      <c r="AU198"/>
      <c r="AV198"/>
      <c r="AW198"/>
      <c r="AX198"/>
      <c r="AY198"/>
      <c r="AZ198"/>
      <c r="BA198"/>
    </row>
    <row r="199" spans="34:53">
      <c r="AH199" s="318"/>
      <c r="AI199" s="318"/>
      <c r="AJ199" s="318"/>
      <c r="AK199" s="318"/>
      <c r="AL199" s="318"/>
      <c r="AM199" s="318"/>
      <c r="AN199" s="318"/>
      <c r="AO199" s="318"/>
      <c r="AP199" s="318"/>
      <c r="AQ199" s="318"/>
      <c r="AR199" s="318"/>
      <c r="AS199" s="318"/>
      <c r="AT199" s="318"/>
      <c r="AU199"/>
      <c r="AV199"/>
      <c r="AW199"/>
      <c r="AX199"/>
      <c r="AY199"/>
      <c r="AZ199"/>
      <c r="BA199"/>
    </row>
    <row r="200" spans="34:53">
      <c r="AH200" s="318"/>
      <c r="AI200" s="318"/>
      <c r="AJ200" s="318"/>
      <c r="AK200" s="318"/>
      <c r="AL200" s="318"/>
      <c r="AM200" s="318"/>
      <c r="AN200" s="318"/>
      <c r="AO200" s="318"/>
      <c r="AP200" s="318"/>
      <c r="AQ200" s="318"/>
      <c r="AR200" s="318"/>
      <c r="AS200" s="318"/>
      <c r="AT200" s="318"/>
      <c r="AU200"/>
      <c r="AV200"/>
      <c r="AW200"/>
      <c r="AX200"/>
      <c r="AY200"/>
      <c r="AZ200"/>
      <c r="BA200"/>
    </row>
    <row r="201" spans="34:53">
      <c r="AH201" s="318"/>
      <c r="AI201" s="318"/>
      <c r="AJ201" s="318"/>
      <c r="AK201" s="318"/>
      <c r="AL201" s="318"/>
      <c r="AM201" s="318"/>
      <c r="AN201" s="318"/>
      <c r="AO201" s="318"/>
      <c r="AP201" s="318"/>
      <c r="AQ201" s="318"/>
      <c r="AR201" s="318"/>
      <c r="AS201" s="318"/>
      <c r="AT201" s="318"/>
      <c r="AU201"/>
      <c r="AV201"/>
      <c r="AW201"/>
      <c r="AX201"/>
      <c r="AY201"/>
      <c r="AZ201"/>
      <c r="BA201"/>
    </row>
    <row r="202" spans="34:53">
      <c r="AH202" s="318"/>
      <c r="AI202" s="318"/>
      <c r="AJ202" s="318"/>
      <c r="AK202" s="318"/>
      <c r="AL202" s="318"/>
      <c r="AM202" s="318"/>
      <c r="AN202" s="318"/>
      <c r="AO202" s="318"/>
      <c r="AP202" s="318"/>
      <c r="AQ202" s="318"/>
      <c r="AR202" s="318"/>
      <c r="AS202" s="318"/>
      <c r="AT202" s="318"/>
      <c r="AU202"/>
      <c r="AV202"/>
      <c r="AW202"/>
      <c r="AX202"/>
      <c r="AY202"/>
      <c r="AZ202"/>
      <c r="BA202"/>
    </row>
    <row r="203" spans="34:53">
      <c r="AH203" s="318"/>
      <c r="AI203" s="318"/>
      <c r="AJ203" s="318"/>
      <c r="AK203" s="318"/>
      <c r="AL203" s="318"/>
      <c r="AM203" s="318"/>
      <c r="AN203" s="318"/>
      <c r="AO203" s="318"/>
      <c r="AP203" s="318"/>
      <c r="AQ203" s="318"/>
      <c r="AR203" s="318"/>
      <c r="AS203" s="318"/>
      <c r="AT203" s="318"/>
      <c r="AU203"/>
      <c r="AV203"/>
      <c r="AW203"/>
      <c r="AX203"/>
      <c r="AY203"/>
      <c r="AZ203"/>
      <c r="BA203"/>
    </row>
    <row r="204" spans="34:53">
      <c r="AH204" s="318"/>
      <c r="AI204" s="318"/>
      <c r="AJ204" s="318"/>
      <c r="AK204" s="318"/>
      <c r="AL204" s="318"/>
      <c r="AM204" s="318"/>
      <c r="AN204" s="318"/>
      <c r="AO204" s="318"/>
      <c r="AP204" s="318"/>
      <c r="AQ204" s="318"/>
      <c r="AR204" s="318"/>
      <c r="AS204" s="318"/>
      <c r="AT204" s="318"/>
      <c r="AU204"/>
      <c r="AV204"/>
      <c r="AW204"/>
      <c r="AX204"/>
      <c r="AY204"/>
      <c r="AZ204"/>
      <c r="BA204"/>
    </row>
    <row r="205" spans="34:53">
      <c r="AH205" s="318"/>
      <c r="AI205" s="318"/>
      <c r="AJ205" s="318"/>
      <c r="AK205" s="318"/>
      <c r="AL205" s="318"/>
      <c r="AM205" s="318"/>
      <c r="AN205" s="318"/>
      <c r="AO205" s="318"/>
      <c r="AP205" s="318"/>
      <c r="AQ205" s="318"/>
      <c r="AR205" s="318"/>
      <c r="AS205" s="318"/>
      <c r="AT205" s="318"/>
      <c r="AU205"/>
      <c r="AV205"/>
      <c r="AW205"/>
      <c r="AX205"/>
      <c r="AY205"/>
      <c r="AZ205"/>
      <c r="BA205"/>
    </row>
    <row r="206" spans="34:53">
      <c r="AH206" s="318"/>
      <c r="AI206" s="318"/>
      <c r="AJ206" s="318"/>
      <c r="AK206" s="318"/>
      <c r="AL206" s="318"/>
      <c r="AM206" s="318"/>
      <c r="AN206" s="318"/>
      <c r="AO206" s="318"/>
      <c r="AP206" s="318"/>
      <c r="AQ206" s="318"/>
      <c r="AR206" s="318"/>
      <c r="AS206" s="318"/>
      <c r="AT206" s="318"/>
      <c r="AU206"/>
      <c r="AV206"/>
      <c r="AW206"/>
      <c r="AX206"/>
      <c r="AY206"/>
      <c r="AZ206"/>
      <c r="BA206"/>
    </row>
    <row r="207" spans="34:53">
      <c r="AH207" s="318"/>
      <c r="AI207" s="318"/>
      <c r="AJ207" s="318"/>
      <c r="AK207" s="318"/>
      <c r="AL207" s="318"/>
      <c r="AM207" s="318"/>
      <c r="AN207" s="318"/>
      <c r="AO207" s="318"/>
      <c r="AP207" s="318"/>
      <c r="AQ207" s="318"/>
      <c r="AR207" s="318"/>
      <c r="AS207" s="318"/>
      <c r="AT207" s="318"/>
      <c r="AU207"/>
      <c r="AV207"/>
      <c r="AW207"/>
      <c r="AX207"/>
      <c r="AY207"/>
      <c r="AZ207"/>
      <c r="BA207"/>
    </row>
    <row r="208" spans="34:53">
      <c r="AH208" s="318"/>
      <c r="AI208" s="318"/>
      <c r="AJ208" s="318"/>
      <c r="AK208" s="318"/>
      <c r="AL208" s="318"/>
      <c r="AM208" s="318"/>
      <c r="AN208" s="318"/>
      <c r="AO208" s="318"/>
      <c r="AP208" s="318"/>
      <c r="AQ208" s="318"/>
      <c r="AR208" s="318"/>
      <c r="AS208" s="318"/>
      <c r="AT208" s="318"/>
      <c r="AU208"/>
      <c r="AV208"/>
      <c r="AW208"/>
      <c r="AX208"/>
      <c r="AY208"/>
      <c r="AZ208"/>
      <c r="BA208"/>
    </row>
    <row r="209" spans="34:53">
      <c r="AH209" s="318"/>
      <c r="AI209" s="318"/>
      <c r="AJ209" s="318"/>
      <c r="AK209" s="318"/>
      <c r="AL209" s="318"/>
      <c r="AM209" s="318"/>
      <c r="AN209" s="318"/>
      <c r="AO209" s="318"/>
      <c r="AP209" s="318"/>
      <c r="AQ209" s="318"/>
      <c r="AR209" s="318"/>
      <c r="AS209" s="318"/>
      <c r="AT209" s="318"/>
      <c r="AU209"/>
      <c r="AV209"/>
      <c r="AW209"/>
      <c r="AX209"/>
      <c r="AY209"/>
      <c r="AZ209"/>
      <c r="BA209"/>
    </row>
    <row r="210" spans="34:53">
      <c r="AH210" s="318"/>
      <c r="AI210" s="318"/>
      <c r="AJ210" s="318"/>
      <c r="AK210" s="318"/>
      <c r="AL210" s="318"/>
      <c r="AM210" s="318"/>
      <c r="AN210" s="318"/>
      <c r="AO210" s="318"/>
      <c r="AP210" s="318"/>
      <c r="AQ210" s="318"/>
      <c r="AR210" s="318"/>
      <c r="AS210" s="318"/>
      <c r="AT210" s="318"/>
      <c r="AU210"/>
      <c r="AV210"/>
      <c r="AW210"/>
      <c r="AX210"/>
      <c r="AY210"/>
      <c r="AZ210"/>
      <c r="BA210"/>
    </row>
    <row r="211" spans="34:53">
      <c r="AH211" s="318"/>
      <c r="AI211" s="318"/>
      <c r="AJ211" s="318"/>
      <c r="AK211" s="318"/>
      <c r="AL211" s="318"/>
      <c r="AM211" s="318"/>
      <c r="AN211" s="318"/>
      <c r="AO211" s="318"/>
      <c r="AP211" s="318"/>
      <c r="AQ211" s="318"/>
      <c r="AR211" s="318"/>
      <c r="AS211" s="318"/>
      <c r="AT211" s="318"/>
      <c r="AU211"/>
      <c r="AV211"/>
      <c r="AW211"/>
      <c r="AX211"/>
      <c r="AY211"/>
      <c r="AZ211"/>
      <c r="BA211"/>
    </row>
    <row r="212" spans="34:53">
      <c r="AH212" s="318"/>
      <c r="AI212" s="318"/>
      <c r="AJ212" s="318"/>
      <c r="AK212" s="318"/>
      <c r="AL212" s="318"/>
      <c r="AM212" s="318"/>
      <c r="AN212" s="318"/>
      <c r="AO212" s="318"/>
      <c r="AP212" s="318"/>
      <c r="AQ212" s="318"/>
      <c r="AR212" s="318"/>
      <c r="AS212" s="318"/>
      <c r="AT212" s="318"/>
      <c r="AU212"/>
      <c r="AV212"/>
      <c r="AW212"/>
      <c r="AX212"/>
      <c r="AY212"/>
      <c r="AZ212"/>
      <c r="BA212"/>
    </row>
    <row r="213" spans="34:53">
      <c r="AH213" s="318"/>
      <c r="AI213" s="318"/>
      <c r="AJ213" s="318"/>
      <c r="AK213" s="318"/>
      <c r="AL213" s="318"/>
      <c r="AM213" s="318"/>
      <c r="AN213" s="318"/>
      <c r="AO213" s="318"/>
      <c r="AP213" s="318"/>
      <c r="AQ213" s="318"/>
      <c r="AR213" s="318"/>
      <c r="AS213" s="318"/>
      <c r="AT213" s="318"/>
      <c r="AU213"/>
      <c r="AV213"/>
      <c r="AW213"/>
      <c r="AX213"/>
      <c r="AY213"/>
      <c r="AZ213"/>
      <c r="BA213"/>
    </row>
    <row r="214" spans="34:53">
      <c r="AH214" s="318"/>
      <c r="AI214" s="318"/>
      <c r="AJ214" s="318"/>
      <c r="AK214" s="318"/>
      <c r="AL214" s="318"/>
      <c r="AM214" s="318"/>
      <c r="AN214" s="318"/>
      <c r="AO214" s="318"/>
      <c r="AP214" s="318"/>
      <c r="AQ214" s="318"/>
      <c r="AR214" s="318"/>
      <c r="AS214" s="318"/>
      <c r="AT214" s="318"/>
      <c r="AU214"/>
      <c r="AV214"/>
      <c r="AW214"/>
      <c r="AX214"/>
      <c r="AY214"/>
      <c r="AZ214"/>
      <c r="BA214"/>
    </row>
    <row r="215" spans="34:53">
      <c r="AH215" s="318"/>
      <c r="AI215" s="318"/>
      <c r="AJ215" s="318"/>
      <c r="AK215" s="318"/>
      <c r="AL215" s="318"/>
      <c r="AM215" s="318"/>
      <c r="AN215" s="318"/>
      <c r="AO215" s="318"/>
      <c r="AP215" s="318"/>
      <c r="AQ215" s="318"/>
      <c r="AR215" s="318"/>
      <c r="AS215" s="318"/>
      <c r="AT215" s="318"/>
      <c r="AU215"/>
      <c r="AV215"/>
      <c r="AW215"/>
      <c r="AX215"/>
      <c r="AY215"/>
      <c r="AZ215"/>
      <c r="BA215"/>
    </row>
    <row r="216" spans="34:53">
      <c r="AH216" s="318"/>
      <c r="AI216" s="318"/>
      <c r="AJ216" s="318"/>
      <c r="AK216" s="318"/>
      <c r="AL216" s="318"/>
      <c r="AM216" s="318"/>
      <c r="AN216" s="318"/>
      <c r="AO216" s="318"/>
      <c r="AP216" s="318"/>
      <c r="AQ216" s="318"/>
      <c r="AR216" s="318"/>
      <c r="AS216" s="318"/>
      <c r="AT216" s="318"/>
      <c r="AU216"/>
      <c r="AV216"/>
      <c r="AW216"/>
      <c r="AX216"/>
      <c r="AY216"/>
      <c r="AZ216"/>
      <c r="BA216"/>
    </row>
    <row r="217" spans="34:53">
      <c r="AH217" s="318"/>
      <c r="AI217" s="318"/>
      <c r="AJ217" s="318"/>
      <c r="AK217" s="318"/>
      <c r="AL217" s="318"/>
      <c r="AM217" s="318"/>
      <c r="AN217" s="318"/>
      <c r="AO217" s="318"/>
      <c r="AP217" s="318"/>
      <c r="AQ217" s="318"/>
      <c r="AR217" s="318"/>
      <c r="AS217" s="318"/>
      <c r="AT217" s="318"/>
      <c r="AU217"/>
      <c r="AV217"/>
      <c r="AW217"/>
      <c r="AX217"/>
      <c r="AY217"/>
      <c r="AZ217"/>
      <c r="BA217"/>
    </row>
    <row r="218" spans="34:53">
      <c r="AH218" s="318"/>
      <c r="AI218" s="318"/>
      <c r="AJ218" s="318"/>
      <c r="AK218" s="318"/>
      <c r="AL218" s="318"/>
      <c r="AM218" s="318"/>
      <c r="AN218" s="318"/>
      <c r="AO218" s="318"/>
      <c r="AP218" s="318"/>
      <c r="AQ218" s="318"/>
      <c r="AR218" s="318"/>
      <c r="AS218" s="318"/>
      <c r="AT218" s="318"/>
      <c r="AU218"/>
      <c r="AV218"/>
      <c r="AW218"/>
      <c r="AX218"/>
      <c r="AY218"/>
      <c r="AZ218"/>
      <c r="BA218"/>
    </row>
    <row r="219" spans="34:53">
      <c r="AH219" s="318"/>
      <c r="AI219" s="318"/>
      <c r="AJ219" s="318"/>
      <c r="AK219" s="318"/>
      <c r="AL219" s="318"/>
      <c r="AM219" s="318"/>
      <c r="AN219" s="318"/>
      <c r="AO219" s="318"/>
      <c r="AP219" s="318"/>
      <c r="AQ219" s="318"/>
      <c r="AR219" s="318"/>
      <c r="AS219" s="318"/>
      <c r="AT219" s="318"/>
      <c r="AU219"/>
      <c r="AV219"/>
      <c r="AW219"/>
      <c r="AX219"/>
      <c r="AY219"/>
      <c r="AZ219"/>
      <c r="BA219"/>
    </row>
    <row r="220" spans="34:53">
      <c r="AH220" s="318"/>
      <c r="AI220" s="318"/>
      <c r="AJ220" s="318"/>
      <c r="AK220" s="318"/>
      <c r="AL220" s="318"/>
      <c r="AM220" s="318"/>
      <c r="AN220" s="318"/>
      <c r="AO220" s="318"/>
      <c r="AP220" s="318"/>
      <c r="AQ220" s="318"/>
      <c r="AR220" s="318"/>
      <c r="AS220" s="318"/>
      <c r="AT220" s="318"/>
      <c r="AU220"/>
      <c r="AV220"/>
      <c r="AW220"/>
      <c r="AX220"/>
      <c r="AY220"/>
      <c r="AZ220"/>
      <c r="BA220"/>
    </row>
    <row r="221" spans="34:53">
      <c r="AH221" s="318"/>
      <c r="AI221" s="318"/>
      <c r="AJ221" s="318"/>
      <c r="AK221" s="318"/>
      <c r="AL221" s="318"/>
      <c r="AM221" s="318"/>
      <c r="AN221" s="318"/>
      <c r="AO221" s="318"/>
      <c r="AP221" s="318"/>
      <c r="AQ221" s="318"/>
      <c r="AR221" s="318"/>
      <c r="AS221" s="318"/>
      <c r="AT221" s="318"/>
      <c r="AU221"/>
      <c r="AV221"/>
      <c r="AW221"/>
      <c r="AX221"/>
      <c r="AY221"/>
      <c r="AZ221"/>
      <c r="BA221"/>
    </row>
    <row r="222" spans="34:53">
      <c r="AH222" s="318"/>
      <c r="AI222" s="318"/>
      <c r="AJ222" s="318"/>
      <c r="AK222" s="318"/>
      <c r="AL222" s="318"/>
      <c r="AM222" s="318"/>
      <c r="AN222" s="318"/>
      <c r="AO222" s="318"/>
      <c r="AP222" s="318"/>
      <c r="AQ222" s="318"/>
      <c r="AR222" s="318"/>
      <c r="AS222" s="318"/>
      <c r="AT222" s="318"/>
      <c r="AU222"/>
      <c r="AV222"/>
      <c r="AW222"/>
      <c r="AX222"/>
      <c r="AY222"/>
      <c r="AZ222"/>
      <c r="BA222"/>
    </row>
    <row r="223" spans="34:53">
      <c r="AH223" s="318"/>
      <c r="AI223" s="318"/>
      <c r="AJ223" s="318"/>
      <c r="AK223" s="318"/>
      <c r="AL223" s="318"/>
      <c r="AM223" s="318"/>
      <c r="AN223" s="318"/>
      <c r="AO223" s="318"/>
      <c r="AP223" s="318"/>
      <c r="AQ223" s="318"/>
      <c r="AR223" s="318"/>
      <c r="AS223" s="318"/>
      <c r="AT223" s="318"/>
      <c r="AU223"/>
      <c r="AV223"/>
      <c r="AW223"/>
      <c r="AX223"/>
      <c r="AY223"/>
      <c r="AZ223"/>
      <c r="BA223"/>
    </row>
    <row r="224" spans="34:53">
      <c r="AH224" s="318"/>
      <c r="AI224" s="318"/>
      <c r="AJ224" s="318"/>
      <c r="AK224" s="318"/>
      <c r="AL224" s="318"/>
      <c r="AM224" s="318"/>
      <c r="AN224" s="318"/>
      <c r="AO224" s="318"/>
      <c r="AP224" s="318"/>
      <c r="AQ224" s="318"/>
      <c r="AR224" s="318"/>
      <c r="AS224" s="318"/>
      <c r="AT224" s="318"/>
      <c r="AU224"/>
      <c r="AV224"/>
      <c r="AW224"/>
      <c r="AX224"/>
      <c r="AY224"/>
      <c r="AZ224"/>
      <c r="BA224"/>
    </row>
    <row r="225" spans="34:53">
      <c r="AH225" s="318"/>
      <c r="AI225" s="318"/>
      <c r="AJ225" s="318"/>
      <c r="AK225" s="318"/>
      <c r="AL225" s="318"/>
      <c r="AM225" s="318"/>
      <c r="AN225" s="318"/>
      <c r="AO225" s="318"/>
      <c r="AP225" s="318"/>
      <c r="AQ225" s="318"/>
      <c r="AR225" s="318"/>
      <c r="AS225" s="318"/>
      <c r="AT225" s="318"/>
      <c r="AU225"/>
      <c r="AV225"/>
      <c r="AW225"/>
      <c r="AX225"/>
      <c r="AY225"/>
      <c r="AZ225"/>
      <c r="BA225"/>
    </row>
    <row r="226" spans="34:53">
      <c r="AH226" s="318"/>
      <c r="AI226" s="318"/>
      <c r="AJ226" s="318"/>
      <c r="AK226" s="318"/>
      <c r="AL226" s="318"/>
      <c r="AM226" s="318"/>
      <c r="AN226" s="318"/>
      <c r="AO226" s="318"/>
      <c r="AP226" s="318"/>
      <c r="AQ226" s="318"/>
      <c r="AR226" s="318"/>
      <c r="AS226" s="318"/>
      <c r="AT226" s="318"/>
      <c r="AU226"/>
      <c r="AV226"/>
      <c r="AW226"/>
      <c r="AX226"/>
      <c r="AY226"/>
      <c r="AZ226"/>
      <c r="BA226"/>
    </row>
    <row r="227" spans="34:53">
      <c r="AH227" s="318"/>
      <c r="AI227" s="318"/>
      <c r="AJ227" s="318"/>
      <c r="AK227" s="318"/>
      <c r="AL227" s="318"/>
      <c r="AM227" s="318"/>
      <c r="AN227" s="318"/>
      <c r="AO227" s="318"/>
      <c r="AP227" s="318"/>
      <c r="AQ227" s="318"/>
      <c r="AR227" s="318"/>
      <c r="AS227" s="318"/>
      <c r="AT227" s="318"/>
      <c r="AU227"/>
      <c r="AV227"/>
      <c r="AW227"/>
      <c r="AX227"/>
      <c r="AY227"/>
      <c r="AZ227"/>
      <c r="BA227"/>
    </row>
    <row r="228" spans="34:53">
      <c r="AH228" s="318"/>
      <c r="AI228" s="318"/>
      <c r="AJ228" s="318"/>
      <c r="AK228" s="318"/>
      <c r="AL228" s="318"/>
      <c r="AM228" s="318"/>
      <c r="AN228" s="318"/>
      <c r="AO228" s="318"/>
      <c r="AP228" s="318"/>
      <c r="AQ228" s="318"/>
      <c r="AR228" s="318"/>
      <c r="AS228" s="318"/>
      <c r="AT228" s="318"/>
      <c r="AU228"/>
      <c r="AV228"/>
      <c r="AW228"/>
      <c r="AX228"/>
      <c r="AY228"/>
      <c r="AZ228"/>
      <c r="BA228"/>
    </row>
    <row r="229" spans="34:53">
      <c r="AH229" s="318"/>
      <c r="AI229" s="318"/>
      <c r="AJ229" s="318"/>
      <c r="AK229" s="318"/>
      <c r="AL229" s="318"/>
      <c r="AM229" s="318"/>
      <c r="AN229" s="318"/>
      <c r="AO229" s="318"/>
      <c r="AP229" s="318"/>
      <c r="AQ229" s="318"/>
      <c r="AR229" s="318"/>
      <c r="AS229" s="318"/>
      <c r="AT229" s="318"/>
      <c r="AU229"/>
      <c r="AV229"/>
      <c r="AW229"/>
      <c r="AX229"/>
      <c r="AY229"/>
      <c r="AZ229"/>
      <c r="BA229"/>
    </row>
    <row r="230" spans="34:53">
      <c r="AH230" s="318"/>
      <c r="AI230" s="318"/>
      <c r="AJ230" s="318"/>
      <c r="AK230" s="318"/>
      <c r="AL230" s="318"/>
      <c r="AM230" s="318"/>
      <c r="AN230" s="318"/>
      <c r="AO230" s="318"/>
      <c r="AP230" s="318"/>
      <c r="AQ230" s="318"/>
      <c r="AR230" s="318"/>
      <c r="AS230" s="318"/>
      <c r="AT230" s="318"/>
      <c r="AU230"/>
      <c r="AV230"/>
      <c r="AW230"/>
      <c r="AX230"/>
      <c r="AY230"/>
      <c r="AZ230"/>
      <c r="BA230"/>
    </row>
    <row r="231" spans="34:53">
      <c r="AH231" s="318"/>
      <c r="AI231" s="318"/>
      <c r="AJ231" s="318"/>
      <c r="AK231" s="318"/>
      <c r="AL231" s="318"/>
      <c r="AM231" s="318"/>
      <c r="AN231" s="318"/>
      <c r="AO231" s="318"/>
      <c r="AP231" s="318"/>
      <c r="AQ231" s="318"/>
      <c r="AR231" s="318"/>
      <c r="AS231" s="318"/>
      <c r="AT231" s="318"/>
      <c r="AU231"/>
      <c r="AV231"/>
      <c r="AW231"/>
      <c r="AX231"/>
      <c r="AY231"/>
      <c r="AZ231"/>
      <c r="BA231"/>
    </row>
    <row r="232" spans="34:53">
      <c r="AH232" s="318"/>
      <c r="AI232" s="318"/>
      <c r="AJ232" s="318"/>
      <c r="AK232" s="318"/>
      <c r="AL232" s="318"/>
      <c r="AM232" s="318"/>
      <c r="AN232" s="318"/>
      <c r="AO232" s="318"/>
      <c r="AP232" s="318"/>
      <c r="AQ232" s="318"/>
      <c r="AR232" s="318"/>
      <c r="AS232" s="318"/>
      <c r="AT232" s="318"/>
      <c r="AU232"/>
      <c r="AV232"/>
      <c r="AW232"/>
      <c r="AX232"/>
      <c r="AY232"/>
      <c r="AZ232"/>
      <c r="BA232"/>
    </row>
    <row r="233" spans="34:53">
      <c r="AH233" s="318"/>
      <c r="AI233" s="318"/>
      <c r="AJ233" s="318"/>
      <c r="AK233" s="318"/>
      <c r="AL233" s="318"/>
      <c r="AM233" s="318"/>
      <c r="AN233" s="318"/>
      <c r="AO233" s="318"/>
      <c r="AP233" s="318"/>
      <c r="AQ233" s="318"/>
      <c r="AR233" s="318"/>
      <c r="AS233" s="318"/>
      <c r="AT233" s="318"/>
      <c r="AU233"/>
      <c r="AV233"/>
      <c r="AW233"/>
      <c r="AX233"/>
      <c r="AY233"/>
      <c r="AZ233"/>
      <c r="BA233"/>
    </row>
    <row r="234" spans="34:53">
      <c r="AH234" s="318"/>
      <c r="AI234" s="318"/>
      <c r="AJ234" s="318"/>
      <c r="AK234" s="318"/>
      <c r="AL234" s="318"/>
      <c r="AM234" s="318"/>
      <c r="AN234" s="318"/>
      <c r="AO234" s="318"/>
      <c r="AP234" s="318"/>
      <c r="AQ234" s="318"/>
      <c r="AR234" s="318"/>
      <c r="AS234" s="318"/>
      <c r="AT234" s="318"/>
      <c r="AU234"/>
      <c r="AV234"/>
      <c r="AW234"/>
      <c r="AX234"/>
      <c r="AY234"/>
      <c r="AZ234"/>
      <c r="BA234"/>
    </row>
    <row r="235" spans="34:53">
      <c r="AH235" s="318"/>
      <c r="AI235" s="318"/>
      <c r="AJ235" s="318"/>
      <c r="AK235" s="318"/>
      <c r="AL235" s="318"/>
      <c r="AM235" s="318"/>
      <c r="AN235" s="318"/>
      <c r="AO235" s="318"/>
      <c r="AP235" s="318"/>
      <c r="AQ235" s="318"/>
      <c r="AR235" s="318"/>
      <c r="AS235" s="318"/>
      <c r="AT235" s="318"/>
      <c r="AU235"/>
      <c r="AV235"/>
      <c r="AW235"/>
      <c r="AX235"/>
      <c r="AY235"/>
      <c r="AZ235"/>
      <c r="BA235"/>
    </row>
    <row r="236" spans="34:53">
      <c r="AH236" s="318"/>
      <c r="AI236" s="318"/>
      <c r="AJ236" s="318"/>
      <c r="AK236" s="318"/>
      <c r="AL236" s="318"/>
      <c r="AM236" s="318"/>
      <c r="AN236" s="318"/>
      <c r="AO236" s="318"/>
      <c r="AP236" s="318"/>
      <c r="AQ236" s="318"/>
      <c r="AR236" s="318"/>
      <c r="AS236" s="318"/>
      <c r="AT236" s="318"/>
      <c r="AU236"/>
      <c r="AV236"/>
      <c r="AW236"/>
      <c r="AX236"/>
      <c r="AY236"/>
      <c r="AZ236"/>
      <c r="BA236"/>
    </row>
    <row r="237" spans="34:53">
      <c r="AH237" s="318"/>
      <c r="AI237" s="318"/>
      <c r="AJ237" s="318"/>
      <c r="AK237" s="318"/>
      <c r="AL237" s="318"/>
      <c r="AM237" s="318"/>
      <c r="AN237" s="318"/>
      <c r="AO237" s="318"/>
      <c r="AP237" s="318"/>
      <c r="AQ237" s="318"/>
      <c r="AR237" s="318"/>
      <c r="AS237" s="318"/>
      <c r="AT237" s="318"/>
      <c r="AU237"/>
      <c r="AV237"/>
      <c r="AW237"/>
      <c r="AX237"/>
      <c r="AY237"/>
      <c r="AZ237"/>
      <c r="BA237"/>
    </row>
    <row r="238" spans="34:53">
      <c r="AH238" s="318"/>
      <c r="AI238" s="318"/>
      <c r="AJ238" s="318"/>
      <c r="AK238" s="318"/>
      <c r="AL238" s="318"/>
      <c r="AM238" s="318"/>
      <c r="AN238" s="318"/>
      <c r="AO238" s="318"/>
      <c r="AP238" s="318"/>
      <c r="AQ238" s="318"/>
      <c r="AR238" s="318"/>
      <c r="AS238" s="318"/>
      <c r="AT238" s="318"/>
      <c r="AU238"/>
      <c r="AV238"/>
      <c r="AW238"/>
      <c r="AX238"/>
      <c r="AY238"/>
      <c r="AZ238"/>
      <c r="BA238"/>
    </row>
    <row r="239" spans="34:53">
      <c r="AH239" s="318"/>
      <c r="AI239" s="318"/>
      <c r="AJ239" s="318"/>
      <c r="AK239" s="318"/>
      <c r="AL239" s="318"/>
      <c r="AM239" s="318"/>
      <c r="AN239" s="318"/>
      <c r="AO239" s="318"/>
      <c r="AP239" s="318"/>
      <c r="AQ239" s="318"/>
      <c r="AR239" s="318"/>
      <c r="AS239" s="318"/>
      <c r="AT239" s="318"/>
      <c r="AU239"/>
      <c r="AV239"/>
      <c r="AW239"/>
      <c r="AX239"/>
      <c r="AY239"/>
      <c r="AZ239"/>
      <c r="BA239"/>
    </row>
    <row r="240" spans="34:53">
      <c r="AH240" s="318"/>
      <c r="AI240" s="318"/>
      <c r="AJ240" s="318"/>
      <c r="AK240" s="318"/>
      <c r="AL240" s="318"/>
      <c r="AM240" s="318"/>
      <c r="AN240" s="318"/>
      <c r="AO240" s="318"/>
      <c r="AP240" s="318"/>
      <c r="AQ240" s="318"/>
      <c r="AR240" s="318"/>
      <c r="AS240" s="318"/>
      <c r="AT240" s="318"/>
      <c r="AU240"/>
      <c r="AV240"/>
      <c r="AW240"/>
      <c r="AX240"/>
      <c r="AY240"/>
      <c r="AZ240"/>
      <c r="BA240"/>
    </row>
    <row r="241" spans="34:53">
      <c r="AH241" s="318"/>
      <c r="AI241" s="318"/>
      <c r="AJ241" s="318"/>
      <c r="AK241" s="318"/>
      <c r="AL241" s="318"/>
      <c r="AM241" s="318"/>
      <c r="AN241" s="318"/>
      <c r="AO241" s="318"/>
      <c r="AP241" s="318"/>
      <c r="AQ241" s="318"/>
      <c r="AR241" s="318"/>
      <c r="AS241" s="318"/>
      <c r="AT241" s="318"/>
      <c r="AU241"/>
      <c r="AV241"/>
      <c r="AW241"/>
      <c r="AX241"/>
      <c r="AY241"/>
      <c r="AZ241"/>
      <c r="BA241"/>
    </row>
    <row r="242" spans="34:53">
      <c r="AH242" s="318"/>
      <c r="AI242" s="318"/>
      <c r="AJ242" s="318"/>
      <c r="AK242" s="318"/>
      <c r="AL242" s="318"/>
      <c r="AM242" s="318"/>
      <c r="AN242" s="318"/>
      <c r="AO242" s="318"/>
      <c r="AP242" s="318"/>
      <c r="AQ242" s="318"/>
      <c r="AR242" s="318"/>
      <c r="AS242" s="318"/>
      <c r="AT242" s="318"/>
      <c r="AU242"/>
      <c r="AV242"/>
      <c r="AW242"/>
      <c r="AX242"/>
      <c r="AY242"/>
      <c r="AZ242"/>
      <c r="BA242"/>
    </row>
    <row r="243" spans="34:53">
      <c r="AH243" s="318"/>
      <c r="AI243" s="318"/>
      <c r="AJ243" s="318"/>
      <c r="AK243" s="318"/>
      <c r="AL243" s="318"/>
      <c r="AM243" s="318"/>
      <c r="AN243" s="318"/>
      <c r="AO243" s="318"/>
      <c r="AP243" s="318"/>
      <c r="AQ243" s="318"/>
      <c r="AR243" s="318"/>
      <c r="AS243" s="318"/>
      <c r="AT243" s="318"/>
      <c r="AU243"/>
      <c r="AV243"/>
      <c r="AW243"/>
      <c r="AX243"/>
      <c r="AY243"/>
      <c r="AZ243"/>
      <c r="BA243"/>
    </row>
    <row r="244" spans="34:53">
      <c r="AH244" s="318"/>
      <c r="AI244" s="318"/>
      <c r="AJ244" s="318"/>
      <c r="AK244" s="318"/>
      <c r="AL244" s="318"/>
      <c r="AM244" s="318"/>
      <c r="AN244" s="318"/>
      <c r="AO244" s="318"/>
      <c r="AP244" s="318"/>
      <c r="AQ244" s="318"/>
      <c r="AR244" s="318"/>
      <c r="AS244" s="318"/>
      <c r="AT244" s="318"/>
      <c r="AU244"/>
      <c r="AV244"/>
      <c r="AW244"/>
      <c r="AX244"/>
      <c r="AY244"/>
      <c r="AZ244"/>
      <c r="BA244"/>
    </row>
    <row r="245" spans="34:53">
      <c r="AH245" s="318"/>
      <c r="AI245" s="318"/>
      <c r="AJ245" s="318"/>
      <c r="AK245" s="318"/>
      <c r="AL245" s="318"/>
      <c r="AM245" s="318"/>
      <c r="AN245" s="318"/>
      <c r="AO245" s="318"/>
      <c r="AP245" s="318"/>
      <c r="AQ245" s="318"/>
      <c r="AR245" s="318"/>
      <c r="AS245" s="318"/>
      <c r="AT245" s="318"/>
      <c r="AU245"/>
      <c r="AV245"/>
      <c r="AW245"/>
      <c r="AX245"/>
      <c r="AY245"/>
      <c r="AZ245"/>
      <c r="BA245"/>
    </row>
    <row r="246" spans="34:53">
      <c r="AH246" s="318"/>
      <c r="AI246" s="318"/>
      <c r="AJ246" s="318"/>
      <c r="AK246" s="318"/>
      <c r="AL246" s="318"/>
      <c r="AM246" s="318"/>
      <c r="AN246" s="318"/>
      <c r="AO246" s="318"/>
      <c r="AP246" s="318"/>
      <c r="AQ246" s="318"/>
      <c r="AR246" s="318"/>
      <c r="AS246" s="318"/>
      <c r="AT246" s="318"/>
      <c r="AU246"/>
      <c r="AV246"/>
      <c r="AW246"/>
      <c r="AX246"/>
      <c r="AY246"/>
      <c r="AZ246"/>
      <c r="BA246"/>
    </row>
    <row r="247" spans="34:53">
      <c r="AH247" s="318"/>
      <c r="AI247" s="318"/>
      <c r="AJ247" s="318"/>
      <c r="AK247" s="318"/>
      <c r="AL247" s="318"/>
      <c r="AM247" s="318"/>
      <c r="AN247" s="318"/>
      <c r="AO247" s="318"/>
      <c r="AP247" s="318"/>
      <c r="AQ247" s="318"/>
      <c r="AR247" s="318"/>
      <c r="AS247" s="318"/>
      <c r="AT247" s="318"/>
      <c r="AU247"/>
      <c r="AV247"/>
      <c r="AW247"/>
      <c r="AX247"/>
      <c r="AY247"/>
      <c r="AZ247"/>
      <c r="BA247"/>
    </row>
    <row r="248" spans="34:53">
      <c r="AH248" s="318"/>
      <c r="AI248" s="318"/>
      <c r="AJ248" s="318"/>
      <c r="AK248" s="318"/>
      <c r="AL248" s="318"/>
      <c r="AM248" s="318"/>
      <c r="AN248" s="318"/>
      <c r="AO248" s="318"/>
      <c r="AP248" s="318"/>
      <c r="AQ248" s="318"/>
      <c r="AR248" s="318"/>
      <c r="AS248" s="318"/>
      <c r="AT248" s="318"/>
      <c r="AU248"/>
      <c r="AV248"/>
      <c r="AW248"/>
      <c r="AX248"/>
      <c r="AY248"/>
      <c r="AZ248"/>
      <c r="BA248"/>
    </row>
    <row r="249" spans="34:53">
      <c r="AH249" s="318"/>
      <c r="AI249" s="318"/>
      <c r="AJ249" s="318"/>
      <c r="AK249" s="318"/>
      <c r="AL249" s="318"/>
      <c r="AM249" s="318"/>
      <c r="AN249" s="318"/>
      <c r="AO249" s="318"/>
      <c r="AP249" s="318"/>
      <c r="AQ249" s="318"/>
      <c r="AR249" s="318"/>
      <c r="AS249" s="318"/>
      <c r="AT249" s="318"/>
      <c r="AU249"/>
      <c r="AV249"/>
      <c r="AW249"/>
      <c r="AX249"/>
      <c r="AY249"/>
      <c r="AZ249"/>
      <c r="BA249"/>
    </row>
    <row r="250" spans="34:53">
      <c r="AH250" s="318"/>
      <c r="AI250" s="318"/>
      <c r="AJ250" s="318"/>
      <c r="AK250" s="318"/>
      <c r="AL250" s="318"/>
      <c r="AM250" s="318"/>
      <c r="AN250" s="318"/>
      <c r="AO250" s="318"/>
      <c r="AP250" s="318"/>
      <c r="AQ250" s="318"/>
      <c r="AR250" s="318"/>
      <c r="AS250" s="318"/>
      <c r="AT250" s="318"/>
      <c r="AU250"/>
      <c r="AV250"/>
      <c r="AW250"/>
      <c r="AX250"/>
      <c r="AY250"/>
      <c r="AZ250"/>
      <c r="BA250"/>
    </row>
    <row r="251" spans="34:53">
      <c r="AH251" s="318"/>
      <c r="AI251" s="318"/>
      <c r="AJ251" s="318"/>
      <c r="AK251" s="318"/>
      <c r="AL251" s="318"/>
      <c r="AM251" s="318"/>
      <c r="AN251" s="318"/>
      <c r="AO251" s="318"/>
      <c r="AP251" s="318"/>
      <c r="AQ251" s="318"/>
      <c r="AR251" s="318"/>
      <c r="AS251" s="318"/>
      <c r="AT251" s="318"/>
      <c r="AU251"/>
      <c r="AV251"/>
      <c r="AW251"/>
      <c r="AX251"/>
      <c r="AY251"/>
      <c r="AZ251"/>
      <c r="BA251"/>
    </row>
    <row r="252" spans="34:53">
      <c r="AH252" s="318"/>
      <c r="AI252" s="318"/>
      <c r="AJ252" s="318"/>
      <c r="AK252" s="318"/>
      <c r="AL252" s="318"/>
      <c r="AM252" s="318"/>
      <c r="AN252" s="318"/>
      <c r="AO252" s="318"/>
      <c r="AP252" s="318"/>
      <c r="AQ252" s="318"/>
      <c r="AR252" s="318"/>
      <c r="AS252" s="318"/>
      <c r="AT252" s="318"/>
      <c r="AU252"/>
      <c r="AV252"/>
      <c r="AW252"/>
      <c r="AX252"/>
      <c r="AY252"/>
      <c r="AZ252"/>
      <c r="BA252"/>
    </row>
    <row r="253" spans="34:53">
      <c r="AH253" s="318"/>
      <c r="AI253" s="318"/>
      <c r="AJ253" s="318"/>
      <c r="AK253" s="318"/>
      <c r="AL253" s="318"/>
      <c r="AM253" s="318"/>
      <c r="AN253" s="318"/>
      <c r="AO253" s="318"/>
      <c r="AP253" s="318"/>
      <c r="AQ253" s="318"/>
      <c r="AR253" s="318"/>
      <c r="AS253" s="318"/>
      <c r="AT253" s="318"/>
      <c r="AU253"/>
      <c r="AV253"/>
      <c r="AW253"/>
      <c r="AX253"/>
      <c r="AY253"/>
      <c r="AZ253"/>
      <c r="BA253"/>
    </row>
    <row r="254" spans="34:53">
      <c r="AH254" s="318"/>
      <c r="AI254" s="318"/>
      <c r="AJ254" s="318"/>
      <c r="AK254" s="318"/>
      <c r="AL254" s="318"/>
      <c r="AM254" s="318"/>
      <c r="AN254" s="318"/>
      <c r="AO254" s="318"/>
      <c r="AP254" s="318"/>
      <c r="AQ254" s="318"/>
      <c r="AR254" s="318"/>
      <c r="AS254" s="318"/>
      <c r="AT254" s="318"/>
      <c r="AU254"/>
      <c r="AV254"/>
      <c r="AW254"/>
      <c r="AX254"/>
      <c r="AY254"/>
      <c r="AZ254"/>
      <c r="BA254"/>
    </row>
    <row r="255" spans="34:53">
      <c r="AH255" s="318"/>
      <c r="AI255" s="318"/>
      <c r="AJ255" s="318"/>
      <c r="AK255" s="318"/>
      <c r="AL255" s="318"/>
      <c r="AM255" s="318"/>
      <c r="AN255" s="318"/>
      <c r="AO255" s="318"/>
      <c r="AP255" s="318"/>
      <c r="AQ255" s="318"/>
      <c r="AR255" s="318"/>
      <c r="AS255" s="318"/>
      <c r="AT255" s="318"/>
      <c r="AU255"/>
      <c r="AV255"/>
      <c r="AW255"/>
      <c r="AX255"/>
      <c r="AY255"/>
      <c r="AZ255"/>
      <c r="BA255"/>
    </row>
    <row r="256" spans="34:53">
      <c r="AH256" s="318"/>
      <c r="AI256" s="318"/>
      <c r="AJ256" s="318"/>
      <c r="AK256" s="318"/>
      <c r="AL256" s="318"/>
      <c r="AM256" s="318"/>
      <c r="AN256" s="318"/>
      <c r="AO256" s="318"/>
      <c r="AP256" s="318"/>
      <c r="AQ256" s="318"/>
      <c r="AR256" s="318"/>
      <c r="AS256" s="318"/>
      <c r="AT256" s="318"/>
      <c r="AU256"/>
      <c r="AV256"/>
      <c r="AW256"/>
      <c r="AX256"/>
      <c r="AY256"/>
      <c r="AZ256"/>
      <c r="BA256"/>
    </row>
    <row r="257" spans="34:53">
      <c r="AH257" s="318"/>
      <c r="AI257" s="318"/>
      <c r="AJ257" s="318"/>
      <c r="AK257" s="318"/>
      <c r="AL257" s="318"/>
      <c r="AM257" s="318"/>
      <c r="AN257" s="318"/>
      <c r="AO257" s="318"/>
      <c r="AP257" s="318"/>
      <c r="AQ257" s="318"/>
      <c r="AR257" s="318"/>
      <c r="AS257" s="318"/>
      <c r="AT257" s="318"/>
      <c r="AU257"/>
      <c r="AV257"/>
      <c r="AW257"/>
      <c r="AX257"/>
      <c r="AY257"/>
      <c r="AZ257"/>
      <c r="BA257"/>
    </row>
    <row r="258" spans="34:53">
      <c r="AH258" s="318"/>
      <c r="AI258" s="318"/>
      <c r="AJ258" s="318"/>
      <c r="AK258" s="318"/>
      <c r="AL258" s="318"/>
      <c r="AM258" s="318"/>
      <c r="AN258" s="318"/>
      <c r="AO258" s="318"/>
      <c r="AP258" s="318"/>
      <c r="AQ258" s="318"/>
      <c r="AR258" s="318"/>
      <c r="AS258" s="318"/>
      <c r="AT258" s="318"/>
      <c r="AU258"/>
      <c r="AV258"/>
      <c r="AW258"/>
      <c r="AX258"/>
      <c r="AY258"/>
      <c r="AZ258"/>
      <c r="BA258"/>
    </row>
    <row r="259" spans="34:53">
      <c r="AH259" s="318"/>
      <c r="AI259" s="318"/>
      <c r="AJ259" s="318"/>
      <c r="AK259" s="318"/>
      <c r="AL259" s="318"/>
      <c r="AM259" s="318"/>
      <c r="AN259" s="318"/>
      <c r="AO259" s="318"/>
      <c r="AP259" s="318"/>
      <c r="AQ259" s="318"/>
      <c r="AR259" s="318"/>
      <c r="AS259" s="318"/>
      <c r="AT259" s="318"/>
      <c r="AU259"/>
      <c r="AV259"/>
      <c r="AW259"/>
      <c r="AX259"/>
      <c r="AY259"/>
      <c r="AZ259"/>
      <c r="BA259"/>
    </row>
    <row r="260" spans="34:53">
      <c r="AH260" s="318"/>
      <c r="AI260" s="318"/>
      <c r="AJ260" s="318"/>
      <c r="AK260" s="318"/>
      <c r="AL260" s="318"/>
      <c r="AM260" s="318"/>
      <c r="AN260" s="318"/>
      <c r="AO260" s="318"/>
      <c r="AP260" s="318"/>
      <c r="AQ260" s="318"/>
      <c r="AR260" s="318"/>
      <c r="AS260" s="318"/>
      <c r="AT260" s="318"/>
      <c r="AU260"/>
      <c r="AV260"/>
      <c r="AW260"/>
      <c r="AX260"/>
      <c r="AY260"/>
      <c r="AZ260"/>
      <c r="BA260"/>
    </row>
    <row r="261" spans="34:53">
      <c r="AH261" s="318"/>
      <c r="AI261" s="318"/>
      <c r="AJ261" s="318"/>
      <c r="AK261" s="318"/>
      <c r="AL261" s="318"/>
      <c r="AM261" s="318"/>
      <c r="AN261" s="318"/>
      <c r="AO261" s="318"/>
      <c r="AP261" s="318"/>
      <c r="AQ261" s="318"/>
      <c r="AR261" s="318"/>
      <c r="AS261" s="318"/>
      <c r="AT261" s="318"/>
      <c r="AU261"/>
      <c r="AV261"/>
      <c r="AW261"/>
      <c r="AX261"/>
      <c r="AY261"/>
      <c r="AZ261"/>
      <c r="BA261"/>
    </row>
    <row r="262" spans="34:53">
      <c r="AH262" s="318"/>
      <c r="AI262" s="318"/>
      <c r="AJ262" s="318"/>
      <c r="AK262" s="318"/>
      <c r="AL262" s="318"/>
      <c r="AM262" s="318"/>
      <c r="AN262" s="318"/>
      <c r="AO262" s="318"/>
      <c r="AP262" s="318"/>
      <c r="AQ262" s="318"/>
      <c r="AR262" s="318"/>
      <c r="AS262" s="318"/>
      <c r="AT262" s="318"/>
      <c r="AU262"/>
      <c r="AV262"/>
      <c r="AW262"/>
      <c r="AX262"/>
      <c r="AY262"/>
      <c r="AZ262"/>
      <c r="BA262"/>
    </row>
    <row r="263" spans="34:53">
      <c r="AH263" s="318"/>
      <c r="AI263" s="318"/>
      <c r="AJ263" s="318"/>
      <c r="AK263" s="318"/>
      <c r="AL263" s="318"/>
      <c r="AM263" s="318"/>
      <c r="AN263" s="318"/>
      <c r="AO263" s="318"/>
      <c r="AP263" s="318"/>
      <c r="AQ263" s="318"/>
      <c r="AR263" s="318"/>
      <c r="AS263" s="318"/>
      <c r="AT263" s="318"/>
      <c r="AU263"/>
      <c r="AV263"/>
      <c r="AW263"/>
      <c r="AX263"/>
      <c r="AY263"/>
      <c r="AZ263"/>
      <c r="BA263"/>
    </row>
    <row r="264" spans="34:53">
      <c r="AH264" s="318"/>
      <c r="AI264" s="318"/>
      <c r="AJ264" s="318"/>
      <c r="AK264" s="318"/>
      <c r="AL264" s="318"/>
      <c r="AM264" s="318"/>
      <c r="AN264" s="318"/>
      <c r="AO264" s="318"/>
      <c r="AP264" s="318"/>
      <c r="AQ264" s="318"/>
      <c r="AR264" s="318"/>
      <c r="AS264" s="318"/>
      <c r="AT264" s="318"/>
      <c r="AU264"/>
      <c r="AV264"/>
      <c r="AW264"/>
      <c r="AX264"/>
      <c r="AY264"/>
      <c r="AZ264"/>
      <c r="BA264"/>
    </row>
    <row r="265" spans="34:53">
      <c r="AH265" s="318"/>
      <c r="AI265" s="318"/>
      <c r="AJ265" s="318"/>
      <c r="AK265" s="318"/>
      <c r="AL265" s="318"/>
      <c r="AM265" s="318"/>
      <c r="AN265" s="318"/>
      <c r="AO265" s="318"/>
      <c r="AP265" s="318"/>
      <c r="AQ265" s="318"/>
      <c r="AR265" s="318"/>
      <c r="AS265" s="318"/>
      <c r="AT265" s="318"/>
      <c r="AU265"/>
      <c r="AV265"/>
      <c r="AW265"/>
      <c r="AX265"/>
      <c r="AY265"/>
      <c r="AZ265"/>
      <c r="BA265"/>
    </row>
    <row r="266" spans="34:53">
      <c r="AH266" s="318"/>
      <c r="AI266" s="318"/>
      <c r="AJ266" s="318"/>
      <c r="AK266" s="318"/>
      <c r="AL266" s="318"/>
      <c r="AM266" s="318"/>
      <c r="AN266" s="318"/>
      <c r="AO266" s="318"/>
      <c r="AP266" s="318"/>
      <c r="AQ266" s="318"/>
      <c r="AR266" s="318"/>
      <c r="AS266" s="318"/>
      <c r="AT266" s="318"/>
      <c r="AU266"/>
      <c r="AV266"/>
      <c r="AW266"/>
      <c r="AX266"/>
      <c r="AY266"/>
      <c r="AZ266"/>
      <c r="BA266"/>
    </row>
    <row r="267" spans="34:53">
      <c r="AH267" s="318"/>
      <c r="AI267" s="318"/>
      <c r="AJ267" s="318"/>
      <c r="AK267" s="318"/>
      <c r="AL267" s="318"/>
      <c r="AM267" s="318"/>
      <c r="AN267" s="318"/>
      <c r="AO267" s="318"/>
      <c r="AP267" s="318"/>
      <c r="AQ267" s="318"/>
      <c r="AR267" s="318"/>
      <c r="AS267" s="318"/>
      <c r="AT267" s="318"/>
      <c r="AU267"/>
      <c r="AV267"/>
      <c r="AW267"/>
      <c r="AX267"/>
      <c r="AY267"/>
      <c r="AZ267"/>
      <c r="BA267"/>
    </row>
    <row r="268" spans="34:53">
      <c r="AH268" s="318"/>
      <c r="AI268" s="318"/>
      <c r="AJ268" s="318"/>
      <c r="AK268" s="318"/>
      <c r="AL268" s="318"/>
      <c r="AM268" s="318"/>
      <c r="AN268" s="318"/>
      <c r="AO268" s="318"/>
      <c r="AP268" s="318"/>
      <c r="AQ268" s="318"/>
      <c r="AR268" s="318"/>
      <c r="AS268" s="318"/>
      <c r="AT268" s="318"/>
      <c r="AU268"/>
      <c r="AV268"/>
      <c r="AW268"/>
      <c r="AX268"/>
      <c r="AY268"/>
      <c r="AZ268"/>
      <c r="BA268"/>
    </row>
    <row r="269" spans="34:53">
      <c r="AH269" s="318"/>
      <c r="AI269" s="318"/>
      <c r="AJ269" s="318"/>
      <c r="AK269" s="318"/>
      <c r="AL269" s="318"/>
      <c r="AM269" s="318"/>
      <c r="AN269" s="318"/>
      <c r="AO269" s="318"/>
      <c r="AP269" s="318"/>
      <c r="AQ269" s="318"/>
      <c r="AR269" s="318"/>
      <c r="AS269" s="318"/>
      <c r="AT269" s="318"/>
      <c r="AU269"/>
      <c r="AV269"/>
      <c r="AW269"/>
      <c r="AX269"/>
      <c r="AY269"/>
      <c r="AZ269"/>
      <c r="BA269"/>
    </row>
    <row r="270" spans="34:53">
      <c r="AH270" s="318"/>
      <c r="AI270" s="318"/>
      <c r="AJ270" s="318"/>
      <c r="AK270" s="318"/>
      <c r="AL270" s="318"/>
      <c r="AM270" s="318"/>
      <c r="AN270" s="318"/>
      <c r="AO270" s="318"/>
      <c r="AP270" s="318"/>
      <c r="AQ270" s="318"/>
      <c r="AR270" s="318"/>
      <c r="AS270" s="318"/>
      <c r="AT270" s="318"/>
      <c r="AU270"/>
      <c r="AV270"/>
      <c r="AW270"/>
      <c r="AX270"/>
      <c r="AY270"/>
      <c r="AZ270"/>
      <c r="BA270"/>
    </row>
    <row r="271" spans="34:53">
      <c r="AH271" s="318"/>
      <c r="AI271" s="318"/>
      <c r="AJ271" s="318"/>
      <c r="AK271" s="318"/>
      <c r="AL271" s="318"/>
      <c r="AM271" s="318"/>
      <c r="AN271" s="318"/>
      <c r="AO271" s="318"/>
      <c r="AP271" s="318"/>
      <c r="AQ271" s="318"/>
      <c r="AR271" s="318"/>
      <c r="AS271" s="318"/>
      <c r="AT271" s="318"/>
      <c r="AU271"/>
      <c r="AV271"/>
      <c r="AW271"/>
      <c r="AX271"/>
      <c r="AY271"/>
      <c r="AZ271"/>
      <c r="BA271"/>
    </row>
    <row r="272" spans="34:53">
      <c r="AH272" s="318"/>
      <c r="AI272" s="318"/>
      <c r="AJ272" s="318"/>
      <c r="AK272" s="318"/>
      <c r="AL272" s="318"/>
      <c r="AM272" s="318"/>
      <c r="AN272" s="318"/>
      <c r="AO272" s="318"/>
      <c r="AP272" s="318"/>
      <c r="AQ272" s="318"/>
      <c r="AR272" s="318"/>
      <c r="AS272" s="318"/>
      <c r="AT272" s="318"/>
      <c r="AU272"/>
      <c r="AV272"/>
      <c r="AW272"/>
      <c r="AX272"/>
      <c r="AY272"/>
      <c r="AZ272"/>
      <c r="BA272"/>
    </row>
    <row r="273" spans="34:53">
      <c r="AH273" s="318"/>
      <c r="AI273" s="318"/>
      <c r="AJ273" s="318"/>
      <c r="AK273" s="318"/>
      <c r="AL273" s="318"/>
      <c r="AM273" s="318"/>
      <c r="AN273" s="318"/>
      <c r="AO273" s="318"/>
      <c r="AP273" s="318"/>
      <c r="AQ273" s="318"/>
      <c r="AR273" s="318"/>
      <c r="AS273" s="318"/>
      <c r="AT273" s="318"/>
      <c r="AU273"/>
      <c r="AV273"/>
      <c r="AW273"/>
      <c r="AX273"/>
      <c r="AY273"/>
      <c r="AZ273"/>
      <c r="BA273"/>
    </row>
    <row r="274" spans="34:53">
      <c r="AH274" s="318"/>
      <c r="AI274" s="318"/>
      <c r="AJ274" s="318"/>
      <c r="AK274" s="318"/>
      <c r="AL274" s="318"/>
      <c r="AM274" s="318"/>
      <c r="AN274" s="318"/>
      <c r="AO274" s="318"/>
      <c r="AP274" s="318"/>
      <c r="AQ274" s="318"/>
      <c r="AR274" s="318"/>
      <c r="AS274" s="318"/>
      <c r="AT274" s="318"/>
      <c r="AU274"/>
      <c r="AV274"/>
      <c r="AW274"/>
      <c r="AX274"/>
      <c r="AY274"/>
      <c r="AZ274"/>
      <c r="BA274"/>
    </row>
    <row r="275" spans="34:53">
      <c r="AH275" s="318"/>
      <c r="AI275" s="318"/>
      <c r="AJ275" s="318"/>
      <c r="AK275" s="318"/>
      <c r="AL275" s="318"/>
      <c r="AM275" s="318"/>
      <c r="AN275" s="318"/>
      <c r="AO275" s="318"/>
      <c r="AP275" s="318"/>
      <c r="AQ275" s="318"/>
      <c r="AR275" s="318"/>
      <c r="AS275" s="318"/>
      <c r="AT275" s="318"/>
      <c r="AU275"/>
      <c r="AV275"/>
      <c r="AW275"/>
      <c r="AX275"/>
      <c r="AY275"/>
      <c r="AZ275"/>
      <c r="BA275"/>
    </row>
    <row r="276" spans="34:53">
      <c r="AH276" s="318"/>
      <c r="AI276" s="318"/>
      <c r="AJ276" s="318"/>
      <c r="AK276" s="318"/>
      <c r="AL276" s="318"/>
      <c r="AM276" s="318"/>
      <c r="AN276" s="318"/>
      <c r="AO276" s="318"/>
      <c r="AP276" s="318"/>
      <c r="AQ276" s="318"/>
      <c r="AR276" s="318"/>
      <c r="AS276" s="318"/>
      <c r="AT276" s="318"/>
      <c r="AU276"/>
      <c r="AV276"/>
      <c r="AW276"/>
      <c r="AX276"/>
      <c r="AY276"/>
      <c r="AZ276"/>
      <c r="BA276"/>
    </row>
    <row r="277" spans="34:53">
      <c r="AH277" s="318"/>
      <c r="AI277" s="318"/>
      <c r="AJ277" s="318"/>
      <c r="AK277" s="318"/>
      <c r="AL277" s="318"/>
      <c r="AM277" s="318"/>
      <c r="AN277" s="318"/>
      <c r="AO277" s="318"/>
      <c r="AP277" s="318"/>
      <c r="AQ277" s="318"/>
      <c r="AR277" s="318"/>
      <c r="AS277" s="318"/>
      <c r="AT277" s="318"/>
      <c r="AU277"/>
      <c r="AV277"/>
      <c r="AW277"/>
      <c r="AX277"/>
      <c r="AY277"/>
      <c r="AZ277"/>
      <c r="BA277"/>
    </row>
    <row r="278" spans="34:53">
      <c r="AH278" s="318"/>
      <c r="AI278" s="318"/>
      <c r="AJ278" s="318"/>
      <c r="AK278" s="318"/>
      <c r="AL278" s="318"/>
      <c r="AM278" s="318"/>
      <c r="AN278" s="318"/>
      <c r="AO278" s="318"/>
      <c r="AP278" s="318"/>
      <c r="AQ278" s="318"/>
      <c r="AR278" s="318"/>
      <c r="AS278" s="318"/>
      <c r="AT278" s="318"/>
      <c r="AU278"/>
      <c r="AV278"/>
      <c r="AW278"/>
      <c r="AX278"/>
      <c r="AY278"/>
      <c r="AZ278"/>
      <c r="BA278"/>
    </row>
    <row r="279" spans="34:53">
      <c r="AH279" s="318"/>
      <c r="AI279" s="318"/>
      <c r="AJ279" s="318"/>
      <c r="AK279" s="318"/>
      <c r="AL279" s="318"/>
      <c r="AM279" s="318"/>
      <c r="AN279" s="318"/>
      <c r="AO279" s="318"/>
      <c r="AP279" s="318"/>
      <c r="AQ279" s="318"/>
      <c r="AR279" s="318"/>
      <c r="AS279" s="318"/>
      <c r="AT279" s="318"/>
      <c r="AU279"/>
      <c r="AV279"/>
      <c r="AW279"/>
      <c r="AX279"/>
      <c r="AY279"/>
      <c r="AZ279"/>
      <c r="BA279"/>
    </row>
    <row r="280" spans="34:53">
      <c r="AH280" s="318"/>
      <c r="AI280" s="318"/>
      <c r="AJ280" s="318"/>
      <c r="AK280" s="318"/>
      <c r="AL280" s="318"/>
      <c r="AM280" s="318"/>
      <c r="AN280" s="318"/>
      <c r="AO280" s="318"/>
      <c r="AP280" s="318"/>
      <c r="AQ280" s="318"/>
      <c r="AR280" s="318"/>
      <c r="AS280" s="318"/>
      <c r="AT280" s="318"/>
      <c r="AU280"/>
      <c r="AV280"/>
      <c r="AW280"/>
      <c r="AX280"/>
      <c r="AY280"/>
      <c r="AZ280"/>
      <c r="BA280"/>
    </row>
    <row r="281" spans="34:53">
      <c r="AH281" s="318"/>
      <c r="AI281" s="318"/>
      <c r="AJ281" s="318"/>
      <c r="AK281" s="318"/>
      <c r="AL281" s="318"/>
      <c r="AM281" s="318"/>
      <c r="AN281" s="318"/>
      <c r="AO281" s="318"/>
      <c r="AP281" s="318"/>
      <c r="AQ281" s="318"/>
      <c r="AR281" s="318"/>
      <c r="AS281" s="318"/>
      <c r="AT281" s="318"/>
      <c r="AU281"/>
      <c r="AV281"/>
      <c r="AW281"/>
      <c r="AX281"/>
      <c r="AY281"/>
      <c r="AZ281"/>
      <c r="BA281"/>
    </row>
    <row r="282" spans="34:53">
      <c r="AH282" s="318"/>
      <c r="AI282" s="318"/>
      <c r="AJ282" s="318"/>
      <c r="AK282" s="318"/>
      <c r="AL282" s="318"/>
      <c r="AM282" s="318"/>
      <c r="AN282" s="318"/>
      <c r="AO282" s="318"/>
      <c r="AP282" s="318"/>
      <c r="AQ282" s="318"/>
      <c r="AR282" s="318"/>
      <c r="AS282" s="318"/>
      <c r="AT282" s="318"/>
      <c r="AU282"/>
      <c r="AV282"/>
      <c r="AW282"/>
      <c r="AX282"/>
      <c r="AY282"/>
      <c r="AZ282"/>
      <c r="BA282"/>
    </row>
    <row r="283" spans="34:53">
      <c r="AH283" s="318"/>
      <c r="AI283" s="318"/>
      <c r="AJ283" s="318"/>
      <c r="AK283" s="318"/>
      <c r="AL283" s="318"/>
      <c r="AM283" s="318"/>
      <c r="AN283" s="318"/>
      <c r="AO283" s="318"/>
      <c r="AP283" s="318"/>
      <c r="AQ283" s="318"/>
      <c r="AR283" s="318"/>
      <c r="AS283" s="318"/>
      <c r="AT283" s="318"/>
      <c r="AU283"/>
      <c r="AV283"/>
      <c r="AW283"/>
      <c r="AX283"/>
      <c r="AY283"/>
      <c r="AZ283"/>
      <c r="BA283"/>
    </row>
    <row r="284" spans="34:53">
      <c r="AH284" s="318"/>
      <c r="AI284" s="318"/>
      <c r="AJ284" s="318"/>
      <c r="AK284" s="318"/>
      <c r="AL284" s="318"/>
      <c r="AM284" s="318"/>
      <c r="AN284" s="318"/>
      <c r="AO284" s="318"/>
      <c r="AP284" s="318"/>
      <c r="AQ284" s="318"/>
      <c r="AR284" s="318"/>
      <c r="AS284" s="318"/>
      <c r="AT284" s="318"/>
      <c r="AU284"/>
      <c r="AV284"/>
      <c r="AW284"/>
      <c r="AX284"/>
      <c r="AY284"/>
      <c r="AZ284"/>
      <c r="BA284"/>
    </row>
    <row r="285" spans="34:53">
      <c r="AH285" s="318"/>
      <c r="AI285" s="318"/>
      <c r="AJ285" s="318"/>
      <c r="AK285" s="318"/>
      <c r="AL285" s="318"/>
      <c r="AM285" s="318"/>
      <c r="AN285" s="318"/>
      <c r="AO285" s="318"/>
      <c r="AP285" s="318"/>
      <c r="AQ285" s="318"/>
      <c r="AR285" s="318"/>
      <c r="AS285" s="318"/>
      <c r="AT285" s="318"/>
      <c r="AU285"/>
      <c r="AV285"/>
      <c r="AW285"/>
      <c r="AX285"/>
      <c r="AY285"/>
      <c r="AZ285"/>
      <c r="BA285"/>
    </row>
    <row r="286" spans="34:53">
      <c r="AH286" s="318"/>
      <c r="AI286" s="318"/>
      <c r="AJ286" s="318"/>
      <c r="AK286" s="318"/>
      <c r="AL286" s="318"/>
      <c r="AM286" s="318"/>
      <c r="AN286" s="318"/>
      <c r="AO286" s="318"/>
      <c r="AP286" s="318"/>
      <c r="AQ286" s="318"/>
      <c r="AR286" s="318"/>
      <c r="AS286" s="318"/>
      <c r="AT286" s="318"/>
      <c r="AU286"/>
      <c r="AV286"/>
      <c r="AW286"/>
      <c r="AX286"/>
      <c r="AY286"/>
      <c r="AZ286"/>
      <c r="BA286"/>
    </row>
    <row r="287" spans="34:53">
      <c r="AH287" s="318"/>
      <c r="AI287" s="318"/>
      <c r="AJ287" s="318"/>
      <c r="AK287" s="318"/>
      <c r="AL287" s="318"/>
      <c r="AM287" s="318"/>
      <c r="AN287" s="318"/>
      <c r="AO287" s="318"/>
      <c r="AP287" s="318"/>
      <c r="AQ287" s="318"/>
      <c r="AR287" s="318"/>
      <c r="AS287" s="318"/>
      <c r="AT287" s="318"/>
      <c r="AU287"/>
      <c r="AV287"/>
      <c r="AW287"/>
      <c r="AX287"/>
      <c r="AY287"/>
      <c r="AZ287"/>
      <c r="BA287"/>
    </row>
    <row r="288" spans="34:53">
      <c r="AH288" s="318"/>
      <c r="AI288" s="318"/>
      <c r="AJ288" s="318"/>
      <c r="AK288" s="318"/>
      <c r="AL288" s="318"/>
      <c r="AM288" s="318"/>
      <c r="AN288" s="318"/>
      <c r="AO288" s="318"/>
      <c r="AP288" s="318"/>
      <c r="AQ288" s="318"/>
      <c r="AR288" s="318"/>
      <c r="AS288" s="318"/>
      <c r="AT288" s="318"/>
      <c r="AU288"/>
      <c r="AV288"/>
      <c r="AW288"/>
      <c r="AX288"/>
      <c r="AY288"/>
      <c r="AZ288"/>
      <c r="BA288"/>
    </row>
    <row r="289" spans="34:53">
      <c r="AH289" s="318"/>
      <c r="AI289" s="318"/>
      <c r="AJ289" s="318"/>
      <c r="AK289" s="318"/>
      <c r="AL289" s="318"/>
      <c r="AM289" s="318"/>
      <c r="AN289" s="318"/>
      <c r="AO289" s="318"/>
      <c r="AP289" s="318"/>
      <c r="AQ289" s="318"/>
      <c r="AR289" s="318"/>
      <c r="AS289" s="318"/>
      <c r="AT289" s="318"/>
      <c r="AU289"/>
      <c r="AV289"/>
      <c r="AW289"/>
      <c r="AX289"/>
      <c r="AY289"/>
      <c r="AZ289"/>
      <c r="BA289"/>
    </row>
    <row r="290" spans="34:53">
      <c r="AH290" s="318"/>
      <c r="AI290" s="318"/>
      <c r="AJ290" s="318"/>
      <c r="AK290" s="318"/>
      <c r="AL290" s="318"/>
      <c r="AM290" s="318"/>
      <c r="AN290" s="318"/>
      <c r="AO290" s="318"/>
      <c r="AP290" s="318"/>
      <c r="AQ290" s="318"/>
      <c r="AR290" s="318"/>
      <c r="AS290" s="318"/>
      <c r="AT290" s="318"/>
      <c r="AU290"/>
      <c r="AV290"/>
      <c r="AW290"/>
      <c r="AX290"/>
      <c r="AY290"/>
      <c r="AZ290"/>
      <c r="BA290"/>
    </row>
    <row r="291" spans="34:53">
      <c r="AH291" s="318"/>
      <c r="AI291" s="318"/>
      <c r="AJ291" s="318"/>
      <c r="AK291" s="318"/>
      <c r="AL291" s="318"/>
      <c r="AM291" s="318"/>
      <c r="AN291" s="318"/>
      <c r="AO291" s="318"/>
      <c r="AP291" s="318"/>
      <c r="AQ291" s="318"/>
      <c r="AR291" s="318"/>
      <c r="AS291" s="318"/>
      <c r="AT291" s="318"/>
      <c r="AU291"/>
      <c r="AV291"/>
      <c r="AW291"/>
      <c r="AX291"/>
      <c r="AY291"/>
      <c r="AZ291"/>
      <c r="BA291"/>
    </row>
    <row r="292" spans="34:53">
      <c r="AH292" s="318"/>
      <c r="AI292" s="318"/>
      <c r="AJ292" s="318"/>
      <c r="AK292" s="318"/>
      <c r="AL292" s="318"/>
      <c r="AM292" s="318"/>
      <c r="AN292" s="318"/>
      <c r="AO292" s="318"/>
      <c r="AP292" s="318"/>
      <c r="AQ292" s="318"/>
      <c r="AR292" s="318"/>
      <c r="AS292" s="318"/>
      <c r="AT292" s="318"/>
      <c r="AU292"/>
      <c r="AV292"/>
      <c r="AW292"/>
      <c r="AX292"/>
      <c r="AY292"/>
      <c r="AZ292"/>
      <c r="BA292"/>
    </row>
    <row r="293" spans="34:53">
      <c r="AH293" s="318"/>
      <c r="AI293" s="318"/>
      <c r="AJ293" s="318"/>
      <c r="AK293" s="318"/>
      <c r="AL293" s="318"/>
      <c r="AM293" s="318"/>
      <c r="AN293" s="318"/>
      <c r="AO293" s="318"/>
      <c r="AP293" s="318"/>
      <c r="AQ293" s="318"/>
      <c r="AR293" s="318"/>
      <c r="AS293" s="318"/>
      <c r="AT293" s="318"/>
      <c r="AU293"/>
      <c r="AV293"/>
      <c r="AW293"/>
      <c r="AX293"/>
      <c r="AY293"/>
      <c r="AZ293"/>
      <c r="BA293"/>
    </row>
    <row r="294" spans="34:53">
      <c r="AH294" s="318"/>
      <c r="AI294" s="318"/>
      <c r="AJ294" s="318"/>
      <c r="AK294" s="318"/>
      <c r="AL294" s="318"/>
      <c r="AM294" s="318"/>
      <c r="AN294" s="318"/>
      <c r="AO294" s="318"/>
      <c r="AP294" s="318"/>
      <c r="AQ294" s="318"/>
      <c r="AR294" s="318"/>
      <c r="AS294" s="318"/>
      <c r="AT294" s="318"/>
      <c r="AU294"/>
      <c r="AV294"/>
      <c r="AW294"/>
      <c r="AX294"/>
      <c r="AY294"/>
      <c r="AZ294"/>
      <c r="BA294"/>
    </row>
    <row r="295" spans="34:53">
      <c r="AH295" s="318"/>
      <c r="AI295" s="318"/>
      <c r="AJ295" s="318"/>
      <c r="AK295" s="318"/>
      <c r="AL295" s="318"/>
      <c r="AM295" s="318"/>
      <c r="AN295" s="318"/>
      <c r="AO295" s="318"/>
      <c r="AP295" s="318"/>
      <c r="AQ295" s="318"/>
      <c r="AR295" s="318"/>
      <c r="AS295" s="318"/>
      <c r="AT295" s="318"/>
      <c r="AU295"/>
      <c r="AV295"/>
      <c r="AW295"/>
      <c r="AX295"/>
      <c r="AY295"/>
      <c r="AZ295"/>
      <c r="BA295"/>
    </row>
    <row r="296" spans="34:53">
      <c r="AH296" s="318"/>
      <c r="AI296" s="318"/>
      <c r="AJ296" s="318"/>
      <c r="AK296" s="318"/>
      <c r="AL296" s="318"/>
      <c r="AM296" s="318"/>
      <c r="AN296" s="318"/>
      <c r="AO296" s="318"/>
      <c r="AP296" s="318"/>
      <c r="AQ296" s="318"/>
      <c r="AR296" s="318"/>
      <c r="AS296" s="318"/>
      <c r="AT296" s="318"/>
      <c r="AU296"/>
      <c r="AV296"/>
      <c r="AW296"/>
      <c r="AX296"/>
      <c r="AY296"/>
      <c r="AZ296"/>
      <c r="BA296"/>
    </row>
    <row r="297" spans="34:53">
      <c r="AH297" s="318"/>
      <c r="AI297" s="318"/>
      <c r="AJ297" s="318"/>
      <c r="AK297" s="318"/>
      <c r="AL297" s="318"/>
      <c r="AM297" s="318"/>
      <c r="AN297" s="318"/>
      <c r="AO297" s="318"/>
      <c r="AP297" s="318"/>
      <c r="AQ297" s="318"/>
      <c r="AR297" s="318"/>
      <c r="AS297" s="318"/>
      <c r="AT297" s="318"/>
      <c r="AU297"/>
      <c r="AV297"/>
      <c r="AW297"/>
      <c r="AX297"/>
      <c r="AY297"/>
      <c r="AZ297"/>
      <c r="BA297"/>
    </row>
    <row r="298" spans="34:53">
      <c r="AH298" s="318"/>
      <c r="AI298" s="318"/>
      <c r="AJ298" s="318"/>
      <c r="AK298" s="318"/>
      <c r="AL298" s="318"/>
      <c r="AM298" s="318"/>
      <c r="AN298" s="318"/>
      <c r="AO298" s="318"/>
      <c r="AP298" s="318"/>
      <c r="AQ298" s="318"/>
      <c r="AR298" s="318"/>
      <c r="AS298" s="318"/>
      <c r="AT298" s="318"/>
      <c r="AU298"/>
      <c r="AV298"/>
      <c r="AW298"/>
      <c r="AX298"/>
      <c r="AY298"/>
      <c r="AZ298"/>
      <c r="BA298"/>
    </row>
    <row r="299" spans="34:53">
      <c r="AH299" s="318"/>
      <c r="AI299" s="318"/>
      <c r="AJ299" s="318"/>
      <c r="AK299" s="318"/>
      <c r="AL299" s="318"/>
      <c r="AM299" s="318"/>
      <c r="AN299" s="318"/>
      <c r="AO299" s="318"/>
      <c r="AP299" s="318"/>
      <c r="AQ299" s="318"/>
      <c r="AR299" s="318"/>
      <c r="AS299" s="318"/>
      <c r="AT299" s="318"/>
      <c r="AU299"/>
      <c r="AV299"/>
      <c r="AW299"/>
      <c r="AX299"/>
      <c r="AY299"/>
      <c r="AZ299"/>
      <c r="BA299"/>
    </row>
    <row r="300" spans="34:53">
      <c r="AH300" s="318"/>
      <c r="AI300" s="318"/>
      <c r="AJ300" s="318"/>
      <c r="AK300" s="318"/>
      <c r="AL300" s="318"/>
      <c r="AM300" s="318"/>
      <c r="AN300" s="318"/>
      <c r="AO300" s="318"/>
      <c r="AP300" s="318"/>
      <c r="AQ300" s="318"/>
      <c r="AR300" s="318"/>
      <c r="AS300" s="318"/>
      <c r="AT300" s="318"/>
      <c r="AU300"/>
      <c r="AV300"/>
      <c r="AW300"/>
      <c r="AX300"/>
      <c r="AY300"/>
      <c r="AZ300"/>
      <c r="BA300"/>
    </row>
    <row r="301" spans="34:53">
      <c r="AH301" s="318"/>
      <c r="AI301" s="318"/>
      <c r="AJ301" s="318"/>
      <c r="AK301" s="318"/>
      <c r="AL301" s="318"/>
      <c r="AM301" s="318"/>
      <c r="AN301" s="318"/>
      <c r="AO301" s="318"/>
      <c r="AP301" s="318"/>
      <c r="AQ301" s="318"/>
      <c r="AR301" s="318"/>
      <c r="AS301" s="318"/>
      <c r="AT301" s="318"/>
      <c r="AU301"/>
      <c r="AV301"/>
      <c r="AW301"/>
      <c r="AX301"/>
      <c r="AY301"/>
      <c r="AZ301"/>
      <c r="BA301"/>
    </row>
    <row r="302" spans="34:53">
      <c r="AH302" s="318"/>
      <c r="AI302" s="318"/>
      <c r="AJ302" s="318"/>
      <c r="AK302" s="318"/>
      <c r="AL302" s="318"/>
      <c r="AM302" s="318"/>
      <c r="AN302" s="318"/>
      <c r="AO302" s="318"/>
      <c r="AP302" s="318"/>
      <c r="AQ302" s="318"/>
      <c r="AR302" s="318"/>
      <c r="AS302" s="318"/>
      <c r="AT302" s="318"/>
      <c r="AU302"/>
      <c r="AV302"/>
      <c r="AW302"/>
      <c r="AX302"/>
      <c r="AY302"/>
      <c r="AZ302"/>
      <c r="BA302"/>
    </row>
    <row r="303" spans="34:53">
      <c r="AH303" s="318"/>
      <c r="AI303" s="318"/>
      <c r="AJ303" s="318"/>
      <c r="AK303" s="318"/>
      <c r="AL303" s="318"/>
      <c r="AM303" s="318"/>
      <c r="AN303" s="318"/>
      <c r="AO303" s="318"/>
      <c r="AP303" s="318"/>
      <c r="AQ303" s="318"/>
      <c r="AR303" s="318"/>
      <c r="AS303" s="318"/>
      <c r="AT303" s="318"/>
      <c r="AU303"/>
      <c r="AV303"/>
      <c r="AW303"/>
      <c r="AX303"/>
      <c r="AY303"/>
      <c r="AZ303"/>
      <c r="BA303"/>
    </row>
    <row r="304" spans="34:53">
      <c r="AH304" s="318"/>
      <c r="AI304" s="318"/>
      <c r="AJ304" s="318"/>
      <c r="AK304" s="318"/>
      <c r="AL304" s="318"/>
      <c r="AM304" s="318"/>
      <c r="AN304" s="318"/>
      <c r="AO304" s="318"/>
      <c r="AP304" s="318"/>
      <c r="AQ304" s="318"/>
      <c r="AR304" s="318"/>
      <c r="AS304" s="318"/>
      <c r="AT304" s="318"/>
      <c r="AU304"/>
      <c r="AV304"/>
      <c r="AW304"/>
      <c r="AX304"/>
      <c r="AY304"/>
      <c r="AZ304"/>
      <c r="BA304"/>
    </row>
    <row r="305" spans="34:53">
      <c r="AH305" s="318"/>
      <c r="AI305" s="318"/>
      <c r="AJ305" s="318"/>
      <c r="AK305" s="318"/>
      <c r="AL305" s="318"/>
      <c r="AM305" s="318"/>
      <c r="AN305" s="318"/>
      <c r="AO305" s="318"/>
      <c r="AP305" s="318"/>
      <c r="AQ305" s="318"/>
      <c r="AR305" s="318"/>
      <c r="AS305" s="318"/>
      <c r="AT305" s="318"/>
      <c r="AU305"/>
      <c r="AV305"/>
      <c r="AW305"/>
      <c r="AX305"/>
      <c r="AY305"/>
      <c r="AZ305"/>
      <c r="BA305"/>
    </row>
    <row r="306" spans="34:53">
      <c r="AH306" s="318"/>
      <c r="AI306" s="318"/>
      <c r="AJ306" s="318"/>
      <c r="AK306" s="318"/>
      <c r="AL306" s="318"/>
      <c r="AM306" s="318"/>
      <c r="AN306" s="318"/>
      <c r="AO306" s="318"/>
      <c r="AP306" s="318"/>
      <c r="AQ306" s="318"/>
      <c r="AR306" s="318"/>
      <c r="AS306" s="318"/>
      <c r="AT306" s="318"/>
      <c r="AU306"/>
      <c r="AV306"/>
      <c r="AW306"/>
      <c r="AX306"/>
      <c r="AY306"/>
      <c r="AZ306"/>
      <c r="BA306"/>
    </row>
    <row r="307" spans="34:53">
      <c r="AH307" s="318"/>
      <c r="AI307" s="318"/>
      <c r="AJ307" s="318"/>
      <c r="AK307" s="318"/>
      <c r="AL307" s="318"/>
      <c r="AM307" s="318"/>
      <c r="AN307" s="318"/>
      <c r="AO307" s="318"/>
      <c r="AP307" s="318"/>
      <c r="AQ307" s="318"/>
      <c r="AR307" s="318"/>
      <c r="AS307" s="318"/>
      <c r="AT307" s="318"/>
      <c r="AU307"/>
      <c r="AV307"/>
      <c r="AW307"/>
      <c r="AX307"/>
      <c r="AY307"/>
      <c r="AZ307"/>
      <c r="BA307"/>
    </row>
    <row r="308" spans="34:53">
      <c r="AH308" s="318"/>
      <c r="AI308" s="318"/>
      <c r="AJ308" s="318"/>
      <c r="AK308" s="318"/>
      <c r="AL308" s="318"/>
      <c r="AM308" s="318"/>
      <c r="AN308" s="318"/>
      <c r="AO308" s="318"/>
      <c r="AP308" s="318"/>
      <c r="AQ308" s="318"/>
      <c r="AR308" s="318"/>
      <c r="AS308" s="318"/>
      <c r="AT308" s="318"/>
      <c r="AU308"/>
      <c r="AV308"/>
      <c r="AW308"/>
      <c r="AX308"/>
      <c r="AY308"/>
      <c r="AZ308"/>
      <c r="BA308"/>
    </row>
    <row r="309" spans="34:53">
      <c r="AH309" s="318"/>
      <c r="AI309" s="318"/>
      <c r="AJ309" s="318"/>
      <c r="AK309" s="318"/>
      <c r="AL309" s="318"/>
      <c r="AM309" s="318"/>
      <c r="AN309" s="318"/>
      <c r="AO309" s="318"/>
      <c r="AP309" s="318"/>
      <c r="AQ309" s="318"/>
      <c r="AR309" s="318"/>
      <c r="AS309" s="318"/>
      <c r="AT309" s="318"/>
      <c r="AU309"/>
      <c r="AV309"/>
      <c r="AW309"/>
      <c r="AX309"/>
      <c r="AY309"/>
      <c r="AZ309"/>
      <c r="BA309"/>
    </row>
    <row r="310" spans="34:53">
      <c r="AH310" s="318"/>
      <c r="AI310" s="318"/>
      <c r="AJ310" s="318"/>
      <c r="AK310" s="318"/>
      <c r="AL310" s="318"/>
      <c r="AM310" s="318"/>
      <c r="AN310" s="318"/>
      <c r="AO310" s="318"/>
      <c r="AP310" s="318"/>
      <c r="AQ310" s="318"/>
      <c r="AR310" s="318"/>
      <c r="AS310" s="318"/>
      <c r="AT310" s="318"/>
      <c r="AU310"/>
      <c r="AV310"/>
      <c r="AW310"/>
      <c r="AX310"/>
      <c r="AY310"/>
      <c r="AZ310"/>
      <c r="BA310"/>
    </row>
    <row r="311" spans="34:53">
      <c r="AH311" s="318"/>
      <c r="AI311" s="318"/>
      <c r="AJ311" s="318"/>
      <c r="AK311" s="318"/>
      <c r="AL311" s="318"/>
      <c r="AM311" s="318"/>
      <c r="AN311" s="318"/>
      <c r="AO311" s="318"/>
      <c r="AP311" s="318"/>
      <c r="AQ311" s="318"/>
      <c r="AR311" s="318"/>
      <c r="AS311" s="318"/>
      <c r="AT311" s="318"/>
      <c r="AU311"/>
      <c r="AV311"/>
      <c r="AW311"/>
      <c r="AX311"/>
      <c r="AY311"/>
      <c r="AZ311"/>
      <c r="BA311"/>
    </row>
    <row r="312" spans="34:53">
      <c r="AH312" s="318"/>
      <c r="AI312" s="318"/>
      <c r="AJ312" s="318"/>
      <c r="AK312" s="318"/>
      <c r="AL312" s="318"/>
      <c r="AM312" s="318"/>
      <c r="AN312" s="318"/>
      <c r="AO312" s="318"/>
      <c r="AP312" s="318"/>
      <c r="AQ312" s="318"/>
      <c r="AR312" s="318"/>
      <c r="AS312" s="318"/>
      <c r="AT312" s="318"/>
      <c r="AU312"/>
      <c r="AV312"/>
      <c r="AW312"/>
      <c r="AX312"/>
      <c r="AY312"/>
      <c r="AZ312"/>
      <c r="BA312"/>
    </row>
    <row r="313" spans="34:53">
      <c r="AH313" s="318"/>
      <c r="AI313" s="318"/>
      <c r="AJ313" s="318"/>
      <c r="AK313" s="318"/>
      <c r="AL313" s="318"/>
      <c r="AM313" s="318"/>
      <c r="AN313" s="318"/>
      <c r="AO313" s="318"/>
      <c r="AP313" s="318"/>
      <c r="AQ313" s="318"/>
      <c r="AR313" s="318"/>
      <c r="AS313" s="318"/>
      <c r="AT313" s="318"/>
      <c r="AU313"/>
      <c r="AV313"/>
      <c r="AW313"/>
      <c r="AX313"/>
      <c r="AY313"/>
      <c r="AZ313"/>
      <c r="BA313"/>
    </row>
    <row r="314" spans="34:53">
      <c r="AH314" s="318"/>
      <c r="AI314" s="318"/>
      <c r="AJ314" s="318"/>
      <c r="AK314" s="318"/>
      <c r="AL314" s="318"/>
      <c r="AM314" s="318"/>
      <c r="AN314" s="318"/>
      <c r="AO314" s="318"/>
      <c r="AP314" s="318"/>
      <c r="AQ314" s="318"/>
      <c r="AR314" s="318"/>
      <c r="AS314" s="318"/>
      <c r="AT314" s="318"/>
      <c r="AU314"/>
      <c r="AV314"/>
      <c r="AW314"/>
      <c r="AX314"/>
      <c r="AY314"/>
      <c r="AZ314"/>
      <c r="BA314"/>
    </row>
    <row r="315" spans="34:53">
      <c r="AH315" s="318"/>
      <c r="AI315" s="318"/>
      <c r="AJ315" s="318"/>
      <c r="AK315" s="318"/>
      <c r="AL315" s="318"/>
      <c r="AM315" s="318"/>
      <c r="AN315" s="318"/>
      <c r="AO315" s="318"/>
      <c r="AP315" s="318"/>
      <c r="AQ315" s="318"/>
      <c r="AR315" s="318"/>
      <c r="AS315" s="318"/>
      <c r="AT315" s="318"/>
      <c r="AU315"/>
      <c r="AV315"/>
      <c r="AW315"/>
      <c r="AX315"/>
      <c r="AY315"/>
      <c r="AZ315"/>
      <c r="BA315"/>
    </row>
    <row r="316" spans="34:53">
      <c r="AH316" s="318"/>
      <c r="AI316" s="318"/>
      <c r="AJ316" s="318"/>
      <c r="AK316" s="318"/>
      <c r="AL316" s="318"/>
      <c r="AM316" s="318"/>
      <c r="AN316" s="318"/>
      <c r="AO316" s="318"/>
      <c r="AP316" s="318"/>
      <c r="AQ316" s="318"/>
      <c r="AR316" s="318"/>
      <c r="AS316" s="318"/>
      <c r="AT316" s="318"/>
      <c r="AU316"/>
      <c r="AV316"/>
      <c r="AW316"/>
      <c r="AX316"/>
      <c r="AY316"/>
      <c r="AZ316"/>
      <c r="BA316"/>
    </row>
    <row r="317" spans="34:53">
      <c r="AH317" s="318"/>
      <c r="AI317" s="318"/>
      <c r="AJ317" s="318"/>
      <c r="AK317" s="318"/>
      <c r="AL317" s="318"/>
      <c r="AM317" s="318"/>
      <c r="AN317" s="318"/>
      <c r="AO317" s="318"/>
      <c r="AP317" s="318"/>
      <c r="AQ317" s="318"/>
      <c r="AR317" s="318"/>
      <c r="AS317" s="318"/>
      <c r="AT317" s="318"/>
      <c r="AU317"/>
      <c r="AV317"/>
      <c r="AW317"/>
      <c r="AX317"/>
      <c r="AY317"/>
      <c r="AZ317"/>
      <c r="BA317"/>
    </row>
    <row r="318" spans="34:53">
      <c r="AH318" s="318"/>
      <c r="AI318" s="318"/>
      <c r="AJ318" s="318"/>
      <c r="AK318" s="318"/>
      <c r="AL318" s="318"/>
      <c r="AM318" s="318"/>
      <c r="AN318" s="318"/>
      <c r="AO318" s="318"/>
      <c r="AP318" s="318"/>
      <c r="AQ318" s="318"/>
      <c r="AR318" s="318"/>
      <c r="AS318" s="318"/>
      <c r="AT318" s="318"/>
      <c r="AU318"/>
      <c r="AV318"/>
      <c r="AW318"/>
      <c r="AX318"/>
      <c r="AY318"/>
      <c r="AZ318"/>
      <c r="BA318"/>
    </row>
    <row r="319" spans="34:53">
      <c r="AH319" s="318"/>
      <c r="AI319" s="318"/>
      <c r="AJ319" s="318"/>
      <c r="AK319" s="318"/>
      <c r="AL319" s="318"/>
      <c r="AM319" s="318"/>
      <c r="AN319" s="318"/>
      <c r="AO319" s="318"/>
      <c r="AP319" s="318"/>
      <c r="AQ319" s="318"/>
      <c r="AR319" s="318"/>
      <c r="AS319" s="318"/>
      <c r="AT319" s="318"/>
      <c r="AU319"/>
      <c r="AV319"/>
      <c r="AW319"/>
      <c r="AX319"/>
      <c r="AY319"/>
      <c r="AZ319"/>
      <c r="BA319"/>
    </row>
    <row r="320" spans="34:53">
      <c r="AH320" s="318"/>
      <c r="AI320" s="318"/>
      <c r="AJ320" s="318"/>
      <c r="AK320" s="318"/>
      <c r="AL320" s="318"/>
      <c r="AM320" s="318"/>
      <c r="AN320" s="318"/>
      <c r="AO320" s="318"/>
      <c r="AP320" s="318"/>
      <c r="AQ320" s="318"/>
      <c r="AR320" s="318"/>
      <c r="AS320" s="318"/>
      <c r="AT320" s="318"/>
      <c r="AU320"/>
      <c r="AV320"/>
      <c r="AW320"/>
      <c r="AX320"/>
      <c r="AY320"/>
      <c r="AZ320"/>
      <c r="BA320"/>
    </row>
    <row r="321" spans="34:53">
      <c r="AH321" s="318"/>
      <c r="AI321" s="318"/>
      <c r="AJ321" s="318"/>
      <c r="AK321" s="318"/>
      <c r="AL321" s="318"/>
      <c r="AM321" s="318"/>
      <c r="AN321" s="318"/>
      <c r="AO321" s="318"/>
      <c r="AP321" s="318"/>
      <c r="AQ321" s="318"/>
      <c r="AR321" s="318"/>
      <c r="AS321" s="318"/>
      <c r="AT321" s="318"/>
      <c r="AU321"/>
      <c r="AV321"/>
      <c r="AW321"/>
      <c r="AX321"/>
      <c r="AY321"/>
      <c r="AZ321"/>
      <c r="BA321"/>
    </row>
    <row r="322" spans="34:53">
      <c r="AH322" s="318"/>
      <c r="AI322" s="318"/>
      <c r="AJ322" s="318"/>
      <c r="AK322" s="318"/>
      <c r="AL322" s="318"/>
      <c r="AM322" s="318"/>
      <c r="AN322" s="318"/>
      <c r="AO322" s="318"/>
      <c r="AP322" s="318"/>
      <c r="AQ322" s="318"/>
      <c r="AR322" s="318"/>
      <c r="AS322" s="318"/>
      <c r="AT322" s="318"/>
      <c r="AU322"/>
      <c r="AV322"/>
      <c r="AW322"/>
      <c r="AX322"/>
      <c r="AY322"/>
      <c r="AZ322"/>
      <c r="BA322"/>
    </row>
    <row r="323" spans="34:53">
      <c r="AH323" s="318"/>
      <c r="AI323" s="318"/>
      <c r="AJ323" s="318"/>
      <c r="AK323" s="318"/>
      <c r="AL323" s="318"/>
      <c r="AM323" s="318"/>
      <c r="AN323" s="318"/>
      <c r="AO323" s="318"/>
      <c r="AP323" s="318"/>
      <c r="AQ323" s="318"/>
      <c r="AR323" s="318"/>
      <c r="AS323" s="318"/>
      <c r="AT323" s="318"/>
      <c r="AU323"/>
      <c r="AV323"/>
      <c r="AW323"/>
      <c r="AX323"/>
      <c r="AY323"/>
      <c r="AZ323"/>
      <c r="BA323"/>
    </row>
    <row r="324" spans="34:53">
      <c r="AH324" s="318"/>
      <c r="AI324" s="318"/>
      <c r="AJ324" s="318"/>
      <c r="AK324" s="318"/>
      <c r="AL324" s="318"/>
      <c r="AM324" s="318"/>
      <c r="AN324" s="318"/>
      <c r="AO324" s="318"/>
      <c r="AP324" s="318"/>
      <c r="AQ324" s="318"/>
      <c r="AR324" s="318"/>
      <c r="AS324" s="318"/>
      <c r="AT324" s="318"/>
      <c r="AU324"/>
      <c r="AV324"/>
      <c r="AW324"/>
      <c r="AX324"/>
      <c r="AY324"/>
      <c r="AZ324"/>
      <c r="BA324"/>
    </row>
    <row r="325" spans="34:53">
      <c r="AH325" s="318"/>
      <c r="AI325" s="318"/>
      <c r="AJ325" s="318"/>
      <c r="AK325" s="318"/>
      <c r="AL325" s="318"/>
      <c r="AM325" s="318"/>
      <c r="AN325" s="318"/>
      <c r="AO325" s="318"/>
      <c r="AP325" s="318"/>
      <c r="AQ325" s="318"/>
      <c r="AR325" s="318"/>
      <c r="AS325" s="318"/>
      <c r="AT325" s="318"/>
      <c r="AU325"/>
      <c r="AV325"/>
      <c r="AW325"/>
      <c r="AX325"/>
      <c r="AY325"/>
      <c r="AZ325"/>
      <c r="BA325"/>
    </row>
    <row r="326" spans="34:53">
      <c r="AH326" s="318"/>
      <c r="AI326" s="318"/>
      <c r="AJ326" s="318"/>
      <c r="AK326" s="318"/>
      <c r="AL326" s="318"/>
      <c r="AM326" s="318"/>
      <c r="AN326" s="318"/>
      <c r="AO326" s="318"/>
      <c r="AP326" s="318"/>
      <c r="AQ326" s="318"/>
      <c r="AR326" s="318"/>
      <c r="AS326" s="318"/>
      <c r="AT326" s="318"/>
      <c r="AU326"/>
      <c r="AV326"/>
      <c r="AW326"/>
      <c r="AX326"/>
      <c r="AY326"/>
      <c r="AZ326"/>
      <c r="BA326"/>
    </row>
    <row r="327" spans="34:53">
      <c r="AH327" s="318"/>
      <c r="AI327" s="318"/>
      <c r="AJ327" s="318"/>
      <c r="AK327" s="318"/>
      <c r="AL327" s="318"/>
      <c r="AM327" s="318"/>
      <c r="AN327" s="318"/>
      <c r="AO327" s="318"/>
      <c r="AP327" s="318"/>
      <c r="AQ327" s="318"/>
      <c r="AR327" s="318"/>
      <c r="AS327" s="318"/>
      <c r="AT327" s="318"/>
      <c r="AU327"/>
      <c r="AV327"/>
      <c r="AW327"/>
      <c r="AX327"/>
      <c r="AY327"/>
      <c r="AZ327"/>
      <c r="BA327"/>
    </row>
    <row r="328" spans="34:53">
      <c r="AH328" s="318"/>
      <c r="AI328" s="318"/>
      <c r="AJ328" s="318"/>
      <c r="AK328" s="318"/>
      <c r="AL328" s="318"/>
      <c r="AM328" s="318"/>
      <c r="AN328" s="318"/>
      <c r="AO328" s="318"/>
      <c r="AP328" s="318"/>
      <c r="AQ328" s="318"/>
      <c r="AR328" s="318"/>
      <c r="AS328" s="318"/>
      <c r="AT328" s="318"/>
      <c r="AU328"/>
      <c r="AV328"/>
      <c r="AW328"/>
      <c r="AX328"/>
      <c r="AY328"/>
      <c r="AZ328"/>
      <c r="BA328"/>
    </row>
    <row r="329" spans="34:53">
      <c r="AH329" s="318"/>
      <c r="AI329" s="318"/>
      <c r="AJ329" s="318"/>
      <c r="AK329" s="318"/>
      <c r="AL329" s="318"/>
      <c r="AM329" s="318"/>
      <c r="AN329" s="318"/>
      <c r="AO329" s="318"/>
      <c r="AP329" s="318"/>
      <c r="AQ329" s="318"/>
      <c r="AR329" s="318"/>
      <c r="AS329" s="318"/>
      <c r="AT329" s="318"/>
      <c r="AU329"/>
      <c r="AV329"/>
      <c r="AW329"/>
      <c r="AX329"/>
      <c r="AY329"/>
      <c r="AZ329"/>
      <c r="BA329"/>
    </row>
    <row r="330" spans="34:53">
      <c r="AH330" s="318"/>
      <c r="AI330" s="318"/>
      <c r="AJ330" s="318"/>
      <c r="AK330" s="318"/>
      <c r="AL330" s="318"/>
      <c r="AM330" s="318"/>
      <c r="AN330" s="318"/>
      <c r="AO330" s="318"/>
      <c r="AP330" s="318"/>
      <c r="AQ330" s="318"/>
      <c r="AR330" s="318"/>
      <c r="AS330" s="318"/>
      <c r="AT330" s="318"/>
      <c r="AU330"/>
      <c r="AV330"/>
      <c r="AW330"/>
      <c r="AX330"/>
      <c r="AY330"/>
      <c r="AZ330"/>
      <c r="BA330"/>
    </row>
    <row r="331" spans="34:53">
      <c r="AH331" s="318"/>
      <c r="AI331" s="318"/>
      <c r="AJ331" s="318"/>
      <c r="AK331" s="318"/>
      <c r="AL331" s="318"/>
      <c r="AM331" s="318"/>
      <c r="AN331" s="318"/>
      <c r="AO331" s="318"/>
      <c r="AP331" s="318"/>
      <c r="AQ331" s="318"/>
      <c r="AR331" s="318"/>
      <c r="AS331" s="318"/>
      <c r="AT331" s="318"/>
      <c r="AU331"/>
      <c r="AV331"/>
      <c r="AW331"/>
      <c r="AX331"/>
      <c r="AY331"/>
      <c r="AZ331"/>
      <c r="BA331"/>
    </row>
    <row r="332" spans="34:53">
      <c r="AH332" s="318"/>
      <c r="AI332" s="318"/>
      <c r="AJ332" s="318"/>
      <c r="AK332" s="318"/>
      <c r="AL332" s="318"/>
      <c r="AM332" s="318"/>
      <c r="AN332" s="318"/>
      <c r="AO332" s="318"/>
      <c r="AP332" s="318"/>
      <c r="AQ332" s="318"/>
      <c r="AR332" s="318"/>
      <c r="AS332" s="318"/>
      <c r="AT332" s="318"/>
      <c r="AU332"/>
      <c r="AV332"/>
      <c r="AW332"/>
      <c r="AX332"/>
      <c r="AY332"/>
      <c r="AZ332"/>
      <c r="BA332"/>
    </row>
    <row r="333" spans="34:53">
      <c r="AH333" s="318"/>
      <c r="AI333" s="318"/>
      <c r="AJ333" s="318"/>
      <c r="AK333" s="318"/>
      <c r="AL333" s="318"/>
      <c r="AM333" s="318"/>
      <c r="AN333" s="318"/>
      <c r="AO333" s="318"/>
      <c r="AP333" s="318"/>
      <c r="AQ333" s="318"/>
      <c r="AR333" s="318"/>
      <c r="AS333" s="318"/>
      <c r="AT333" s="318"/>
      <c r="AU333"/>
      <c r="AV333"/>
      <c r="AW333"/>
      <c r="AX333"/>
      <c r="AY333"/>
      <c r="AZ333"/>
      <c r="BA333"/>
    </row>
    <row r="334" spans="34:53">
      <c r="AH334" s="318"/>
      <c r="AI334" s="318"/>
      <c r="AJ334" s="318"/>
      <c r="AK334" s="318"/>
      <c r="AL334" s="318"/>
      <c r="AM334" s="318"/>
      <c r="AN334" s="318"/>
      <c r="AO334" s="318"/>
      <c r="AP334" s="318"/>
      <c r="AQ334" s="318"/>
      <c r="AR334" s="318"/>
      <c r="AS334" s="318"/>
      <c r="AT334" s="318"/>
      <c r="AU334"/>
      <c r="AV334"/>
      <c r="AW334"/>
      <c r="AX334"/>
      <c r="AY334"/>
      <c r="AZ334"/>
      <c r="BA334"/>
    </row>
    <row r="335" spans="34:53">
      <c r="AH335" s="318"/>
      <c r="AI335" s="318"/>
      <c r="AJ335" s="318"/>
      <c r="AK335" s="318"/>
      <c r="AL335" s="318"/>
      <c r="AM335" s="318"/>
      <c r="AN335" s="318"/>
      <c r="AO335" s="318"/>
      <c r="AP335" s="318"/>
      <c r="AQ335" s="318"/>
      <c r="AR335" s="318"/>
      <c r="AS335" s="318"/>
      <c r="AT335" s="318"/>
      <c r="AU335"/>
      <c r="AV335"/>
      <c r="AW335"/>
      <c r="AX335"/>
      <c r="AY335"/>
      <c r="AZ335"/>
      <c r="BA335"/>
    </row>
    <row r="336" spans="34:53">
      <c r="AH336" s="318"/>
      <c r="AI336" s="318"/>
      <c r="AJ336" s="318"/>
      <c r="AK336" s="318"/>
      <c r="AL336" s="318"/>
      <c r="AM336" s="318"/>
      <c r="AN336" s="318"/>
      <c r="AO336" s="318"/>
      <c r="AP336" s="318"/>
      <c r="AQ336" s="318"/>
      <c r="AR336" s="318"/>
      <c r="AS336" s="318"/>
      <c r="AT336" s="318"/>
      <c r="AU336"/>
      <c r="AV336"/>
      <c r="AW336"/>
      <c r="AX336"/>
      <c r="AY336"/>
      <c r="AZ336"/>
      <c r="BA336"/>
    </row>
    <row r="337" spans="34:53">
      <c r="AH337" s="318"/>
      <c r="AI337" s="318"/>
      <c r="AJ337" s="318"/>
      <c r="AK337" s="318"/>
      <c r="AL337" s="318"/>
      <c r="AM337" s="318"/>
      <c r="AN337" s="318"/>
      <c r="AO337" s="318"/>
      <c r="AP337" s="318"/>
      <c r="AQ337" s="318"/>
      <c r="AR337" s="318"/>
      <c r="AS337" s="318"/>
      <c r="AT337" s="318"/>
      <c r="AU337"/>
      <c r="AV337"/>
      <c r="AW337"/>
      <c r="AX337"/>
      <c r="AY337"/>
      <c r="AZ337"/>
      <c r="BA337"/>
    </row>
    <row r="338" spans="34:53">
      <c r="AH338" s="318"/>
      <c r="AI338" s="318"/>
      <c r="AJ338" s="318"/>
      <c r="AK338" s="318"/>
      <c r="AL338" s="318"/>
      <c r="AM338" s="318"/>
      <c r="AN338" s="318"/>
      <c r="AO338" s="318"/>
      <c r="AP338" s="318"/>
      <c r="AQ338" s="318"/>
      <c r="AR338" s="318"/>
      <c r="AS338" s="318"/>
      <c r="AT338" s="318"/>
      <c r="AU338"/>
      <c r="AV338"/>
      <c r="AW338"/>
      <c r="AX338"/>
      <c r="AY338"/>
      <c r="AZ338"/>
      <c r="BA338"/>
    </row>
    <row r="339" spans="34:53">
      <c r="AH339" s="318"/>
      <c r="AI339" s="318"/>
      <c r="AJ339" s="318"/>
      <c r="AK339" s="318"/>
      <c r="AL339" s="318"/>
      <c r="AM339" s="318"/>
      <c r="AN339" s="318"/>
      <c r="AO339" s="318"/>
      <c r="AP339" s="318"/>
      <c r="AQ339" s="318"/>
      <c r="AR339" s="318"/>
      <c r="AS339" s="318"/>
      <c r="AT339" s="318"/>
      <c r="AU339"/>
      <c r="AV339"/>
      <c r="AW339"/>
      <c r="AX339"/>
      <c r="AY339"/>
      <c r="AZ339"/>
      <c r="BA339"/>
    </row>
    <row r="340" spans="34:53">
      <c r="AH340" s="318"/>
      <c r="AI340" s="318"/>
      <c r="AJ340" s="318"/>
      <c r="AK340" s="318"/>
      <c r="AL340" s="318"/>
      <c r="AM340" s="318"/>
      <c r="AN340" s="318"/>
      <c r="AO340" s="318"/>
      <c r="AP340" s="318"/>
      <c r="AQ340" s="318"/>
      <c r="AR340" s="318"/>
      <c r="AS340" s="318"/>
      <c r="AT340" s="318"/>
      <c r="AU340"/>
      <c r="AV340"/>
      <c r="AW340"/>
      <c r="AX340"/>
      <c r="AY340"/>
      <c r="AZ340"/>
      <c r="BA340"/>
    </row>
    <row r="341" spans="34:53">
      <c r="AH341" s="318"/>
      <c r="AI341" s="318"/>
      <c r="AJ341" s="318"/>
      <c r="AK341" s="318"/>
      <c r="AL341" s="318"/>
      <c r="AM341" s="318"/>
      <c r="AN341" s="318"/>
      <c r="AO341" s="318"/>
      <c r="AP341" s="318"/>
      <c r="AQ341" s="318"/>
      <c r="AR341" s="318"/>
      <c r="AS341" s="318"/>
      <c r="AT341" s="318"/>
      <c r="AU341"/>
      <c r="AV341"/>
      <c r="AW341"/>
      <c r="AX341"/>
      <c r="AY341"/>
      <c r="AZ341"/>
      <c r="BA341"/>
    </row>
    <row r="342" spans="34:53">
      <c r="AH342" s="318"/>
      <c r="AI342" s="318"/>
      <c r="AJ342" s="318"/>
      <c r="AK342" s="318"/>
      <c r="AL342" s="318"/>
      <c r="AM342" s="318"/>
      <c r="AN342" s="318"/>
      <c r="AO342" s="318"/>
      <c r="AP342" s="318"/>
      <c r="AQ342" s="318"/>
      <c r="AR342" s="318"/>
      <c r="AS342" s="318"/>
      <c r="AT342" s="318"/>
      <c r="AU342"/>
      <c r="AV342"/>
      <c r="AW342"/>
      <c r="AX342"/>
      <c r="AY342"/>
      <c r="AZ342"/>
      <c r="BA342"/>
    </row>
    <row r="343" spans="34:53">
      <c r="AH343" s="318"/>
      <c r="AI343" s="318"/>
      <c r="AJ343" s="318"/>
      <c r="AK343" s="318"/>
      <c r="AL343" s="318"/>
      <c r="AM343" s="318"/>
      <c r="AN343" s="318"/>
      <c r="AO343" s="318"/>
      <c r="AP343" s="318"/>
      <c r="AQ343" s="318"/>
      <c r="AR343" s="318"/>
      <c r="AS343" s="318"/>
      <c r="AT343" s="318"/>
      <c r="AU343"/>
      <c r="AV343"/>
      <c r="AW343"/>
      <c r="AX343"/>
      <c r="AY343"/>
      <c r="AZ343"/>
      <c r="BA343"/>
    </row>
    <row r="344" spans="34:53">
      <c r="AH344" s="318"/>
      <c r="AI344" s="318"/>
      <c r="AJ344" s="318"/>
      <c r="AK344" s="318"/>
      <c r="AL344" s="318"/>
      <c r="AM344" s="318"/>
      <c r="AN344" s="318"/>
      <c r="AO344" s="318"/>
      <c r="AP344" s="318"/>
      <c r="AQ344" s="318"/>
      <c r="AR344" s="318"/>
      <c r="AS344" s="318"/>
      <c r="AT344" s="318"/>
      <c r="AU344"/>
      <c r="AV344"/>
      <c r="AW344"/>
      <c r="AX344"/>
      <c r="AY344"/>
      <c r="AZ344"/>
      <c r="BA344"/>
    </row>
    <row r="345" spans="34:53">
      <c r="AH345" s="318"/>
      <c r="AI345" s="318"/>
      <c r="AJ345" s="318"/>
      <c r="AK345" s="318"/>
      <c r="AL345" s="318"/>
      <c r="AM345" s="318"/>
      <c r="AN345" s="318"/>
      <c r="AO345" s="318"/>
      <c r="AP345" s="318"/>
      <c r="AQ345" s="318"/>
      <c r="AR345" s="318"/>
      <c r="AS345" s="318"/>
      <c r="AT345" s="318"/>
      <c r="AU345"/>
      <c r="AV345"/>
      <c r="AW345"/>
      <c r="AX345"/>
      <c r="AY345"/>
      <c r="AZ345"/>
      <c r="BA345"/>
    </row>
    <row r="346" spans="34:53">
      <c r="AH346" s="318"/>
      <c r="AI346" s="318"/>
      <c r="AJ346" s="318"/>
      <c r="AK346" s="318"/>
      <c r="AL346" s="318"/>
      <c r="AM346" s="318"/>
      <c r="AN346" s="318"/>
      <c r="AO346" s="318"/>
      <c r="AP346" s="318"/>
      <c r="AQ346" s="318"/>
      <c r="AR346" s="318"/>
      <c r="AS346" s="318"/>
      <c r="AT346" s="318"/>
      <c r="AU346"/>
      <c r="AV346"/>
      <c r="AW346"/>
      <c r="AX346"/>
      <c r="AY346"/>
      <c r="AZ346"/>
      <c r="BA346"/>
    </row>
    <row r="347" spans="34:53">
      <c r="AH347" s="318"/>
      <c r="AI347" s="318"/>
      <c r="AJ347" s="318"/>
      <c r="AK347" s="318"/>
      <c r="AL347" s="318"/>
      <c r="AM347" s="318"/>
      <c r="AN347" s="318"/>
      <c r="AO347" s="318"/>
      <c r="AP347" s="318"/>
      <c r="AQ347" s="318"/>
      <c r="AR347" s="318"/>
      <c r="AS347" s="318"/>
      <c r="AT347" s="318"/>
      <c r="AU347"/>
      <c r="AV347"/>
      <c r="AW347"/>
      <c r="AX347"/>
      <c r="AY347"/>
      <c r="AZ347"/>
      <c r="BA347"/>
    </row>
    <row r="348" spans="34:53">
      <c r="AH348" s="318"/>
      <c r="AI348" s="318"/>
      <c r="AJ348" s="318"/>
      <c r="AK348" s="318"/>
      <c r="AL348" s="318"/>
      <c r="AM348" s="318"/>
      <c r="AN348" s="318"/>
      <c r="AO348" s="318"/>
      <c r="AP348" s="318"/>
      <c r="AQ348" s="318"/>
      <c r="AR348" s="318"/>
      <c r="AS348" s="318"/>
      <c r="AT348" s="318"/>
      <c r="AU348"/>
      <c r="AV348"/>
      <c r="AW348"/>
      <c r="AX348"/>
      <c r="AY348"/>
      <c r="AZ348"/>
      <c r="BA348"/>
    </row>
    <row r="349" spans="34:53">
      <c r="AH349" s="318"/>
      <c r="AI349" s="318"/>
      <c r="AJ349" s="318"/>
      <c r="AK349" s="318"/>
      <c r="AL349" s="318"/>
      <c r="AM349" s="318"/>
      <c r="AN349" s="318"/>
      <c r="AO349" s="318"/>
      <c r="AP349" s="318"/>
      <c r="AQ349" s="318"/>
      <c r="AR349" s="318"/>
      <c r="AS349" s="318"/>
      <c r="AT349" s="318"/>
      <c r="AU349"/>
      <c r="AV349"/>
      <c r="AW349"/>
      <c r="AX349"/>
      <c r="AY349"/>
      <c r="AZ349"/>
      <c r="BA349"/>
    </row>
    <row r="350" spans="34:53">
      <c r="AH350" s="318"/>
      <c r="AI350" s="318"/>
      <c r="AJ350" s="318"/>
      <c r="AK350" s="318"/>
      <c r="AL350" s="318"/>
      <c r="AM350" s="318"/>
      <c r="AN350" s="318"/>
      <c r="AO350" s="318"/>
      <c r="AP350" s="318"/>
      <c r="AQ350" s="318"/>
      <c r="AR350" s="318"/>
      <c r="AS350" s="318"/>
      <c r="AT350" s="318"/>
      <c r="AU350"/>
      <c r="AV350"/>
      <c r="AW350"/>
      <c r="AX350"/>
      <c r="AY350"/>
      <c r="AZ350"/>
      <c r="BA350"/>
    </row>
    <row r="351" spans="34:53">
      <c r="AH351" s="318"/>
      <c r="AI351" s="318"/>
      <c r="AJ351" s="318"/>
      <c r="AK351" s="318"/>
      <c r="AL351" s="318"/>
      <c r="AM351" s="318"/>
      <c r="AN351" s="318"/>
      <c r="AO351" s="318"/>
      <c r="AP351" s="318"/>
      <c r="AQ351" s="318"/>
      <c r="AR351" s="318"/>
      <c r="AS351" s="318"/>
      <c r="AT351" s="318"/>
      <c r="AU351"/>
      <c r="AV351"/>
      <c r="AW351"/>
      <c r="AX351"/>
      <c r="AY351"/>
      <c r="AZ351"/>
      <c r="BA351"/>
    </row>
    <row r="352" spans="34:53">
      <c r="AH352" s="318"/>
      <c r="AI352" s="318"/>
      <c r="AJ352" s="318"/>
      <c r="AK352" s="318"/>
      <c r="AL352" s="318"/>
      <c r="AM352" s="318"/>
      <c r="AN352" s="318"/>
      <c r="AO352" s="318"/>
      <c r="AP352" s="318"/>
      <c r="AQ352" s="318"/>
      <c r="AR352" s="318"/>
      <c r="AS352" s="318"/>
      <c r="AT352" s="318"/>
      <c r="AU352"/>
      <c r="AV352"/>
      <c r="AW352"/>
      <c r="AX352"/>
      <c r="AY352"/>
      <c r="AZ352"/>
      <c r="BA352"/>
    </row>
    <row r="353" spans="34:53">
      <c r="AH353" s="318"/>
      <c r="AI353" s="318"/>
      <c r="AJ353" s="318"/>
      <c r="AK353" s="318"/>
      <c r="AL353" s="318"/>
      <c r="AM353" s="318"/>
      <c r="AN353" s="318"/>
      <c r="AO353" s="318"/>
      <c r="AP353" s="318"/>
      <c r="AQ353" s="318"/>
      <c r="AR353" s="318"/>
      <c r="AS353" s="318"/>
      <c r="AT353" s="318"/>
      <c r="AU353"/>
      <c r="AV353"/>
      <c r="AW353"/>
      <c r="AX353"/>
      <c r="AY353"/>
      <c r="AZ353"/>
      <c r="BA353"/>
    </row>
    <row r="354" spans="34:53">
      <c r="AH354" s="318"/>
      <c r="AI354" s="318"/>
      <c r="AJ354" s="318"/>
      <c r="AK354" s="318"/>
      <c r="AL354" s="318"/>
      <c r="AM354" s="318"/>
      <c r="AN354" s="318"/>
      <c r="AO354" s="318"/>
      <c r="AP354" s="318"/>
      <c r="AQ354" s="318"/>
      <c r="AR354" s="318"/>
      <c r="AS354" s="318"/>
      <c r="AT354" s="318"/>
      <c r="AU354"/>
      <c r="AV354"/>
      <c r="AW354"/>
      <c r="AX354"/>
      <c r="AY354"/>
      <c r="AZ354"/>
      <c r="BA354"/>
    </row>
    <row r="355" spans="34:53">
      <c r="AH355" s="318"/>
      <c r="AI355" s="318"/>
      <c r="AJ355" s="318"/>
      <c r="AK355" s="318"/>
      <c r="AL355" s="318"/>
      <c r="AM355" s="318"/>
      <c r="AN355" s="318"/>
      <c r="AO355" s="318"/>
      <c r="AP355" s="318"/>
      <c r="AQ355" s="318"/>
      <c r="AR355" s="318"/>
      <c r="AS355" s="318"/>
      <c r="AT355" s="318"/>
      <c r="AU355"/>
      <c r="AV355"/>
      <c r="AW355"/>
      <c r="AX355"/>
      <c r="AY355"/>
      <c r="AZ355"/>
      <c r="BA355"/>
    </row>
    <row r="356" spans="34:53">
      <c r="AH356" s="318"/>
      <c r="AI356" s="318"/>
      <c r="AJ356" s="318"/>
      <c r="AK356" s="318"/>
      <c r="AL356" s="318"/>
      <c r="AM356" s="318"/>
      <c r="AN356" s="318"/>
      <c r="AO356" s="318"/>
      <c r="AP356" s="318"/>
      <c r="AQ356" s="318"/>
      <c r="AR356" s="318"/>
      <c r="AS356" s="318"/>
      <c r="AT356" s="318"/>
      <c r="AU356"/>
      <c r="AV356"/>
      <c r="AW356"/>
      <c r="AX356"/>
      <c r="AY356"/>
      <c r="AZ356"/>
      <c r="BA356"/>
    </row>
    <row r="357" spans="34:53">
      <c r="AH357" s="318"/>
      <c r="AI357" s="318"/>
      <c r="AJ357" s="318"/>
      <c r="AK357" s="318"/>
      <c r="AL357" s="318"/>
      <c r="AM357" s="318"/>
      <c r="AN357" s="318"/>
      <c r="AO357" s="318"/>
      <c r="AP357" s="318"/>
      <c r="AQ357" s="318"/>
      <c r="AR357" s="318"/>
      <c r="AS357" s="318"/>
      <c r="AT357" s="318"/>
      <c r="AU357"/>
      <c r="AV357"/>
      <c r="AW357"/>
      <c r="AX357"/>
      <c r="AY357"/>
      <c r="AZ357"/>
      <c r="BA357"/>
    </row>
    <row r="358" spans="34:53">
      <c r="AH358" s="318"/>
      <c r="AI358" s="318"/>
      <c r="AJ358" s="318"/>
      <c r="AK358" s="318"/>
      <c r="AL358" s="318"/>
      <c r="AM358" s="318"/>
      <c r="AN358" s="318"/>
      <c r="AO358" s="318"/>
      <c r="AP358" s="318"/>
      <c r="AQ358" s="318"/>
      <c r="AR358" s="318"/>
      <c r="AS358" s="318"/>
      <c r="AT358" s="318"/>
      <c r="AU358"/>
      <c r="AV358"/>
      <c r="AW358"/>
      <c r="AX358"/>
      <c r="AY358"/>
      <c r="AZ358"/>
      <c r="BA358"/>
    </row>
    <row r="359" spans="34:53">
      <c r="AH359" s="318"/>
      <c r="AI359" s="318"/>
      <c r="AJ359" s="318"/>
      <c r="AK359" s="318"/>
      <c r="AL359" s="318"/>
      <c r="AM359" s="318"/>
      <c r="AN359" s="318"/>
      <c r="AO359" s="318"/>
      <c r="AP359" s="318"/>
      <c r="AQ359" s="318"/>
      <c r="AR359" s="318"/>
      <c r="AS359" s="318"/>
      <c r="AT359" s="318"/>
      <c r="AU359"/>
      <c r="AV359"/>
      <c r="AW359"/>
      <c r="AX359"/>
      <c r="AY359"/>
      <c r="AZ359"/>
      <c r="BA359"/>
    </row>
    <row r="360" spans="34:53">
      <c r="AH360" s="318"/>
      <c r="AI360" s="318"/>
      <c r="AJ360" s="318"/>
      <c r="AK360" s="318"/>
      <c r="AL360" s="318"/>
      <c r="AM360" s="318"/>
      <c r="AN360" s="318"/>
      <c r="AO360" s="318"/>
      <c r="AP360" s="318"/>
      <c r="AQ360" s="318"/>
      <c r="AR360" s="318"/>
      <c r="AS360" s="318"/>
      <c r="AT360" s="318"/>
      <c r="AU360"/>
      <c r="AV360"/>
      <c r="AW360"/>
      <c r="AX360"/>
      <c r="AY360"/>
      <c r="AZ360"/>
      <c r="BA360"/>
    </row>
    <row r="361" spans="34:53">
      <c r="AH361" s="318"/>
      <c r="AI361" s="318"/>
      <c r="AJ361" s="318"/>
      <c r="AK361" s="318"/>
      <c r="AL361" s="318"/>
      <c r="AM361" s="318"/>
      <c r="AN361" s="318"/>
      <c r="AO361" s="318"/>
      <c r="AP361" s="318"/>
      <c r="AQ361" s="318"/>
      <c r="AR361" s="318"/>
      <c r="AS361" s="318"/>
      <c r="AT361" s="318"/>
      <c r="AU361"/>
      <c r="AV361"/>
      <c r="AW361"/>
      <c r="AX361"/>
      <c r="AY361"/>
      <c r="AZ361"/>
      <c r="BA361"/>
    </row>
    <row r="362" spans="34:53">
      <c r="AH362" s="318"/>
      <c r="AI362" s="318"/>
      <c r="AJ362" s="318"/>
      <c r="AK362" s="318"/>
      <c r="AL362" s="318"/>
      <c r="AM362" s="318"/>
      <c r="AN362" s="318"/>
      <c r="AO362" s="318"/>
      <c r="AP362" s="318"/>
      <c r="AQ362" s="318"/>
      <c r="AR362" s="318"/>
      <c r="AS362" s="318"/>
      <c r="AT362" s="318"/>
      <c r="AU362"/>
      <c r="AV362"/>
      <c r="AW362"/>
      <c r="AX362"/>
      <c r="AY362"/>
      <c r="AZ362"/>
      <c r="BA362"/>
    </row>
    <row r="363" spans="34:53">
      <c r="AH363" s="318"/>
      <c r="AI363" s="318"/>
      <c r="AJ363" s="318"/>
      <c r="AK363" s="318"/>
      <c r="AL363" s="318"/>
      <c r="AM363" s="318"/>
      <c r="AN363" s="318"/>
      <c r="AO363" s="318"/>
      <c r="AP363" s="318"/>
      <c r="AQ363" s="318"/>
      <c r="AR363" s="318"/>
      <c r="AS363" s="318"/>
      <c r="AT363" s="318"/>
      <c r="AU363"/>
      <c r="AV363"/>
      <c r="AW363"/>
      <c r="AX363"/>
      <c r="AY363"/>
      <c r="AZ363"/>
      <c r="BA363"/>
    </row>
    <row r="364" spans="34:53">
      <c r="AH364" s="318"/>
      <c r="AI364" s="318"/>
      <c r="AJ364" s="318"/>
      <c r="AK364" s="318"/>
      <c r="AL364" s="318"/>
      <c r="AM364" s="318"/>
      <c r="AN364" s="318"/>
      <c r="AO364" s="318"/>
      <c r="AP364" s="318"/>
      <c r="AQ364" s="318"/>
      <c r="AR364" s="318"/>
      <c r="AS364" s="318"/>
      <c r="AT364" s="318"/>
      <c r="AU364"/>
      <c r="AV364"/>
      <c r="AW364"/>
      <c r="AX364"/>
      <c r="AY364"/>
      <c r="AZ364"/>
      <c r="BA364"/>
    </row>
    <row r="365" spans="34:53">
      <c r="AH365" s="318"/>
      <c r="AI365" s="318"/>
      <c r="AJ365" s="318"/>
      <c r="AK365" s="318"/>
      <c r="AL365" s="318"/>
      <c r="AM365" s="318"/>
      <c r="AN365" s="318"/>
      <c r="AO365" s="318"/>
      <c r="AP365" s="318"/>
      <c r="AQ365" s="318"/>
      <c r="AR365" s="318"/>
      <c r="AS365" s="318"/>
      <c r="AT365" s="318"/>
      <c r="AU365"/>
      <c r="AV365"/>
      <c r="AW365"/>
      <c r="AX365"/>
      <c r="AY365"/>
      <c r="AZ365"/>
      <c r="BA365"/>
    </row>
    <row r="366" spans="34:53">
      <c r="AH366" s="318"/>
      <c r="AI366" s="318"/>
      <c r="AJ366" s="318"/>
      <c r="AK366" s="318"/>
      <c r="AL366" s="318"/>
      <c r="AM366" s="318"/>
      <c r="AN366" s="318"/>
      <c r="AO366" s="318"/>
      <c r="AP366" s="318"/>
      <c r="AQ366" s="318"/>
      <c r="AR366" s="318"/>
      <c r="AS366" s="318"/>
      <c r="AT366" s="318"/>
      <c r="AU366"/>
      <c r="AV366"/>
      <c r="AW366"/>
      <c r="AX366"/>
      <c r="AY366"/>
      <c r="AZ366"/>
      <c r="BA366"/>
    </row>
    <row r="367" spans="34:53">
      <c r="AH367" s="318"/>
      <c r="AI367" s="318"/>
      <c r="AJ367" s="318"/>
      <c r="AK367" s="318"/>
      <c r="AL367" s="318"/>
      <c r="AM367" s="318"/>
      <c r="AN367" s="318"/>
      <c r="AO367" s="318"/>
      <c r="AP367" s="318"/>
      <c r="AQ367" s="318"/>
      <c r="AR367" s="318"/>
      <c r="AS367" s="318"/>
      <c r="AT367" s="318"/>
      <c r="AU367"/>
      <c r="AV367"/>
      <c r="AW367"/>
      <c r="AX367"/>
      <c r="AY367"/>
      <c r="AZ367"/>
      <c r="BA367"/>
    </row>
    <row r="368" spans="34:53">
      <c r="AH368" s="318"/>
      <c r="AI368" s="318"/>
      <c r="AJ368" s="318"/>
      <c r="AK368" s="318"/>
      <c r="AL368" s="318"/>
      <c r="AM368" s="318"/>
      <c r="AN368" s="318"/>
      <c r="AO368" s="318"/>
      <c r="AP368" s="318"/>
      <c r="AQ368" s="318"/>
      <c r="AR368" s="318"/>
      <c r="AS368" s="318"/>
      <c r="AT368" s="318"/>
      <c r="AU368"/>
      <c r="AV368"/>
      <c r="AW368"/>
      <c r="AX368"/>
      <c r="AY368"/>
      <c r="AZ368"/>
      <c r="BA368"/>
    </row>
    <row r="369" spans="34:53">
      <c r="AH369" s="318"/>
      <c r="AI369" s="318"/>
      <c r="AJ369" s="318"/>
      <c r="AK369" s="318"/>
      <c r="AL369" s="318"/>
      <c r="AM369" s="318"/>
      <c r="AN369" s="318"/>
      <c r="AO369" s="318"/>
      <c r="AP369" s="318"/>
      <c r="AQ369" s="318"/>
      <c r="AR369" s="318"/>
      <c r="AS369" s="318"/>
      <c r="AT369" s="318"/>
      <c r="AU369"/>
      <c r="AV369"/>
      <c r="AW369"/>
      <c r="AX369"/>
      <c r="AY369"/>
      <c r="AZ369"/>
      <c r="BA369"/>
    </row>
    <row r="370" spans="34:53">
      <c r="AH370" s="318"/>
      <c r="AI370" s="318"/>
      <c r="AJ370" s="318"/>
      <c r="AK370" s="318"/>
      <c r="AL370" s="318"/>
      <c r="AM370" s="318"/>
      <c r="AN370" s="318"/>
      <c r="AO370" s="318"/>
      <c r="AP370" s="318"/>
      <c r="AQ370" s="318"/>
      <c r="AR370" s="318"/>
      <c r="AS370" s="318"/>
      <c r="AT370" s="318"/>
      <c r="AU370"/>
      <c r="AV370"/>
      <c r="AW370"/>
      <c r="AX370"/>
      <c r="AY370"/>
      <c r="AZ370"/>
      <c r="BA370"/>
    </row>
    <row r="371" spans="34:53">
      <c r="AH371" s="318"/>
      <c r="AI371" s="318"/>
      <c r="AJ371" s="318"/>
      <c r="AK371" s="318"/>
      <c r="AL371" s="318"/>
      <c r="AM371" s="318"/>
      <c r="AN371" s="318"/>
      <c r="AO371" s="318"/>
      <c r="AP371" s="318"/>
      <c r="AQ371" s="318"/>
      <c r="AR371" s="318"/>
      <c r="AS371" s="318"/>
      <c r="AT371" s="318"/>
      <c r="AU371"/>
      <c r="AV371"/>
      <c r="AW371"/>
      <c r="AX371"/>
      <c r="AY371"/>
      <c r="AZ371"/>
      <c r="BA371"/>
    </row>
    <row r="372" spans="34:53">
      <c r="AH372" s="318"/>
      <c r="AI372" s="318"/>
      <c r="AJ372" s="318"/>
      <c r="AK372" s="318"/>
      <c r="AL372" s="318"/>
      <c r="AM372" s="318"/>
      <c r="AN372" s="318"/>
      <c r="AO372" s="318"/>
      <c r="AP372" s="318"/>
      <c r="AQ372" s="318"/>
      <c r="AR372" s="318"/>
      <c r="AS372" s="318"/>
      <c r="AT372" s="318"/>
      <c r="AU372"/>
      <c r="AV372"/>
      <c r="AW372"/>
      <c r="AX372"/>
      <c r="AY372"/>
      <c r="AZ372"/>
      <c r="BA372"/>
    </row>
    <row r="373" spans="34:53">
      <c r="AH373" s="318"/>
      <c r="AI373" s="318"/>
      <c r="AJ373" s="318"/>
      <c r="AK373" s="318"/>
      <c r="AL373" s="318"/>
      <c r="AM373" s="318"/>
      <c r="AN373" s="318"/>
      <c r="AO373" s="318"/>
      <c r="AP373" s="318"/>
      <c r="AQ373" s="318"/>
      <c r="AR373" s="318"/>
      <c r="AS373" s="318"/>
      <c r="AT373" s="318"/>
      <c r="AU373"/>
      <c r="AV373"/>
      <c r="AW373"/>
      <c r="AX373"/>
      <c r="AY373"/>
      <c r="AZ373"/>
      <c r="BA373"/>
    </row>
    <row r="374" spans="34:53">
      <c r="AH374" s="318"/>
      <c r="AI374" s="318"/>
      <c r="AJ374" s="318"/>
      <c r="AK374" s="318"/>
      <c r="AL374" s="318"/>
      <c r="AM374" s="318"/>
      <c r="AN374" s="318"/>
      <c r="AO374" s="318"/>
      <c r="AP374" s="318"/>
      <c r="AQ374" s="318"/>
      <c r="AR374" s="318"/>
      <c r="AS374" s="318"/>
      <c r="AT374" s="318"/>
    </row>
    <row r="375" spans="34:53">
      <c r="AH375" s="318"/>
      <c r="AI375" s="318"/>
      <c r="AJ375" s="318"/>
      <c r="AK375" s="318"/>
      <c r="AL375" s="318"/>
      <c r="AM375" s="318"/>
      <c r="AN375" s="318"/>
      <c r="AO375" s="318"/>
      <c r="AP375" s="318"/>
      <c r="AQ375" s="318"/>
      <c r="AR375" s="318"/>
      <c r="AS375" s="318"/>
      <c r="AT375" s="318"/>
    </row>
    <row r="376" spans="34:53">
      <c r="AH376" s="318"/>
      <c r="AI376" s="318"/>
      <c r="AJ376" s="318"/>
      <c r="AK376" s="318"/>
      <c r="AL376" s="318"/>
      <c r="AM376" s="318"/>
      <c r="AN376" s="318"/>
      <c r="AO376" s="318"/>
      <c r="AP376" s="318"/>
      <c r="AQ376" s="318"/>
      <c r="AR376" s="318"/>
      <c r="AS376" s="318"/>
      <c r="AT376" s="318"/>
    </row>
    <row r="377" spans="34:53">
      <c r="AH377" s="318"/>
      <c r="AI377" s="318"/>
      <c r="AJ377" s="318"/>
      <c r="AK377" s="318"/>
      <c r="AL377" s="318"/>
      <c r="AM377" s="318"/>
      <c r="AN377" s="318"/>
      <c r="AO377" s="318"/>
      <c r="AP377" s="318"/>
      <c r="AQ377" s="318"/>
      <c r="AR377" s="318"/>
      <c r="AS377" s="318"/>
      <c r="AT377" s="318"/>
    </row>
    <row r="378" spans="34:53">
      <c r="AH378" s="318"/>
      <c r="AI378" s="318"/>
      <c r="AJ378" s="318"/>
      <c r="AK378" s="318"/>
      <c r="AL378" s="318"/>
      <c r="AM378" s="318"/>
      <c r="AN378" s="318"/>
      <c r="AO378" s="318"/>
      <c r="AP378" s="318"/>
      <c r="AQ378" s="318"/>
      <c r="AR378" s="318"/>
      <c r="AS378" s="318"/>
      <c r="AT378" s="318"/>
    </row>
    <row r="379" spans="34:53">
      <c r="AH379" s="318"/>
      <c r="AI379" s="318"/>
      <c r="AJ379" s="318"/>
      <c r="AK379" s="318"/>
      <c r="AL379" s="318"/>
      <c r="AM379" s="318"/>
      <c r="AN379" s="318"/>
      <c r="AO379" s="318"/>
      <c r="AP379" s="318"/>
      <c r="AQ379" s="318"/>
      <c r="AR379" s="318"/>
      <c r="AS379" s="318"/>
      <c r="AT379" s="318"/>
    </row>
    <row r="380" spans="34:53">
      <c r="AH380" s="318"/>
      <c r="AI380" s="318"/>
      <c r="AJ380" s="318"/>
      <c r="AK380" s="318"/>
      <c r="AL380" s="318"/>
      <c r="AM380" s="318"/>
      <c r="AN380" s="318"/>
      <c r="AO380" s="318"/>
      <c r="AP380" s="318"/>
      <c r="AQ380" s="318"/>
      <c r="AR380" s="318"/>
      <c r="AS380" s="318"/>
      <c r="AT380" s="318"/>
    </row>
    <row r="381" spans="34:53">
      <c r="AH381" s="318"/>
      <c r="AI381" s="318"/>
      <c r="AJ381" s="318"/>
      <c r="AK381" s="318"/>
      <c r="AL381" s="318"/>
      <c r="AM381" s="318"/>
      <c r="AN381" s="318"/>
      <c r="AO381" s="318"/>
      <c r="AP381" s="318"/>
      <c r="AQ381" s="318"/>
      <c r="AR381" s="318"/>
      <c r="AS381" s="318"/>
      <c r="AT381" s="318"/>
    </row>
    <row r="382" spans="34:53">
      <c r="AH382" s="318"/>
      <c r="AI382" s="318"/>
      <c r="AJ382" s="318"/>
      <c r="AK382" s="318"/>
      <c r="AL382" s="318"/>
      <c r="AM382" s="318"/>
      <c r="AN382" s="318"/>
      <c r="AO382" s="318"/>
      <c r="AP382" s="318"/>
      <c r="AQ382" s="318"/>
      <c r="AR382" s="318"/>
      <c r="AS382" s="318"/>
      <c r="AT382" s="318"/>
    </row>
    <row r="383" spans="34:53">
      <c r="AH383" s="318"/>
      <c r="AI383" s="318"/>
      <c r="AJ383" s="318"/>
      <c r="AK383" s="318"/>
      <c r="AL383" s="318"/>
      <c r="AM383" s="318"/>
      <c r="AN383" s="318"/>
      <c r="AO383" s="318"/>
      <c r="AP383" s="318"/>
      <c r="AQ383" s="318"/>
      <c r="AR383" s="318"/>
      <c r="AS383" s="318"/>
      <c r="AT383" s="318"/>
    </row>
    <row r="384" spans="34:53">
      <c r="AH384" s="318"/>
      <c r="AI384" s="318"/>
      <c r="AJ384" s="318"/>
      <c r="AK384" s="318"/>
      <c r="AL384" s="318"/>
      <c r="AM384" s="318"/>
      <c r="AN384" s="318"/>
      <c r="AO384" s="318"/>
      <c r="AP384" s="318"/>
      <c r="AQ384" s="318"/>
      <c r="AR384" s="318"/>
      <c r="AS384" s="318"/>
      <c r="AT384" s="318"/>
    </row>
    <row r="385" spans="34:46">
      <c r="AH385" s="318"/>
      <c r="AI385" s="318"/>
      <c r="AJ385" s="318"/>
      <c r="AK385" s="318"/>
      <c r="AL385" s="318"/>
      <c r="AM385" s="318"/>
      <c r="AN385" s="318"/>
      <c r="AO385" s="318"/>
      <c r="AP385" s="318"/>
      <c r="AQ385" s="318"/>
      <c r="AR385" s="318"/>
      <c r="AS385" s="318"/>
      <c r="AT385" s="318"/>
    </row>
    <row r="386" spans="34:46">
      <c r="AH386" s="318"/>
      <c r="AI386" s="318"/>
      <c r="AJ386" s="318"/>
      <c r="AK386" s="318"/>
      <c r="AL386" s="318"/>
      <c r="AM386" s="318"/>
      <c r="AN386" s="318"/>
      <c r="AO386" s="318"/>
      <c r="AP386" s="318"/>
      <c r="AQ386" s="318"/>
      <c r="AR386" s="318"/>
      <c r="AS386" s="318"/>
      <c r="AT386" s="318"/>
    </row>
    <row r="387" spans="34:46">
      <c r="AH387" s="318"/>
      <c r="AI387" s="318"/>
      <c r="AJ387" s="318"/>
      <c r="AK387" s="318"/>
      <c r="AL387" s="318"/>
      <c r="AM387" s="318"/>
      <c r="AN387" s="318"/>
      <c r="AO387" s="318"/>
      <c r="AP387" s="318"/>
      <c r="AQ387" s="318"/>
      <c r="AR387" s="318"/>
      <c r="AS387" s="318"/>
      <c r="AT387" s="318"/>
    </row>
    <row r="388" spans="34:46">
      <c r="AH388" s="318"/>
      <c r="AS388" s="318"/>
      <c r="AT388" s="318"/>
    </row>
    <row r="389" spans="34:46">
      <c r="AH389" s="318"/>
      <c r="AS389" s="318"/>
      <c r="AT389" s="318"/>
    </row>
    <row r="390" spans="34:46">
      <c r="AH390" s="318"/>
      <c r="AS390" s="318"/>
      <c r="AT390" s="318"/>
    </row>
    <row r="391" spans="34:46">
      <c r="AH391" s="318"/>
      <c r="AS391" s="318"/>
      <c r="AT391" s="318"/>
    </row>
    <row r="392" spans="34:46">
      <c r="AH392" s="318"/>
      <c r="AS392" s="318"/>
      <c r="AT392" s="318"/>
    </row>
    <row r="393" spans="34:46">
      <c r="AH393" s="318"/>
      <c r="AS393" s="318"/>
      <c r="AT393" s="318"/>
    </row>
    <row r="394" spans="34:46">
      <c r="AH394" s="318"/>
      <c r="AS394" s="318"/>
      <c r="AT394" s="318"/>
    </row>
    <row r="395" spans="34:46">
      <c r="AH395" s="318"/>
      <c r="AS395" s="318"/>
      <c r="AT395" s="318"/>
    </row>
  </sheetData>
  <conditionalFormatting sqref="AT39:AT40">
    <cfRule type="cellIs" dxfId="30" priority="12" stopIfTrue="1" operator="lessThan">
      <formula>0</formula>
    </cfRule>
  </conditionalFormatting>
  <conditionalFormatting sqref="AT63">
    <cfRule type="cellIs" dxfId="29" priority="14" stopIfTrue="1" operator="greaterThan">
      <formula>0</formula>
    </cfRule>
    <cfRule type="cellIs" dxfId="28" priority="15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265"/>
  <sheetViews>
    <sheetView zoomScale="82" zoomScaleNormal="82" workbookViewId="0">
      <selection activeCell="B11" sqref="A11:B11"/>
    </sheetView>
  </sheetViews>
  <sheetFormatPr baseColWidth="10" defaultRowHeight="15"/>
  <cols>
    <col min="1" max="1" width="1.6328125" customWidth="1"/>
    <col min="2" max="2" width="5.453125" customWidth="1"/>
    <col min="3" max="3" width="3" customWidth="1"/>
    <col min="4" max="4" width="9.81640625" customWidth="1"/>
    <col min="5" max="5" width="6.6328125" customWidth="1"/>
    <col min="6" max="6" width="5" customWidth="1"/>
    <col min="7" max="8" width="7" style="217" customWidth="1"/>
    <col min="9" max="9" width="6.81640625" style="217" customWidth="1"/>
    <col min="10" max="10" width="6.453125" style="96" customWidth="1"/>
    <col min="11" max="11" width="5.6328125" style="96" customWidth="1"/>
    <col min="12" max="12" width="6.81640625" customWidth="1"/>
    <col min="13" max="13" width="6.36328125" customWidth="1"/>
    <col min="14" max="14" width="5.453125" customWidth="1"/>
    <col min="15" max="15" width="7.1796875" style="96" customWidth="1"/>
    <col min="16" max="16" width="8.1796875" style="96" customWidth="1"/>
    <col min="17" max="17" width="7.1796875" style="96" customWidth="1"/>
    <col min="18" max="18" width="6.90625" customWidth="1"/>
    <col min="19" max="19" width="10.36328125" style="9" customWidth="1"/>
    <col min="20" max="20" width="7.1796875" style="9" customWidth="1"/>
    <col min="21" max="21" width="8" style="9" customWidth="1"/>
    <col min="22" max="22" width="7" style="1" customWidth="1"/>
    <col min="23" max="23" width="8.453125" style="1" customWidth="1"/>
    <col min="24" max="30" width="10.90625" style="1"/>
    <col min="31" max="31" width="12.08984375" style="1" customWidth="1"/>
    <col min="33" max="33" width="14" customWidth="1"/>
    <col min="34" max="34" width="12.54296875" customWidth="1"/>
    <col min="35" max="35" width="10.90625" customWidth="1"/>
  </cols>
  <sheetData>
    <row r="1" spans="1:39" ht="15.6">
      <c r="A1" s="39"/>
      <c r="B1" s="39"/>
      <c r="C1" s="39"/>
      <c r="D1" s="39"/>
      <c r="E1" s="39"/>
      <c r="F1" s="39"/>
      <c r="G1" s="252"/>
      <c r="H1" s="252"/>
      <c r="I1" s="252"/>
      <c r="J1" s="100"/>
      <c r="K1" s="100"/>
      <c r="L1" s="39"/>
      <c r="M1" s="39"/>
      <c r="N1" s="39"/>
      <c r="O1" s="100"/>
      <c r="P1" s="100"/>
      <c r="Q1" s="100"/>
      <c r="R1" s="39"/>
      <c r="S1" s="64"/>
      <c r="T1" s="64"/>
      <c r="U1" s="39"/>
      <c r="V1" s="2"/>
      <c r="W1" s="5"/>
      <c r="X1" s="5"/>
      <c r="Y1" s="4"/>
      <c r="Z1" s="4"/>
      <c r="AA1"/>
      <c r="AB1"/>
      <c r="AC1"/>
      <c r="AD1"/>
      <c r="AE1"/>
    </row>
    <row r="2" spans="1:39" s="123" customFormat="1" ht="31.8">
      <c r="A2" s="141"/>
      <c r="B2" s="141"/>
      <c r="C2" s="142" t="s">
        <v>468</v>
      </c>
      <c r="D2" s="142"/>
      <c r="E2" s="142"/>
      <c r="F2" s="142"/>
      <c r="G2" s="253"/>
      <c r="H2" s="253"/>
      <c r="I2" s="253"/>
      <c r="J2" s="142" t="s">
        <v>502</v>
      </c>
      <c r="K2" s="142"/>
      <c r="L2" s="142"/>
      <c r="M2" s="142"/>
      <c r="N2" s="142"/>
      <c r="O2" s="144" t="str">
        <f>+År!B2</f>
        <v>Skålda purke</v>
      </c>
      <c r="P2" s="147"/>
      <c r="Q2" s="147"/>
      <c r="R2" s="141"/>
      <c r="S2" s="148"/>
      <c r="T2" s="148"/>
      <c r="U2" s="141"/>
      <c r="V2" s="2"/>
      <c r="W2" s="5"/>
      <c r="X2" s="5"/>
      <c r="Y2" s="4"/>
      <c r="Z2" s="4"/>
      <c r="AA2"/>
      <c r="AB2"/>
      <c r="AC2"/>
      <c r="AD2"/>
      <c r="AE2"/>
      <c r="AF2"/>
      <c r="AG2"/>
      <c r="AH2"/>
      <c r="AI2"/>
      <c r="AJ2"/>
      <c r="AK2"/>
      <c r="AL2"/>
      <c r="AM2"/>
    </row>
    <row r="3" spans="1:39" ht="15.6">
      <c r="A3" s="39"/>
      <c r="B3" s="39"/>
      <c r="C3" s="39"/>
      <c r="D3" s="39"/>
      <c r="E3" s="39"/>
      <c r="F3" s="39"/>
      <c r="G3" s="252"/>
      <c r="H3" s="252"/>
      <c r="I3" s="252"/>
      <c r="J3" s="100"/>
      <c r="K3" s="100"/>
      <c r="L3" s="39"/>
      <c r="M3" s="39"/>
      <c r="N3" s="39"/>
      <c r="O3" s="100"/>
      <c r="P3" s="100"/>
      <c r="Q3" s="100"/>
      <c r="R3" s="39"/>
      <c r="S3" s="64"/>
      <c r="T3" s="64"/>
      <c r="U3" s="39"/>
      <c r="V3" s="2"/>
      <c r="W3" s="5"/>
      <c r="X3" s="5"/>
      <c r="Y3" s="4"/>
      <c r="Z3" s="4"/>
      <c r="AA3"/>
      <c r="AB3"/>
      <c r="AC3"/>
      <c r="AD3"/>
      <c r="AE3"/>
    </row>
    <row r="4" spans="1:39" ht="15.6">
      <c r="A4" s="39"/>
      <c r="B4" s="39"/>
      <c r="C4" s="39"/>
      <c r="D4" s="39"/>
      <c r="E4" s="39"/>
      <c r="F4" s="39"/>
      <c r="G4" s="252"/>
      <c r="H4" s="252"/>
      <c r="I4" s="252"/>
      <c r="J4" s="100"/>
      <c r="K4" s="100"/>
      <c r="L4" s="39"/>
      <c r="M4" s="39"/>
      <c r="N4" s="39"/>
      <c r="O4" s="100"/>
      <c r="P4" s="100"/>
      <c r="Q4" s="100"/>
      <c r="R4" s="39"/>
      <c r="S4" s="64"/>
      <c r="T4" s="64"/>
      <c r="U4" s="39"/>
      <c r="V4" s="2"/>
      <c r="W4" s="5"/>
      <c r="X4" s="5"/>
      <c r="Y4" s="4"/>
      <c r="Z4" s="4"/>
      <c r="AA4"/>
      <c r="AB4"/>
      <c r="AC4"/>
      <c r="AD4"/>
      <c r="AE4"/>
    </row>
    <row r="5" spans="1:39" s="134" customFormat="1" ht="19.8">
      <c r="A5" s="154"/>
      <c r="B5" s="154"/>
      <c r="C5" s="139" t="s">
        <v>8</v>
      </c>
      <c r="D5" s="139"/>
      <c r="E5" s="133">
        <f>+År!R2</f>
        <v>52</v>
      </c>
      <c r="F5" s="154"/>
      <c r="G5" s="254"/>
      <c r="H5" s="254"/>
      <c r="I5" s="254"/>
      <c r="J5" s="163"/>
      <c r="K5" s="163" t="s">
        <v>453</v>
      </c>
      <c r="L5" s="163"/>
      <c r="M5" s="163"/>
      <c r="N5" s="154"/>
      <c r="O5" s="163"/>
      <c r="P5" s="325">
        <f>SUM(G11:G13)</f>
        <v>29699</v>
      </c>
      <c r="Q5" s="326"/>
      <c r="R5" s="156"/>
      <c r="S5" s="154"/>
      <c r="T5" s="64"/>
      <c r="U5" s="39"/>
      <c r="V5" s="5"/>
      <c r="W5" s="4"/>
      <c r="X5" s="4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1:39" ht="15.6">
      <c r="A6" s="45"/>
      <c r="B6" s="45"/>
      <c r="C6" s="45"/>
      <c r="D6" s="45"/>
      <c r="E6" s="45"/>
      <c r="F6" s="45"/>
      <c r="G6" s="255"/>
      <c r="H6" s="255"/>
      <c r="I6" s="255"/>
      <c r="J6" s="145"/>
      <c r="K6" s="145"/>
      <c r="L6" s="45"/>
      <c r="M6" s="45"/>
      <c r="N6" s="45"/>
      <c r="O6" s="145"/>
      <c r="P6" s="145"/>
      <c r="Q6" s="145"/>
      <c r="R6" s="45"/>
      <c r="S6" s="82"/>
      <c r="T6" s="64"/>
      <c r="U6" s="39"/>
      <c r="V6" s="2"/>
      <c r="W6" s="5"/>
      <c r="X6" s="5"/>
      <c r="Y6" s="4"/>
      <c r="Z6" s="4"/>
      <c r="AA6"/>
      <c r="AB6"/>
      <c r="AC6"/>
      <c r="AD6"/>
      <c r="AE6"/>
    </row>
    <row r="7" spans="1:39" ht="15.6">
      <c r="A7" s="45"/>
      <c r="B7" s="45"/>
      <c r="C7" s="45"/>
      <c r="D7" s="45"/>
      <c r="E7" s="45"/>
      <c r="F7" s="45"/>
      <c r="G7" s="255"/>
      <c r="H7" s="255"/>
      <c r="I7" s="255"/>
      <c r="J7" s="145"/>
      <c r="K7" s="145"/>
      <c r="L7" s="45"/>
      <c r="M7" s="45"/>
      <c r="N7" s="45"/>
      <c r="O7" s="145"/>
      <c r="P7" s="145"/>
      <c r="Q7" s="145"/>
      <c r="R7" s="45"/>
      <c r="S7" s="82"/>
      <c r="T7" s="82" t="s">
        <v>3</v>
      </c>
      <c r="U7" s="39"/>
      <c r="V7" s="2"/>
      <c r="W7" s="5"/>
      <c r="X7" s="5"/>
      <c r="Y7" s="4"/>
      <c r="Z7" s="4"/>
      <c r="AA7"/>
      <c r="AB7"/>
      <c r="AC7"/>
      <c r="AD7"/>
      <c r="AE7"/>
    </row>
    <row r="8" spans="1:39" ht="15.6">
      <c r="A8" s="39"/>
      <c r="B8" s="39"/>
      <c r="C8" s="39"/>
      <c r="D8" s="39"/>
      <c r="E8" s="72" t="s">
        <v>3</v>
      </c>
      <c r="F8" s="45"/>
      <c r="G8" s="255"/>
      <c r="H8" s="255"/>
      <c r="I8" s="213" t="s">
        <v>3</v>
      </c>
      <c r="J8" s="145"/>
      <c r="K8" s="145"/>
      <c r="L8" s="45"/>
      <c r="M8" s="45"/>
      <c r="N8" s="45"/>
      <c r="O8" s="95" t="s">
        <v>18</v>
      </c>
      <c r="P8" s="95" t="s">
        <v>18</v>
      </c>
      <c r="Q8" s="95" t="s">
        <v>476</v>
      </c>
      <c r="R8" s="45"/>
      <c r="S8" s="72" t="s">
        <v>52</v>
      </c>
      <c r="T8" s="72" t="s">
        <v>11</v>
      </c>
      <c r="U8" s="39"/>
      <c r="V8" s="2"/>
      <c r="W8" s="5"/>
      <c r="X8" s="5"/>
      <c r="Y8" s="4"/>
      <c r="Z8" s="4"/>
      <c r="AA8"/>
      <c r="AB8"/>
      <c r="AC8"/>
      <c r="AD8"/>
      <c r="AE8"/>
    </row>
    <row r="9" spans="1:39" ht="15.6">
      <c r="A9" s="39"/>
      <c r="B9" s="39"/>
      <c r="C9" s="39"/>
      <c r="D9" s="39"/>
      <c r="E9" s="72" t="s">
        <v>526</v>
      </c>
      <c r="F9" s="45"/>
      <c r="G9" s="213" t="s">
        <v>3</v>
      </c>
      <c r="H9" s="255"/>
      <c r="I9" s="213" t="s">
        <v>482</v>
      </c>
      <c r="J9" s="95" t="s">
        <v>3</v>
      </c>
      <c r="K9" s="95" t="s">
        <v>1</v>
      </c>
      <c r="L9" s="78" t="s">
        <v>18</v>
      </c>
      <c r="M9" s="78" t="s">
        <v>18</v>
      </c>
      <c r="N9" s="45"/>
      <c r="O9" s="95" t="s">
        <v>480</v>
      </c>
      <c r="P9" s="95" t="s">
        <v>480</v>
      </c>
      <c r="Q9" s="95" t="s">
        <v>480</v>
      </c>
      <c r="R9" s="78" t="s">
        <v>476</v>
      </c>
      <c r="S9" s="72" t="s">
        <v>85</v>
      </c>
      <c r="T9" s="72" t="s">
        <v>533</v>
      </c>
      <c r="U9" s="39"/>
      <c r="V9" s="4"/>
      <c r="W9" s="4"/>
      <c r="X9" s="4"/>
      <c r="Z9" s="5"/>
      <c r="AA9"/>
      <c r="AB9"/>
      <c r="AC9"/>
      <c r="AD9"/>
      <c r="AE9"/>
    </row>
    <row r="10" spans="1:39" ht="15.6">
      <c r="A10" s="39"/>
      <c r="B10" s="45" t="s">
        <v>63</v>
      </c>
      <c r="C10" s="45" t="s">
        <v>460</v>
      </c>
      <c r="D10" s="42"/>
      <c r="E10" s="72" t="s">
        <v>505</v>
      </c>
      <c r="F10" s="112" t="s">
        <v>532</v>
      </c>
      <c r="G10" s="213" t="s">
        <v>11</v>
      </c>
      <c r="H10" s="276" t="s">
        <v>532</v>
      </c>
      <c r="I10" s="213" t="s">
        <v>475</v>
      </c>
      <c r="J10" s="95" t="s">
        <v>444</v>
      </c>
      <c r="K10" s="95" t="s">
        <v>444</v>
      </c>
      <c r="L10" s="78" t="s">
        <v>30</v>
      </c>
      <c r="M10" s="78" t="s">
        <v>475</v>
      </c>
      <c r="N10" s="112" t="s">
        <v>532</v>
      </c>
      <c r="O10" s="95" t="s">
        <v>528</v>
      </c>
      <c r="P10" s="95" t="s">
        <v>477</v>
      </c>
      <c r="Q10" s="95" t="s">
        <v>477</v>
      </c>
      <c r="R10" s="78" t="s">
        <v>478</v>
      </c>
      <c r="S10" s="72" t="s">
        <v>484</v>
      </c>
      <c r="T10" s="72" t="s">
        <v>540</v>
      </c>
      <c r="U10" s="39"/>
      <c r="V10" s="4"/>
      <c r="W10" s="52"/>
      <c r="X10" s="52"/>
      <c r="Z10" s="5"/>
      <c r="AA10"/>
      <c r="AB10"/>
      <c r="AC10"/>
      <c r="AD10"/>
      <c r="AE10"/>
    </row>
    <row r="11" spans="1:39" ht="15.6">
      <c r="A11" s="39"/>
      <c r="B11" s="47">
        <f>+'Ark1'!C1020</f>
        <v>2024</v>
      </c>
      <c r="C11" s="47">
        <f>+'Ark1'!K1020</f>
        <v>0</v>
      </c>
      <c r="D11" s="48" t="str">
        <f>VLOOKUP(C11,RNR!$G$16:$H$18,2)</f>
        <v>Ordinær</v>
      </c>
      <c r="E11" s="65">
        <f>+'Ark1'!Q1020</f>
        <v>568</v>
      </c>
      <c r="F11" s="76">
        <f>+E11-E15</f>
        <v>-51</v>
      </c>
      <c r="G11" s="256">
        <f>+'Ark1'!R1020</f>
        <v>18973</v>
      </c>
      <c r="H11" s="219">
        <f>+G11-G15</f>
        <v>-469</v>
      </c>
      <c r="I11" s="256">
        <f>+'Ark1'!S1020</f>
        <v>18937</v>
      </c>
      <c r="J11" s="101">
        <f>+'Ark1'!T1020</f>
        <v>63.884305868884482</v>
      </c>
      <c r="K11" s="101">
        <f>+'Ark1'!U1020</f>
        <v>62.903808889060301</v>
      </c>
      <c r="L11" s="49">
        <f>+'Ark1'!V1020</f>
        <v>5.8324988141042544</v>
      </c>
      <c r="M11" s="49">
        <f>+'Ark1'!W1020</f>
        <v>59.140412948196634</v>
      </c>
      <c r="N11" s="61">
        <f>+IF(E11=0,"",M11-M15)</f>
        <v>-0.19761231604674379</v>
      </c>
      <c r="O11" s="101">
        <f>+'Ark1'!Y1020</f>
        <v>150.47862225267471</v>
      </c>
      <c r="P11" s="101">
        <f>+'Ark1'!Z1020</f>
        <v>150.76468817658537</v>
      </c>
      <c r="Q11" s="101">
        <f>+'Ark1'!AA1020</f>
        <v>29.892535230581569</v>
      </c>
      <c r="R11" s="49">
        <f>+'Ark1'!AB1020</f>
        <v>4.284994603152831</v>
      </c>
      <c r="S11" s="65">
        <f>+'Ark1'!AC1020</f>
        <v>-35.49837337195487</v>
      </c>
      <c r="T11" s="65">
        <f t="shared" ref="T11:T12" si="0">+G11/E11</f>
        <v>33.403169014084504</v>
      </c>
      <c r="U11" s="39"/>
      <c r="V11" s="4"/>
      <c r="W11" s="52"/>
      <c r="X11" s="3"/>
      <c r="Z11" s="5"/>
      <c r="AA11"/>
      <c r="AB11"/>
      <c r="AC11"/>
      <c r="AD11"/>
      <c r="AE11"/>
    </row>
    <row r="12" spans="1:39" s="302" customFormat="1" ht="15.6">
      <c r="A12" s="39"/>
      <c r="B12" s="47">
        <f>+'Ark1'!C1021</f>
        <v>2024</v>
      </c>
      <c r="C12" s="47">
        <f>+'Ark1'!K1021</f>
        <v>2</v>
      </c>
      <c r="D12" s="48" t="str">
        <f>VLOOKUP(C12,RNR!$G$16:$H$18,2)</f>
        <v>Med baklabb</v>
      </c>
      <c r="E12" s="65">
        <f>+'Ark1'!Q1021</f>
        <v>221</v>
      </c>
      <c r="F12" s="76">
        <f t="shared" ref="F12:F13" si="1">+E12-E16</f>
        <v>-11</v>
      </c>
      <c r="G12" s="256">
        <f>+'Ark1'!R1021</f>
        <v>10553</v>
      </c>
      <c r="H12" s="219">
        <f t="shared" ref="H12:H13" si="2">+G12-G16</f>
        <v>-148</v>
      </c>
      <c r="I12" s="256">
        <f>+'Ark1'!S1021</f>
        <v>10553</v>
      </c>
      <c r="J12" s="101">
        <f>+'Ark1'!T1021</f>
        <v>35.533182935452366</v>
      </c>
      <c r="K12" s="101">
        <f>+'Ark1'!U1021</f>
        <v>36.552974679012237</v>
      </c>
      <c r="L12" s="49">
        <f>+'Ark1'!V1021</f>
        <v>6.6039988628825919</v>
      </c>
      <c r="M12" s="49">
        <f>+'Ark1'!W1021</f>
        <v>58.352411636501479</v>
      </c>
      <c r="N12" s="61">
        <f t="shared" ref="N12:N13" si="3">+IF(E12=0,"",M12-M16)</f>
        <v>-0.17333362095111227</v>
      </c>
      <c r="O12" s="101">
        <f>+'Ark1'!Y1021</f>
        <v>157.21017720079556</v>
      </c>
      <c r="P12" s="101">
        <f>+'Ark1'!Z1021</f>
        <v>157.21017720079556</v>
      </c>
      <c r="Q12" s="101">
        <f>+'Ark1'!AA1021</f>
        <v>31.552088977814346</v>
      </c>
      <c r="R12" s="49">
        <f>+'Ark1'!AB1021</f>
        <v>5.2047655193143996</v>
      </c>
      <c r="S12" s="65">
        <f>+'Ark1'!AC1021</f>
        <v>-39.419098062673058</v>
      </c>
      <c r="T12" s="65">
        <f t="shared" si="0"/>
        <v>47.751131221719454</v>
      </c>
      <c r="U12" s="39"/>
      <c r="V12" s="4"/>
      <c r="W12" s="52"/>
      <c r="X12" s="3"/>
      <c r="Y12" s="1"/>
      <c r="Z12" s="5"/>
    </row>
    <row r="13" spans="1:39" ht="15.6">
      <c r="A13" s="39"/>
      <c r="B13" s="47">
        <f>+'Ark1'!C1022</f>
        <v>2024</v>
      </c>
      <c r="C13" s="47">
        <f>+'Ark1'!K1022</f>
        <v>4</v>
      </c>
      <c r="D13" s="48" t="str">
        <f>VLOOKUP(C13,RNR!$G$16:$H$18,2)</f>
        <v>Økologisk</v>
      </c>
      <c r="E13" s="65">
        <f>+'Ark1'!Q1022</f>
        <v>76</v>
      </c>
      <c r="F13" s="76">
        <f t="shared" si="1"/>
        <v>11</v>
      </c>
      <c r="G13" s="256">
        <f>+'Ark1'!R1022</f>
        <v>173</v>
      </c>
      <c r="H13" s="219">
        <f t="shared" si="2"/>
        <v>39</v>
      </c>
      <c r="I13" s="256">
        <f>+'Ark1'!S1022</f>
        <v>163</v>
      </c>
      <c r="J13" s="101">
        <f>+'Ark1'!T1022</f>
        <v>0.58251119566315379</v>
      </c>
      <c r="K13" s="101">
        <f>+'Ark1'!U1022</f>
        <v>0.54321643192746949</v>
      </c>
      <c r="L13" s="49">
        <f>+'Ark1'!V1022</f>
        <v>3.6184971098265888</v>
      </c>
      <c r="M13" s="49">
        <f>+'Ark1'!W1022</f>
        <v>58.797546012269926</v>
      </c>
      <c r="N13" s="61">
        <f t="shared" si="3"/>
        <v>2.7419904567143689</v>
      </c>
      <c r="O13" s="101">
        <f>+'Ark1'!Y1022</f>
        <v>142.51502890173413</v>
      </c>
      <c r="P13" s="101">
        <f>+'Ark1'!Z1022</f>
        <v>151.25828220858901</v>
      </c>
      <c r="Q13" s="101">
        <f>+'Ark1'!AA1022</f>
        <v>39.201109311884466</v>
      </c>
      <c r="R13" s="49">
        <f>+'Ark1'!AB1022</f>
        <v>0</v>
      </c>
      <c r="S13" s="65">
        <f>+'Ark1'!AC1022</f>
        <v>0</v>
      </c>
      <c r="T13" s="65">
        <f t="shared" ref="T13:T21" si="4">+G13/E13</f>
        <v>2.2763157894736841</v>
      </c>
      <c r="U13" s="39"/>
      <c r="V13" s="4"/>
      <c r="W13" s="52"/>
      <c r="X13" s="3"/>
      <c r="Z13" s="5"/>
      <c r="AA13"/>
      <c r="AB13" s="2"/>
      <c r="AC13" s="2"/>
      <c r="AD13" s="2"/>
      <c r="AE13"/>
    </row>
    <row r="14" spans="1:39" ht="15.6">
      <c r="A14" s="39"/>
      <c r="B14" s="39"/>
      <c r="C14" s="39"/>
      <c r="D14" s="39"/>
      <c r="E14" s="39"/>
      <c r="F14" s="39"/>
      <c r="G14" s="252"/>
      <c r="H14" s="252"/>
      <c r="I14" s="252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4"/>
      <c r="W14" s="52"/>
      <c r="X14" s="3"/>
      <c r="Y14" s="11"/>
      <c r="Z14" s="5"/>
      <c r="AA14"/>
      <c r="AB14" s="2"/>
      <c r="AC14" s="2"/>
      <c r="AD14" s="4"/>
      <c r="AE14" s="4"/>
      <c r="AF14" s="4"/>
    </row>
    <row r="15" spans="1:39" ht="15.6">
      <c r="A15" s="39"/>
      <c r="B15" s="302">
        <f>+'Ark1'!C1023</f>
        <v>2023</v>
      </c>
      <c r="C15" s="302">
        <f>+'Ark1'!K1023</f>
        <v>0</v>
      </c>
      <c r="D15" s="48" t="str">
        <f>VLOOKUP(C15,RNR!$G$16:$H$18,2)</f>
        <v>Ordinær</v>
      </c>
      <c r="E15" s="9">
        <f>+'Ark1'!Q1023</f>
        <v>619</v>
      </c>
      <c r="F15" s="9"/>
      <c r="G15" s="303">
        <f>+'Ark1'!R1023</f>
        <v>19442</v>
      </c>
      <c r="H15" s="303"/>
      <c r="I15" s="303">
        <f>+'Ark1'!S1023</f>
        <v>19395</v>
      </c>
      <c r="J15" s="96">
        <f>+'Ark1'!T1023</f>
        <v>64.213759619513169</v>
      </c>
      <c r="K15" s="96">
        <f>+'Ark1'!U1023</f>
        <v>63.298879061832643</v>
      </c>
      <c r="L15" s="1">
        <f>+'Ark1'!V1023</f>
        <v>5.6921098652402016</v>
      </c>
      <c r="M15" s="1">
        <f>+'Ark1'!W1023</f>
        <v>59.338025264243377</v>
      </c>
      <c r="N15" s="9"/>
      <c r="O15" s="96">
        <f>+'Ark1'!Y1023</f>
        <v>152.32170044234061</v>
      </c>
      <c r="P15" s="96">
        <f>+'Ark1'!Z1023</f>
        <v>152.69082237690051</v>
      </c>
      <c r="Q15" s="96">
        <f>+'Ark1'!AA1023</f>
        <v>30.003358397897223</v>
      </c>
      <c r="R15" s="1">
        <f>+'Ark1'!AB1023</f>
        <v>4.330160694536179</v>
      </c>
      <c r="S15" s="9">
        <f>+'Ark1'!AC1023</f>
        <v>-37.608630760429691</v>
      </c>
      <c r="T15" s="9">
        <f t="shared" ref="T15:T16" si="5">+G15/E15</f>
        <v>31.408723747980613</v>
      </c>
      <c r="U15" s="39"/>
      <c r="V15" s="4"/>
      <c r="W15" s="52"/>
      <c r="X15" s="3"/>
      <c r="Y15" s="11"/>
      <c r="Z15" s="5"/>
      <c r="AA15"/>
      <c r="AB15" s="2"/>
      <c r="AC15" s="2"/>
      <c r="AD15" s="4"/>
      <c r="AE15" s="4"/>
      <c r="AF15" s="4"/>
    </row>
    <row r="16" spans="1:39" ht="15.6">
      <c r="A16" s="39"/>
      <c r="B16" s="302">
        <f>+'Ark1'!C1024</f>
        <v>2023</v>
      </c>
      <c r="C16" s="302">
        <f>+'Ark1'!K1024</f>
        <v>2</v>
      </c>
      <c r="D16" s="48" t="str">
        <f>VLOOKUP(C16,RNR!$G$16:$H$18,2)</f>
        <v>Med baklabb</v>
      </c>
      <c r="E16" s="9">
        <f>+'Ark1'!Q1024</f>
        <v>232</v>
      </c>
      <c r="F16" s="9"/>
      <c r="G16" s="303">
        <f>+'Ark1'!R1024</f>
        <v>10701</v>
      </c>
      <c r="H16" s="303"/>
      <c r="I16" s="303">
        <f>+'Ark1'!S1024</f>
        <v>10701</v>
      </c>
      <c r="J16" s="96">
        <f>+'Ark1'!T1024</f>
        <v>35.343660204115317</v>
      </c>
      <c r="K16" s="96">
        <f>+'Ark1'!U1024</f>
        <v>36.239364033866806</v>
      </c>
      <c r="L16" s="1">
        <f>+'Ark1'!V1024</f>
        <v>6.3482852069900009</v>
      </c>
      <c r="M16" s="1">
        <f>+'Ark1'!W1024</f>
        <v>58.525745257452591</v>
      </c>
      <c r="N16" s="9"/>
      <c r="O16" s="96">
        <f>+'Ark1'!Y1024</f>
        <v>158.43929539295419</v>
      </c>
      <c r="P16" s="96">
        <f>+'Ark1'!Z1024</f>
        <v>158.43929539295419</v>
      </c>
      <c r="Q16" s="96">
        <f>+'Ark1'!AA1024</f>
        <v>32.540128994528537</v>
      </c>
      <c r="R16" s="1">
        <f>+'Ark1'!AB1024</f>
        <v>5.2677683990778839</v>
      </c>
      <c r="S16" s="9">
        <f>+'Ark1'!AC1024</f>
        <v>-40.299377228631883</v>
      </c>
      <c r="T16" s="9">
        <f t="shared" si="5"/>
        <v>46.125</v>
      </c>
      <c r="U16" s="39"/>
      <c r="V16" s="4"/>
      <c r="W16" s="52"/>
      <c r="X16" s="3"/>
      <c r="Y16" s="11"/>
      <c r="Z16" s="5"/>
      <c r="AA16"/>
      <c r="AD16" s="9"/>
      <c r="AE16" s="9"/>
      <c r="AF16" s="9"/>
    </row>
    <row r="17" spans="1:37" ht="15.6">
      <c r="A17" s="39"/>
      <c r="B17">
        <f>+'Ark1'!C1025</f>
        <v>2023</v>
      </c>
      <c r="C17">
        <f>+'Ark1'!K1025</f>
        <v>4</v>
      </c>
      <c r="D17" s="48" t="str">
        <f>VLOOKUP(C17,RNR!$G$16:$H$18,2)</f>
        <v>Økologisk</v>
      </c>
      <c r="E17" s="9">
        <f>+'Ark1'!Q1025</f>
        <v>65</v>
      </c>
      <c r="F17" s="9"/>
      <c r="G17" s="217">
        <f>+'Ark1'!R1025</f>
        <v>134</v>
      </c>
      <c r="I17" s="217">
        <f>+'Ark1'!S1025</f>
        <v>126</v>
      </c>
      <c r="J17" s="96">
        <f>+'Ark1'!T1025</f>
        <v>0.44258017637150304</v>
      </c>
      <c r="K17" s="96">
        <f>+'Ark1'!U1025</f>
        <v>0.4617569043005601</v>
      </c>
      <c r="L17" s="1">
        <f>+'Ark1'!V1025</f>
        <v>4.2686567164179099</v>
      </c>
      <c r="M17" s="1">
        <f>+'Ark1'!W1025</f>
        <v>56.055555555555557</v>
      </c>
      <c r="N17" s="9"/>
      <c r="O17" s="96">
        <f>+'Ark1'!Y1025</f>
        <v>161.21865671641777</v>
      </c>
      <c r="P17" s="96">
        <f>+'Ark1'!Z1025</f>
        <v>171.45476190476177</v>
      </c>
      <c r="Q17" s="96">
        <f>+'Ark1'!AA1025</f>
        <v>48.311628307326494</v>
      </c>
      <c r="R17" s="1">
        <f>+'Ark1'!AB1025</f>
        <v>6.3699512289821838</v>
      </c>
      <c r="S17" s="9">
        <f>+'Ark1'!AC1025</f>
        <v>-27.088911962824685</v>
      </c>
      <c r="T17" s="9">
        <f t="shared" si="4"/>
        <v>2.0615384615384613</v>
      </c>
      <c r="U17" s="39"/>
      <c r="V17" s="4"/>
      <c r="W17" s="52"/>
      <c r="X17" s="3"/>
      <c r="Y17" s="11"/>
      <c r="Z17" s="5"/>
      <c r="AA17"/>
      <c r="AD17" s="9"/>
      <c r="AE17" s="9"/>
      <c r="AF17" s="9"/>
    </row>
    <row r="18" spans="1:37" s="302" customFormat="1" ht="15.6">
      <c r="A18" s="39"/>
      <c r="B18" s="39"/>
      <c r="C18" s="39"/>
      <c r="D18" s="39"/>
      <c r="E18" s="39"/>
      <c r="F18" s="39"/>
      <c r="G18" s="252"/>
      <c r="H18" s="252"/>
      <c r="I18" s="252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4"/>
      <c r="W18" s="52"/>
      <c r="X18" s="3"/>
      <c r="Y18" s="11"/>
      <c r="Z18" s="5"/>
      <c r="AB18" s="2"/>
      <c r="AC18" s="2"/>
      <c r="AD18" s="4"/>
      <c r="AE18" s="4"/>
      <c r="AF18" s="4"/>
    </row>
    <row r="19" spans="1:37" ht="15.6">
      <c r="A19" s="39"/>
      <c r="B19" s="47">
        <f>+'Ark1'!C1026</f>
        <v>2022</v>
      </c>
      <c r="C19" s="47">
        <f>+'Ark1'!K1026</f>
        <v>0</v>
      </c>
      <c r="D19" s="48" t="str">
        <f>VLOOKUP(C19,RNR!$G$16:$H$18,2)</f>
        <v>Ordinær</v>
      </c>
      <c r="E19" s="65">
        <f>+'Ark1'!Q1026</f>
        <v>909</v>
      </c>
      <c r="F19" s="65"/>
      <c r="G19" s="256">
        <f>+'Ark1'!R1026</f>
        <v>31307</v>
      </c>
      <c r="H19" s="256"/>
      <c r="I19" s="256">
        <f>+'Ark1'!S1026</f>
        <v>31246</v>
      </c>
      <c r="J19" s="101">
        <f>+'Ark1'!T1026</f>
        <v>98.221120662609025</v>
      </c>
      <c r="K19" s="101">
        <f>+'Ark1'!U1026</f>
        <v>98.191766191203115</v>
      </c>
      <c r="L19" s="49">
        <f>+'Ark1'!V1026</f>
        <v>5.9242341968249903</v>
      </c>
      <c r="M19" s="49">
        <f>+'Ark1'!W1026</f>
        <v>59.00204826217756</v>
      </c>
      <c r="N19" s="65"/>
      <c r="O19" s="101">
        <f>+'Ark1'!Y1026</f>
        <v>154.04009007570221</v>
      </c>
      <c r="P19" s="101">
        <f>+'Ark1'!Z1026</f>
        <v>154.34081482429789</v>
      </c>
      <c r="Q19" s="101">
        <f>+'Ark1'!AA1026</f>
        <v>30.855695427491906</v>
      </c>
      <c r="R19" s="49">
        <f>+'Ark1'!AB1026</f>
        <v>4.6879514552660941</v>
      </c>
      <c r="S19" s="65">
        <f>+'Ark1'!AC1026</f>
        <v>-41.293989734633506</v>
      </c>
      <c r="T19" s="65">
        <f t="shared" ref="T19:T20" si="6">+G19/E19</f>
        <v>34.441144114411443</v>
      </c>
      <c r="U19" s="39"/>
      <c r="V19" s="4"/>
      <c r="W19" s="52"/>
      <c r="X19" s="3"/>
      <c r="Y19" s="11"/>
      <c r="Z19" s="5"/>
      <c r="AA19"/>
      <c r="AD19" s="9"/>
      <c r="AE19" s="9"/>
      <c r="AF19" s="9"/>
    </row>
    <row r="20" spans="1:37" ht="15.6">
      <c r="A20" s="39"/>
      <c r="B20" s="47">
        <f>+'Ark1'!C1027</f>
        <v>2022</v>
      </c>
      <c r="C20" s="47">
        <f>+'Ark1'!K1027</f>
        <v>2</v>
      </c>
      <c r="D20" s="48" t="str">
        <f>VLOOKUP(C20,RNR!$G$16:$H$18,2)</f>
        <v>Med baklabb</v>
      </c>
      <c r="E20" s="65">
        <f>+'Ark1'!Q1027</f>
        <v>40</v>
      </c>
      <c r="F20" s="65"/>
      <c r="G20" s="256">
        <f>+'Ark1'!R1027</f>
        <v>328</v>
      </c>
      <c r="H20" s="256"/>
      <c r="I20" s="256">
        <f>+'Ark1'!S1027</f>
        <v>328</v>
      </c>
      <c r="J20" s="101">
        <f>+'Ark1'!T1027</f>
        <v>1.0290518918240577</v>
      </c>
      <c r="K20" s="101">
        <f>+'Ark1'!U1027</f>
        <v>1.0419678318285324</v>
      </c>
      <c r="L20" s="49">
        <f>+'Ark1'!V1027</f>
        <v>6.6951219512195115</v>
      </c>
      <c r="M20" s="49">
        <f>+'Ark1'!W1027</f>
        <v>58.323170731707314</v>
      </c>
      <c r="N20" s="65"/>
      <c r="O20" s="101">
        <f>+'Ark1'!Y1027</f>
        <v>156.02012195121949</v>
      </c>
      <c r="P20" s="101">
        <f>+'Ark1'!Z1027</f>
        <v>156.02012195121949</v>
      </c>
      <c r="Q20" s="101">
        <f>+'Ark1'!AA1027</f>
        <v>28.841297626244639</v>
      </c>
      <c r="R20" s="49">
        <f>+'Ark1'!AB1027</f>
        <v>4.8976549585288884</v>
      </c>
      <c r="S20" s="65">
        <f>+'Ark1'!AC1027</f>
        <v>-28.818662548173151</v>
      </c>
      <c r="T20" s="65">
        <f t="shared" si="6"/>
        <v>8.1999999999999993</v>
      </c>
      <c r="U20" s="39"/>
      <c r="V20" s="4"/>
      <c r="W20" s="52"/>
      <c r="X20" s="3"/>
      <c r="Y20" s="5"/>
      <c r="Z20" s="5"/>
      <c r="AA20"/>
      <c r="AD20" s="9"/>
      <c r="AE20" s="9"/>
      <c r="AF20" s="9"/>
    </row>
    <row r="21" spans="1:37" ht="15.6">
      <c r="A21" s="39"/>
      <c r="B21" s="47">
        <f>+'Ark1'!C1028</f>
        <v>2022</v>
      </c>
      <c r="C21" s="47">
        <f>+'Ark1'!K1028</f>
        <v>4</v>
      </c>
      <c r="D21" s="48" t="str">
        <f>VLOOKUP(C21,RNR!$G$16:$H$18,2)</f>
        <v>Økologisk</v>
      </c>
      <c r="E21" s="65">
        <f>+'Ark1'!Q1028</f>
        <v>67</v>
      </c>
      <c r="F21" s="65"/>
      <c r="G21" s="256">
        <f>+'Ark1'!R1028</f>
        <v>239</v>
      </c>
      <c r="H21" s="256"/>
      <c r="I21" s="256">
        <f>+'Ark1'!S1028</f>
        <v>234</v>
      </c>
      <c r="J21" s="101">
        <f>+'Ark1'!T1028</f>
        <v>0.74982744556691949</v>
      </c>
      <c r="K21" s="101">
        <f>+'Ark1'!U1028</f>
        <v>0.76626597696836085</v>
      </c>
      <c r="L21" s="49">
        <f>+'Ark1'!V1028</f>
        <v>5.8284518828451883</v>
      </c>
      <c r="M21" s="49">
        <f>+'Ark1'!W1028</f>
        <v>54.354700854700866</v>
      </c>
      <c r="N21" s="65"/>
      <c r="O21" s="101">
        <f>+'Ark1'!Y1028</f>
        <v>157.46418410041835</v>
      </c>
      <c r="P21" s="101">
        <f>+'Ark1'!Z1028</f>
        <v>160.8288034188034</v>
      </c>
      <c r="Q21" s="101">
        <f>+'Ark1'!AA1028</f>
        <v>43.473429446030053</v>
      </c>
      <c r="R21" s="49">
        <f>+'Ark1'!AB1028</f>
        <v>7.2375917481039007</v>
      </c>
      <c r="S21" s="65">
        <f>+'Ark1'!AC1028</f>
        <v>-52.41393882479688</v>
      </c>
      <c r="T21" s="65">
        <f t="shared" si="4"/>
        <v>3.5671641791044775</v>
      </c>
      <c r="U21" s="39"/>
      <c r="V21" s="4"/>
      <c r="W21" s="52"/>
      <c r="X21" s="3"/>
      <c r="Y21" s="5"/>
      <c r="Z21" s="5"/>
      <c r="AA21"/>
      <c r="AD21" s="9"/>
      <c r="AE21" s="9"/>
      <c r="AF21" s="9"/>
    </row>
    <row r="22" spans="1:37" ht="15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4"/>
      <c r="W22" s="52"/>
      <c r="X22" s="3"/>
      <c r="Y22" s="11"/>
      <c r="Z22" s="5"/>
      <c r="AA22"/>
      <c r="AD22" s="9"/>
      <c r="AE22" s="9"/>
      <c r="AF22" s="9"/>
    </row>
    <row r="23" spans="1:37" ht="15.6">
      <c r="A23" s="39"/>
      <c r="B23" s="39"/>
      <c r="C23" s="39"/>
      <c r="D23" s="39"/>
      <c r="E23" s="39"/>
      <c r="F23" s="39"/>
      <c r="G23" s="252"/>
      <c r="H23" s="252"/>
      <c r="I23" s="252"/>
      <c r="J23" s="100"/>
      <c r="K23" s="100"/>
      <c r="L23" s="39"/>
      <c r="M23" s="39"/>
      <c r="N23" s="39"/>
      <c r="O23" s="100"/>
      <c r="P23" s="100"/>
      <c r="Q23" s="100"/>
      <c r="R23" s="39"/>
      <c r="S23" s="64"/>
      <c r="T23" s="64"/>
      <c r="U23" s="39"/>
      <c r="V23" s="11"/>
      <c r="W23" s="11"/>
      <c r="X23" s="3"/>
      <c r="Y23"/>
      <c r="Z23" s="5"/>
      <c r="AA23"/>
      <c r="AB23"/>
      <c r="AC23"/>
      <c r="AD23"/>
      <c r="AE23"/>
    </row>
    <row r="24" spans="1:37">
      <c r="A24" s="39"/>
      <c r="B24" s="39"/>
      <c r="C24" s="39"/>
      <c r="D24" s="39"/>
      <c r="E24" s="39"/>
      <c r="F24" s="39"/>
      <c r="G24" s="252"/>
      <c r="H24" s="252"/>
      <c r="I24" s="252"/>
      <c r="J24" s="100"/>
      <c r="K24" s="100"/>
      <c r="L24" s="39"/>
      <c r="M24" s="39"/>
      <c r="N24" s="39"/>
      <c r="O24" s="100"/>
      <c r="P24" s="100"/>
      <c r="Q24" s="100"/>
      <c r="R24" s="39"/>
      <c r="S24" s="64"/>
      <c r="T24" s="64"/>
      <c r="U24" s="39"/>
      <c r="V24" s="11"/>
      <c r="W24" s="11"/>
      <c r="X24" s="3"/>
      <c r="Y24"/>
      <c r="Z24"/>
      <c r="AA24"/>
      <c r="AB24"/>
      <c r="AC24"/>
      <c r="AD24"/>
      <c r="AE24"/>
    </row>
    <row r="25" spans="1:37" ht="15.6">
      <c r="J25" s="52"/>
      <c r="X25" s="3"/>
      <c r="AG25" s="11"/>
      <c r="AH25" s="11"/>
      <c r="AK25" s="5"/>
    </row>
    <row r="26" spans="1:37">
      <c r="J26" s="52"/>
      <c r="X26" s="3"/>
      <c r="AG26" s="11"/>
      <c r="AH26" s="11"/>
    </row>
    <row r="27" spans="1:37">
      <c r="J27" s="52"/>
      <c r="X27" s="3"/>
      <c r="AG27" s="11"/>
      <c r="AH27" s="11"/>
    </row>
    <row r="28" spans="1:37" ht="15.6">
      <c r="J28" s="52"/>
      <c r="U28" s="77"/>
      <c r="V28" s="53"/>
      <c r="X28" s="3"/>
      <c r="AG28" s="11"/>
      <c r="AH28" s="11"/>
      <c r="AK28" s="2"/>
    </row>
    <row r="29" spans="1:37">
      <c r="J29" s="52"/>
      <c r="U29" s="77"/>
      <c r="V29" s="53"/>
      <c r="X29" s="3"/>
      <c r="AG29" s="11"/>
      <c r="AH29" s="11"/>
      <c r="AK29" s="4"/>
    </row>
    <row r="30" spans="1:37" ht="15.6">
      <c r="J30" s="52"/>
      <c r="U30" s="77"/>
      <c r="V30" s="53"/>
      <c r="X30" s="3"/>
      <c r="AG30" s="11"/>
      <c r="AH30" s="11"/>
      <c r="AK30" s="5"/>
    </row>
    <row r="31" spans="1:37" ht="15.6">
      <c r="J31" s="52"/>
      <c r="U31" s="77"/>
      <c r="V31" s="53"/>
      <c r="X31" s="3"/>
      <c r="AG31" s="11"/>
      <c r="AH31" s="11"/>
      <c r="AK31" s="5"/>
    </row>
    <row r="32" spans="1:37" ht="15.6">
      <c r="J32" s="52"/>
      <c r="U32" s="77"/>
      <c r="V32" s="53"/>
      <c r="X32" s="3"/>
      <c r="AG32" s="11"/>
      <c r="AH32" s="11"/>
      <c r="AK32" s="5"/>
    </row>
    <row r="33" spans="10:37" ht="15.6">
      <c r="J33" s="52"/>
      <c r="U33" s="77"/>
      <c r="V33" s="53"/>
      <c r="X33" s="3"/>
      <c r="AG33" s="11"/>
      <c r="AH33" s="11"/>
      <c r="AK33" s="5"/>
    </row>
    <row r="34" spans="10:37" ht="15.6">
      <c r="J34" s="52"/>
      <c r="U34" s="77"/>
      <c r="V34" s="53"/>
      <c r="X34" s="3"/>
      <c r="AG34" s="11"/>
      <c r="AH34" s="11"/>
      <c r="AK34" s="5"/>
    </row>
    <row r="35" spans="10:37" ht="15.6">
      <c r="J35" s="52"/>
      <c r="U35" s="77"/>
      <c r="V35" s="53"/>
      <c r="X35" s="3"/>
      <c r="AG35" s="11"/>
      <c r="AH35" s="11"/>
      <c r="AK35" s="5"/>
    </row>
    <row r="36" spans="10:37" ht="15.6">
      <c r="J36" s="52"/>
      <c r="U36" s="77"/>
      <c r="V36" s="53"/>
      <c r="X36" s="3"/>
      <c r="AG36" s="11"/>
      <c r="AH36" s="11"/>
      <c r="AK36" s="5"/>
    </row>
    <row r="37" spans="10:37" ht="15.6">
      <c r="J37" s="52"/>
      <c r="U37" s="77"/>
      <c r="V37" s="53"/>
      <c r="X37" s="3"/>
      <c r="AG37" s="11"/>
      <c r="AH37" s="11"/>
      <c r="AK37" s="5"/>
    </row>
    <row r="38" spans="10:37" ht="15.6">
      <c r="J38" s="52"/>
      <c r="U38" s="77"/>
      <c r="V38" s="53"/>
      <c r="X38" s="3"/>
      <c r="AG38" s="11"/>
      <c r="AH38" s="11"/>
      <c r="AK38" s="5"/>
    </row>
    <row r="39" spans="10:37" ht="15.6">
      <c r="J39" s="52"/>
      <c r="U39" s="77"/>
      <c r="V39" s="53"/>
      <c r="X39" s="3"/>
      <c r="AG39" s="11"/>
      <c r="AH39" s="11"/>
      <c r="AK39" s="5"/>
    </row>
    <row r="40" spans="10:37" ht="15.6">
      <c r="J40" s="52"/>
      <c r="U40" s="77"/>
      <c r="V40" s="53"/>
      <c r="X40" s="3"/>
      <c r="AG40" s="11"/>
      <c r="AH40" s="11"/>
      <c r="AK40" s="5"/>
    </row>
    <row r="41" spans="10:37" ht="15.6">
      <c r="J41" s="52"/>
      <c r="U41" s="77"/>
      <c r="V41" s="53"/>
      <c r="X41" s="3"/>
      <c r="AG41" s="11"/>
      <c r="AH41" s="11"/>
      <c r="AK41" s="5"/>
    </row>
    <row r="42" spans="10:37" ht="15.6">
      <c r="J42" s="52"/>
      <c r="U42" s="77"/>
      <c r="V42" s="53"/>
      <c r="X42" s="3"/>
      <c r="AG42" s="11"/>
      <c r="AH42" s="11"/>
      <c r="AK42" s="5"/>
    </row>
    <row r="43" spans="10:37" ht="15.6">
      <c r="J43" s="52"/>
      <c r="U43" s="77"/>
      <c r="V43" s="53"/>
      <c r="X43" s="3"/>
      <c r="AG43" s="11"/>
      <c r="AH43" s="11"/>
      <c r="AK43" s="5"/>
    </row>
    <row r="44" spans="10:37" ht="15.6">
      <c r="J44" s="52"/>
      <c r="U44" s="77"/>
      <c r="V44" s="53"/>
      <c r="X44" s="3"/>
      <c r="AG44" s="11"/>
      <c r="AH44" s="11"/>
      <c r="AK44" s="5"/>
    </row>
    <row r="45" spans="10:37" ht="15.6">
      <c r="J45" s="52"/>
      <c r="U45" s="77"/>
      <c r="V45" s="53"/>
      <c r="X45" s="3"/>
      <c r="AG45" s="11"/>
      <c r="AH45" s="11"/>
      <c r="AK45" s="5"/>
    </row>
    <row r="46" spans="10:37" ht="15.6">
      <c r="J46" s="52"/>
      <c r="U46" s="77"/>
      <c r="V46" s="53"/>
      <c r="X46" s="3"/>
      <c r="AG46" s="11"/>
      <c r="AH46" s="11"/>
      <c r="AK46" s="5"/>
    </row>
    <row r="47" spans="10:37">
      <c r="J47" s="52"/>
      <c r="U47" s="77"/>
      <c r="V47" s="53"/>
      <c r="X47" s="3"/>
      <c r="AG47" s="11"/>
      <c r="AH47" s="11"/>
    </row>
    <row r="48" spans="10:37" ht="15.6">
      <c r="J48" s="52"/>
      <c r="U48" s="77"/>
      <c r="V48" s="53"/>
      <c r="X48" s="3"/>
      <c r="AG48" s="11"/>
      <c r="AH48" s="11"/>
      <c r="AK48" s="5"/>
    </row>
    <row r="49" spans="10:34">
      <c r="J49" s="52"/>
      <c r="U49" s="77"/>
      <c r="V49" s="53"/>
      <c r="X49" s="3"/>
      <c r="AG49" s="11"/>
      <c r="AH49" s="11"/>
    </row>
    <row r="50" spans="10:34">
      <c r="J50" s="52"/>
      <c r="U50" s="77"/>
      <c r="V50" s="53"/>
      <c r="X50" s="3"/>
      <c r="AG50" s="11"/>
      <c r="AH50" s="11"/>
    </row>
    <row r="51" spans="10:34">
      <c r="J51" s="52"/>
      <c r="U51" s="77"/>
      <c r="V51" s="53"/>
      <c r="X51" s="3"/>
      <c r="AG51" s="11"/>
      <c r="AH51" s="11"/>
    </row>
    <row r="52" spans="10:34">
      <c r="X52" s="3"/>
      <c r="AG52" s="11"/>
      <c r="AH52" s="11"/>
    </row>
    <row r="53" spans="10:34">
      <c r="X53" s="3"/>
      <c r="AG53" s="11"/>
      <c r="AH53" s="11"/>
    </row>
    <row r="54" spans="10:34">
      <c r="J54" s="52"/>
      <c r="U54" s="77"/>
      <c r="V54" s="53"/>
      <c r="X54" s="3"/>
      <c r="AG54" s="11"/>
      <c r="AH54" s="11"/>
    </row>
    <row r="55" spans="10:34">
      <c r="J55" s="52"/>
      <c r="U55" s="77"/>
      <c r="V55" s="53"/>
      <c r="X55" s="3"/>
      <c r="AG55" s="11"/>
      <c r="AH55" s="11"/>
    </row>
    <row r="56" spans="10:34">
      <c r="J56" s="52"/>
      <c r="U56" s="77"/>
      <c r="V56" s="53"/>
      <c r="X56" s="3"/>
      <c r="AG56" s="11"/>
      <c r="AH56" s="11"/>
    </row>
    <row r="57" spans="10:34">
      <c r="J57" s="52"/>
      <c r="U57" s="77"/>
      <c r="V57" s="53"/>
      <c r="X57" s="3"/>
      <c r="AG57" s="11"/>
      <c r="AH57" s="11"/>
    </row>
    <row r="58" spans="10:34">
      <c r="J58" s="52"/>
      <c r="U58" s="77"/>
      <c r="V58" s="53"/>
      <c r="X58" s="3"/>
      <c r="AG58" s="11"/>
      <c r="AH58" s="11"/>
    </row>
    <row r="59" spans="10:34">
      <c r="J59" s="52"/>
      <c r="U59" s="77"/>
      <c r="V59" s="53"/>
      <c r="X59" s="3"/>
      <c r="AG59" s="11"/>
      <c r="AH59" s="11"/>
    </row>
    <row r="60" spans="10:34">
      <c r="J60" s="52"/>
      <c r="U60" s="77"/>
      <c r="V60" s="53"/>
      <c r="X60" s="3"/>
      <c r="AG60" s="11"/>
      <c r="AH60" s="11"/>
    </row>
    <row r="61" spans="10:34">
      <c r="J61" s="52"/>
      <c r="U61" s="77"/>
      <c r="V61" s="53"/>
      <c r="X61" s="3"/>
      <c r="AG61" s="11"/>
      <c r="AH61" s="11"/>
    </row>
    <row r="62" spans="10:34">
      <c r="J62" s="52"/>
      <c r="U62" s="77"/>
      <c r="V62" s="53"/>
      <c r="X62" s="3"/>
      <c r="AG62" s="11"/>
      <c r="AH62" s="11"/>
    </row>
    <row r="63" spans="10:34">
      <c r="J63" s="52"/>
      <c r="U63" s="77"/>
      <c r="V63" s="53"/>
      <c r="X63" s="3"/>
      <c r="AG63" s="11"/>
      <c r="AH63" s="11"/>
    </row>
    <row r="64" spans="10:34">
      <c r="J64" s="52"/>
      <c r="U64" s="77"/>
      <c r="V64" s="53"/>
      <c r="X64" s="3"/>
      <c r="AG64" s="11"/>
      <c r="AH64" s="11"/>
    </row>
    <row r="65" spans="10:34">
      <c r="J65" s="52"/>
      <c r="U65" s="77"/>
      <c r="V65" s="53"/>
      <c r="X65" s="3"/>
      <c r="AG65" s="11"/>
      <c r="AH65" s="11"/>
    </row>
    <row r="66" spans="10:34">
      <c r="J66" s="52"/>
      <c r="U66" s="77"/>
      <c r="V66" s="53"/>
      <c r="X66" s="3"/>
      <c r="AG66" s="11"/>
      <c r="AH66" s="11"/>
    </row>
    <row r="67" spans="10:34">
      <c r="J67" s="52"/>
      <c r="U67" s="77"/>
      <c r="V67" s="53"/>
      <c r="X67" s="3"/>
      <c r="AG67" s="11"/>
      <c r="AH67" s="11"/>
    </row>
    <row r="68" spans="10:34">
      <c r="J68" s="52"/>
      <c r="U68" s="77"/>
      <c r="V68" s="53"/>
      <c r="X68" s="3"/>
      <c r="AG68" s="11"/>
      <c r="AH68" s="11"/>
    </row>
    <row r="69" spans="10:34">
      <c r="J69" s="52"/>
      <c r="U69" s="77"/>
      <c r="V69" s="53"/>
      <c r="X69" s="3"/>
      <c r="AG69" s="11"/>
      <c r="AH69" s="11"/>
    </row>
    <row r="70" spans="10:34">
      <c r="J70" s="52"/>
      <c r="U70" s="77"/>
      <c r="V70" s="53"/>
      <c r="X70" s="3"/>
    </row>
    <row r="71" spans="10:34">
      <c r="J71" s="52"/>
      <c r="U71" s="77"/>
      <c r="V71" s="53"/>
      <c r="X71" s="3"/>
    </row>
    <row r="72" spans="10:34">
      <c r="J72" s="52"/>
      <c r="U72" s="77"/>
      <c r="V72" s="53"/>
      <c r="X72" s="3"/>
    </row>
    <row r="73" spans="10:34">
      <c r="J73" s="52"/>
      <c r="U73" s="77"/>
      <c r="V73" s="53"/>
      <c r="X73" s="3"/>
    </row>
    <row r="74" spans="10:34">
      <c r="J74" s="52"/>
      <c r="U74" s="77"/>
      <c r="V74" s="53"/>
      <c r="X74" s="3"/>
    </row>
    <row r="75" spans="10:34">
      <c r="J75" s="52"/>
      <c r="U75" s="77"/>
      <c r="V75" s="53"/>
      <c r="X75" s="3"/>
    </row>
    <row r="76" spans="10:34">
      <c r="J76" s="52"/>
      <c r="U76" s="77"/>
      <c r="V76" s="53"/>
      <c r="X76" s="3"/>
    </row>
    <row r="77" spans="10:34">
      <c r="J77" s="52"/>
      <c r="U77" s="77"/>
      <c r="V77" s="53"/>
      <c r="X77" s="3"/>
    </row>
    <row r="78" spans="10:34">
      <c r="J78" s="52"/>
      <c r="Q78" s="149"/>
      <c r="U78" s="77"/>
      <c r="V78" s="53"/>
      <c r="X78" s="3"/>
    </row>
    <row r="79" spans="10:34">
      <c r="J79" s="52"/>
      <c r="Q79" s="149"/>
      <c r="U79" s="77"/>
      <c r="V79" s="53"/>
      <c r="X79" s="3"/>
      <c r="AF79" s="12"/>
    </row>
    <row r="80" spans="10:34">
      <c r="J80" s="52"/>
      <c r="Q80" s="149"/>
      <c r="U80" s="77"/>
      <c r="V80" s="53"/>
      <c r="X80" s="3"/>
      <c r="AF80" s="12"/>
    </row>
    <row r="81" spans="10:32">
      <c r="J81" s="52"/>
      <c r="Q81" s="149"/>
      <c r="U81" s="77"/>
      <c r="V81" s="53"/>
      <c r="X81" s="3"/>
      <c r="AF81" s="12"/>
    </row>
    <row r="82" spans="10:32">
      <c r="J82" s="52"/>
      <c r="Q82" s="149"/>
      <c r="U82" s="77"/>
      <c r="V82" s="53"/>
      <c r="X82" s="3"/>
      <c r="AF82" s="12"/>
    </row>
    <row r="83" spans="10:32">
      <c r="J83" s="52"/>
      <c r="Q83" s="149"/>
      <c r="U83" s="77"/>
      <c r="V83" s="53"/>
      <c r="X83" s="3"/>
      <c r="AF83" s="12"/>
    </row>
    <row r="84" spans="10:32">
      <c r="J84" s="52"/>
      <c r="Q84" s="149"/>
      <c r="U84" s="77"/>
      <c r="V84" s="53"/>
      <c r="X84" s="3"/>
      <c r="AF84" s="12"/>
    </row>
    <row r="85" spans="10:32">
      <c r="J85" s="52"/>
      <c r="Q85" s="149"/>
      <c r="U85" s="77"/>
      <c r="V85" s="53"/>
      <c r="X85" s="3"/>
      <c r="AF85" s="12"/>
    </row>
    <row r="86" spans="10:32">
      <c r="J86" s="52"/>
      <c r="Q86" s="149"/>
      <c r="U86" s="77"/>
      <c r="V86" s="53"/>
      <c r="X86" s="3"/>
      <c r="AF86" s="12"/>
    </row>
    <row r="87" spans="10:32">
      <c r="J87" s="52"/>
      <c r="Q87" s="149"/>
      <c r="U87" s="77"/>
      <c r="V87" s="53"/>
      <c r="X87" s="3"/>
      <c r="AF87" s="12"/>
    </row>
    <row r="88" spans="10:32">
      <c r="J88" s="52"/>
      <c r="Q88" s="149"/>
      <c r="U88" s="77"/>
      <c r="V88" s="53"/>
      <c r="X88" s="3"/>
      <c r="AF88" s="12"/>
    </row>
    <row r="89" spans="10:32">
      <c r="J89" s="52"/>
      <c r="Q89" s="149"/>
      <c r="U89" s="77"/>
      <c r="V89" s="53"/>
      <c r="X89" s="3"/>
      <c r="AF89" s="12"/>
    </row>
    <row r="90" spans="10:32">
      <c r="J90" s="52"/>
      <c r="Q90" s="149"/>
      <c r="U90" s="77"/>
      <c r="V90" s="53"/>
      <c r="X90" s="3"/>
      <c r="AF90" s="12"/>
    </row>
    <row r="91" spans="10:32">
      <c r="J91" s="52"/>
      <c r="Q91" s="149"/>
      <c r="U91" s="77"/>
      <c r="V91" s="53"/>
      <c r="X91" s="3"/>
      <c r="AF91" s="12"/>
    </row>
    <row r="92" spans="10:32">
      <c r="J92" s="52"/>
      <c r="Q92" s="149"/>
      <c r="U92" s="77"/>
      <c r="V92" s="53"/>
      <c r="X92" s="3"/>
      <c r="AF92" s="12"/>
    </row>
    <row r="93" spans="10:32">
      <c r="J93" s="52"/>
      <c r="Q93" s="149"/>
      <c r="U93" s="77"/>
      <c r="V93" s="53"/>
      <c r="X93" s="3"/>
      <c r="AF93" s="12"/>
    </row>
    <row r="94" spans="10:32">
      <c r="J94" s="52"/>
      <c r="Q94" s="149"/>
      <c r="U94" s="77"/>
      <c r="V94" s="53"/>
      <c r="X94" s="3"/>
      <c r="AF94" s="12"/>
    </row>
    <row r="95" spans="10:32">
      <c r="J95" s="52"/>
      <c r="Q95" s="149"/>
      <c r="U95" s="77"/>
      <c r="V95" s="53"/>
      <c r="X95" s="3"/>
      <c r="AF95" s="12"/>
    </row>
    <row r="96" spans="10:32">
      <c r="J96" s="52"/>
      <c r="Q96" s="149"/>
      <c r="U96" s="77"/>
      <c r="V96" s="53"/>
      <c r="X96" s="3"/>
      <c r="AF96" s="12"/>
    </row>
    <row r="97" spans="10:32">
      <c r="J97" s="52"/>
      <c r="Q97" s="149"/>
      <c r="U97" s="77"/>
      <c r="V97" s="53"/>
      <c r="X97" s="3"/>
      <c r="AF97" s="12"/>
    </row>
    <row r="98" spans="10:32">
      <c r="J98" s="52"/>
      <c r="Q98" s="149"/>
      <c r="U98" s="77"/>
      <c r="V98" s="53"/>
      <c r="X98" s="3"/>
      <c r="AF98" s="12"/>
    </row>
    <row r="99" spans="10:32">
      <c r="J99" s="52"/>
      <c r="Q99" s="149"/>
      <c r="U99" s="77"/>
      <c r="V99" s="53"/>
      <c r="X99" s="3"/>
      <c r="AF99" s="12"/>
    </row>
    <row r="100" spans="10:32">
      <c r="J100" s="52"/>
      <c r="Q100" s="149"/>
      <c r="U100" s="77"/>
      <c r="V100" s="53"/>
      <c r="X100" s="3"/>
      <c r="AF100" s="12"/>
    </row>
    <row r="101" spans="10:32">
      <c r="J101" s="52"/>
      <c r="Q101" s="149"/>
      <c r="U101" s="77"/>
      <c r="V101" s="53"/>
      <c r="X101" s="3"/>
      <c r="AF101" s="12"/>
    </row>
    <row r="102" spans="10:32">
      <c r="J102" s="52"/>
      <c r="Q102" s="149"/>
      <c r="U102" s="77"/>
      <c r="V102" s="53"/>
      <c r="X102" s="3"/>
      <c r="AF102" s="12"/>
    </row>
    <row r="103" spans="10:32">
      <c r="J103" s="52"/>
      <c r="Q103" s="149"/>
      <c r="U103" s="77"/>
      <c r="V103" s="53"/>
      <c r="X103" s="3"/>
      <c r="AF103" s="12"/>
    </row>
    <row r="104" spans="10:32">
      <c r="J104" s="52"/>
      <c r="Q104" s="149"/>
      <c r="U104" s="77"/>
      <c r="V104" s="53"/>
      <c r="X104" s="3"/>
      <c r="AF104" s="12"/>
    </row>
    <row r="105" spans="10:32">
      <c r="J105" s="52"/>
      <c r="Q105" s="149"/>
      <c r="U105" s="77"/>
      <c r="V105" s="53"/>
      <c r="X105" s="3"/>
      <c r="AF105" s="12"/>
    </row>
    <row r="106" spans="10:32">
      <c r="J106" s="52"/>
      <c r="Q106" s="149"/>
      <c r="U106" s="77"/>
      <c r="V106" s="53"/>
      <c r="X106" s="3"/>
      <c r="AF106" s="12"/>
    </row>
    <row r="107" spans="10:32">
      <c r="J107" s="52"/>
      <c r="Q107" s="149"/>
      <c r="U107" s="77"/>
      <c r="V107" s="53"/>
      <c r="X107" s="3"/>
      <c r="AF107" s="12"/>
    </row>
    <row r="108" spans="10:32">
      <c r="J108" s="52"/>
      <c r="Q108" s="149"/>
      <c r="U108" s="77"/>
      <c r="V108" s="53"/>
      <c r="X108" s="3"/>
      <c r="AF108" s="12"/>
    </row>
    <row r="109" spans="10:32">
      <c r="J109" s="52"/>
      <c r="Q109" s="149"/>
      <c r="U109" s="77"/>
      <c r="V109" s="53"/>
      <c r="X109" s="3"/>
      <c r="AF109" s="12"/>
    </row>
    <row r="110" spans="10:32">
      <c r="J110" s="52"/>
      <c r="Q110" s="149"/>
      <c r="U110" s="77"/>
      <c r="V110" s="53"/>
      <c r="X110" s="3"/>
      <c r="AF110" s="12"/>
    </row>
    <row r="111" spans="10:32">
      <c r="J111" s="52"/>
      <c r="Q111" s="149"/>
      <c r="U111" s="77"/>
      <c r="V111" s="53"/>
      <c r="X111" s="3"/>
      <c r="AF111" s="12"/>
    </row>
    <row r="112" spans="10:32">
      <c r="J112" s="52"/>
      <c r="Q112" s="149"/>
      <c r="U112" s="77"/>
      <c r="V112" s="53"/>
      <c r="X112" s="3"/>
      <c r="AF112" s="12"/>
    </row>
    <row r="113" spans="9:32">
      <c r="J113" s="52"/>
      <c r="Q113" s="149"/>
      <c r="U113" s="77"/>
      <c r="V113" s="53"/>
      <c r="X113" s="3"/>
      <c r="AF113" s="12"/>
    </row>
    <row r="114" spans="9:32">
      <c r="J114" s="52"/>
      <c r="Q114" s="149"/>
      <c r="U114" s="77"/>
      <c r="V114" s="53"/>
      <c r="X114" s="3"/>
      <c r="AF114" s="12"/>
    </row>
    <row r="115" spans="9:32">
      <c r="J115" s="149"/>
      <c r="K115" s="149"/>
      <c r="Q115" s="149"/>
      <c r="R115" s="12"/>
      <c r="S115" s="66"/>
      <c r="T115" s="66"/>
      <c r="U115" s="66"/>
      <c r="V115" s="79"/>
      <c r="W115" s="79"/>
      <c r="X115" s="3"/>
      <c r="Y115" s="79"/>
      <c r="Z115" s="79"/>
      <c r="AA115" s="79"/>
      <c r="AB115" s="79"/>
      <c r="AC115" s="79"/>
      <c r="AD115" s="79"/>
      <c r="AE115" s="79"/>
      <c r="AF115" s="12"/>
    </row>
    <row r="116" spans="9:32">
      <c r="J116" s="149"/>
      <c r="K116" s="149"/>
      <c r="Q116" s="149"/>
      <c r="R116" s="12"/>
      <c r="S116" s="66"/>
      <c r="T116" s="66"/>
      <c r="U116" s="66"/>
      <c r="V116" s="79"/>
      <c r="W116" s="79"/>
      <c r="X116" s="3"/>
      <c r="Y116" s="79"/>
      <c r="Z116" s="79"/>
      <c r="AA116" s="79"/>
      <c r="AB116" s="79"/>
      <c r="AC116" s="79"/>
      <c r="AD116" s="79"/>
      <c r="AE116" s="79"/>
      <c r="AF116" s="12"/>
    </row>
    <row r="117" spans="9:32">
      <c r="J117" s="149"/>
      <c r="K117" s="149"/>
      <c r="Q117" s="149"/>
      <c r="R117" s="12"/>
      <c r="S117" s="66"/>
      <c r="T117" s="66"/>
      <c r="U117" s="66"/>
      <c r="V117" s="79"/>
      <c r="W117" s="79"/>
      <c r="X117" s="3"/>
      <c r="Y117" s="79"/>
      <c r="Z117" s="79"/>
      <c r="AA117" s="79"/>
      <c r="AB117" s="79"/>
      <c r="AC117" s="79"/>
      <c r="AD117" s="79"/>
      <c r="AE117" s="79"/>
      <c r="AF117" s="12"/>
    </row>
    <row r="118" spans="9:32">
      <c r="J118" s="149"/>
      <c r="K118" s="149"/>
      <c r="Q118" s="149"/>
      <c r="R118" s="12"/>
      <c r="S118" s="66"/>
      <c r="T118" s="66"/>
      <c r="U118" s="66"/>
      <c r="V118" s="79"/>
      <c r="W118" s="79"/>
      <c r="X118" s="3"/>
      <c r="Y118" s="79"/>
      <c r="Z118" s="79"/>
      <c r="AA118" s="79"/>
      <c r="AB118" s="79"/>
      <c r="AC118" s="79"/>
      <c r="AD118" s="79"/>
      <c r="AE118" s="79"/>
      <c r="AF118" s="12"/>
    </row>
    <row r="119" spans="9:32">
      <c r="J119" s="149"/>
      <c r="K119" s="149"/>
      <c r="Q119" s="149"/>
      <c r="R119" s="12"/>
      <c r="S119" s="66"/>
      <c r="T119" s="66"/>
      <c r="U119" s="66"/>
      <c r="V119" s="79"/>
      <c r="W119" s="79"/>
      <c r="X119" s="3"/>
      <c r="Y119" s="79"/>
      <c r="Z119" s="79"/>
      <c r="AA119" s="79"/>
      <c r="AB119" s="79"/>
      <c r="AC119" s="79"/>
      <c r="AD119" s="79"/>
      <c r="AE119" s="79"/>
      <c r="AF119" s="12"/>
    </row>
    <row r="120" spans="9:32">
      <c r="J120" s="149"/>
      <c r="K120" s="149"/>
      <c r="Q120" s="149"/>
      <c r="R120" s="12"/>
      <c r="S120" s="66"/>
      <c r="T120" s="66"/>
      <c r="U120" s="66"/>
      <c r="V120" s="79"/>
      <c r="W120" s="79"/>
      <c r="X120" s="3"/>
      <c r="Y120" s="79"/>
      <c r="Z120" s="79"/>
      <c r="AA120" s="79"/>
      <c r="AB120" s="79"/>
      <c r="AC120" s="79"/>
      <c r="AD120" s="79"/>
      <c r="AE120" s="79"/>
      <c r="AF120" s="12"/>
    </row>
    <row r="121" spans="9:32">
      <c r="J121" s="149"/>
      <c r="K121" s="149"/>
      <c r="Q121" s="149"/>
      <c r="R121" s="12"/>
      <c r="S121" s="66"/>
      <c r="T121" s="66"/>
      <c r="U121" s="66"/>
      <c r="V121" s="79"/>
      <c r="W121" s="79"/>
      <c r="X121" s="3"/>
      <c r="Y121" s="79"/>
      <c r="Z121" s="79"/>
      <c r="AA121" s="79"/>
      <c r="AB121" s="79"/>
      <c r="AC121" s="79"/>
      <c r="AD121" s="79"/>
      <c r="AE121" s="79"/>
      <c r="AF121" s="12"/>
    </row>
    <row r="122" spans="9:32">
      <c r="J122" s="149"/>
      <c r="K122" s="149"/>
      <c r="Q122" s="149"/>
      <c r="R122" s="12"/>
      <c r="S122" s="66"/>
      <c r="T122" s="66"/>
      <c r="U122" s="66"/>
      <c r="V122" s="79"/>
      <c r="W122" s="79"/>
      <c r="X122" s="3"/>
      <c r="Y122" s="79"/>
      <c r="Z122" s="79"/>
      <c r="AA122" s="79"/>
      <c r="AB122" s="79"/>
      <c r="AC122" s="79"/>
      <c r="AD122" s="79"/>
      <c r="AE122" s="79"/>
      <c r="AF122" s="12"/>
    </row>
    <row r="123" spans="9:32">
      <c r="J123" s="149"/>
      <c r="K123" s="149"/>
      <c r="Q123" s="149"/>
      <c r="R123" s="12"/>
      <c r="S123" s="66"/>
      <c r="T123" s="66"/>
      <c r="U123" s="66"/>
      <c r="V123" s="79"/>
      <c r="W123" s="79"/>
      <c r="X123" s="3"/>
      <c r="Y123" s="79"/>
      <c r="Z123" s="79"/>
      <c r="AA123" s="79"/>
      <c r="AB123" s="79"/>
      <c r="AC123" s="79"/>
      <c r="AD123" s="79"/>
      <c r="AE123" s="79"/>
      <c r="AF123" s="12"/>
    </row>
    <row r="124" spans="9:32">
      <c r="J124" s="149"/>
      <c r="K124" s="149"/>
      <c r="Q124" s="149"/>
      <c r="R124" s="12"/>
      <c r="S124" s="66"/>
      <c r="T124" s="66"/>
      <c r="U124" s="66"/>
      <c r="V124" s="79"/>
      <c r="W124" s="79"/>
      <c r="X124" s="3"/>
      <c r="Y124" s="79"/>
      <c r="Z124" s="79"/>
      <c r="AA124" s="79"/>
      <c r="AB124" s="79"/>
      <c r="AC124" s="79"/>
      <c r="AD124" s="79"/>
      <c r="AE124" s="79"/>
      <c r="AF124" s="12"/>
    </row>
    <row r="125" spans="9:32">
      <c r="I125" s="277"/>
      <c r="J125" s="149"/>
      <c r="K125" s="149"/>
      <c r="L125" s="12"/>
      <c r="M125" s="12"/>
      <c r="O125" s="149"/>
      <c r="P125" s="149"/>
      <c r="Q125" s="149"/>
      <c r="R125" s="12"/>
      <c r="S125" s="66"/>
      <c r="T125" s="66"/>
      <c r="U125" s="66"/>
      <c r="V125" s="79"/>
      <c r="W125" s="79"/>
      <c r="X125" s="3"/>
      <c r="Y125" s="79"/>
      <c r="Z125" s="79"/>
      <c r="AA125" s="79"/>
      <c r="AB125" s="79"/>
      <c r="AC125" s="79"/>
      <c r="AD125" s="79"/>
      <c r="AE125" s="79"/>
      <c r="AF125" s="12"/>
    </row>
    <row r="126" spans="9:32">
      <c r="I126" s="277"/>
      <c r="J126" s="149"/>
      <c r="K126" s="149"/>
      <c r="L126" s="12"/>
      <c r="M126" s="12"/>
      <c r="O126" s="149"/>
      <c r="P126" s="149"/>
      <c r="Q126" s="149"/>
      <c r="R126" s="12"/>
      <c r="S126" s="66"/>
      <c r="T126" s="66"/>
      <c r="U126" s="66"/>
      <c r="V126" s="79"/>
      <c r="W126" s="79"/>
      <c r="X126" s="3"/>
      <c r="Y126" s="79"/>
      <c r="Z126" s="79"/>
      <c r="AA126" s="79"/>
      <c r="AB126" s="79"/>
      <c r="AC126" s="79"/>
      <c r="AD126" s="79"/>
      <c r="AE126" s="79"/>
      <c r="AF126" s="12"/>
    </row>
    <row r="127" spans="9:32">
      <c r="I127" s="277"/>
      <c r="J127" s="149"/>
      <c r="K127" s="149"/>
      <c r="L127" s="12"/>
      <c r="M127" s="12"/>
      <c r="O127" s="149"/>
      <c r="P127" s="149"/>
      <c r="Q127" s="149"/>
      <c r="R127" s="12"/>
      <c r="S127" s="66"/>
      <c r="T127" s="66"/>
      <c r="U127" s="66"/>
      <c r="V127" s="79"/>
      <c r="W127" s="79"/>
      <c r="X127" s="3"/>
      <c r="Y127" s="79"/>
      <c r="Z127" s="79"/>
      <c r="AA127" s="79"/>
      <c r="AB127" s="79"/>
      <c r="AC127" s="79"/>
      <c r="AD127" s="79"/>
      <c r="AE127" s="79"/>
      <c r="AF127" s="12"/>
    </row>
    <row r="128" spans="9:32">
      <c r="I128" s="277"/>
      <c r="J128" s="149"/>
      <c r="K128" s="149"/>
      <c r="L128" s="12"/>
      <c r="M128" s="12"/>
      <c r="O128" s="149"/>
      <c r="P128" s="149"/>
      <c r="Q128" s="149"/>
      <c r="R128" s="12"/>
      <c r="S128" s="66"/>
      <c r="T128" s="66"/>
      <c r="U128" s="66"/>
      <c r="V128" s="79"/>
      <c r="W128" s="79"/>
      <c r="X128" s="3"/>
      <c r="Y128" s="79"/>
      <c r="Z128" s="79"/>
      <c r="AA128" s="79"/>
      <c r="AB128" s="79"/>
      <c r="AC128" s="79"/>
      <c r="AD128" s="79"/>
      <c r="AE128" s="79"/>
      <c r="AF128" s="12"/>
    </row>
    <row r="129" spans="9:32">
      <c r="I129" s="277"/>
      <c r="J129" s="149"/>
      <c r="K129" s="149"/>
      <c r="L129" s="12"/>
      <c r="M129" s="12"/>
      <c r="O129" s="149"/>
      <c r="P129" s="149"/>
      <c r="Q129" s="149"/>
      <c r="R129" s="12"/>
      <c r="S129" s="66"/>
      <c r="T129" s="66"/>
      <c r="U129" s="66"/>
      <c r="V129" s="79"/>
      <c r="W129" s="79"/>
      <c r="X129" s="3"/>
      <c r="Y129" s="79"/>
      <c r="Z129" s="79"/>
      <c r="AA129" s="79"/>
      <c r="AB129" s="79"/>
      <c r="AC129" s="79"/>
      <c r="AD129" s="79"/>
      <c r="AE129" s="79"/>
      <c r="AF129" s="12"/>
    </row>
    <row r="130" spans="9:32">
      <c r="I130" s="277"/>
      <c r="J130" s="149"/>
      <c r="K130" s="149"/>
      <c r="L130" s="12"/>
      <c r="M130" s="12"/>
      <c r="O130" s="149"/>
      <c r="P130" s="149"/>
      <c r="Q130" s="149"/>
      <c r="R130" s="12"/>
      <c r="S130" s="66"/>
      <c r="T130" s="66"/>
      <c r="U130" s="66"/>
      <c r="V130" s="79"/>
      <c r="W130" s="79"/>
      <c r="X130" s="3"/>
      <c r="Y130" s="79"/>
      <c r="Z130" s="79"/>
      <c r="AA130" s="79"/>
      <c r="AB130" s="79"/>
      <c r="AC130" s="79"/>
      <c r="AD130" s="79"/>
      <c r="AE130" s="79"/>
      <c r="AF130" s="12"/>
    </row>
    <row r="131" spans="9:32">
      <c r="I131" s="277"/>
      <c r="J131" s="149"/>
      <c r="K131" s="149"/>
      <c r="L131" s="12"/>
      <c r="M131" s="12"/>
      <c r="O131" s="149"/>
      <c r="P131" s="149"/>
      <c r="Q131" s="149"/>
      <c r="R131" s="12"/>
      <c r="S131" s="66"/>
      <c r="T131" s="66"/>
      <c r="U131" s="66"/>
      <c r="V131" s="79"/>
      <c r="W131" s="79"/>
      <c r="X131" s="3"/>
      <c r="Y131" s="79"/>
      <c r="Z131" s="79"/>
      <c r="AA131" s="79"/>
      <c r="AB131" s="79"/>
      <c r="AC131" s="79"/>
      <c r="AD131" s="79"/>
      <c r="AE131" s="79"/>
      <c r="AF131" s="12"/>
    </row>
    <row r="132" spans="9:32">
      <c r="I132" s="277"/>
      <c r="J132" s="149"/>
      <c r="K132" s="149"/>
      <c r="L132" s="12"/>
      <c r="M132" s="12"/>
      <c r="O132" s="149"/>
      <c r="P132" s="149"/>
      <c r="Q132" s="149"/>
      <c r="R132" s="12"/>
      <c r="S132" s="66"/>
      <c r="T132" s="66"/>
      <c r="U132" s="66"/>
      <c r="V132" s="79"/>
      <c r="W132" s="79"/>
      <c r="X132" s="3"/>
      <c r="Y132" s="79"/>
      <c r="Z132" s="79"/>
      <c r="AA132" s="79"/>
      <c r="AB132" s="79"/>
      <c r="AC132" s="79"/>
      <c r="AD132" s="79"/>
      <c r="AE132" s="79"/>
      <c r="AF132" s="12"/>
    </row>
    <row r="133" spans="9:32">
      <c r="I133" s="277"/>
      <c r="J133" s="149"/>
      <c r="K133" s="149"/>
      <c r="L133" s="12"/>
      <c r="M133" s="12"/>
      <c r="O133" s="149"/>
      <c r="P133" s="149"/>
      <c r="Q133" s="149"/>
      <c r="R133" s="12"/>
      <c r="S133" s="66"/>
      <c r="T133" s="66"/>
      <c r="U133" s="66"/>
      <c r="V133" s="79"/>
      <c r="W133" s="79"/>
      <c r="X133" s="3"/>
      <c r="Y133" s="79"/>
      <c r="Z133" s="79"/>
      <c r="AA133" s="79"/>
      <c r="AB133" s="79"/>
      <c r="AC133" s="79"/>
      <c r="AD133" s="79"/>
      <c r="AE133" s="79"/>
      <c r="AF133" s="12"/>
    </row>
    <row r="134" spans="9:32">
      <c r="I134" s="277"/>
      <c r="J134" s="149"/>
      <c r="K134" s="149"/>
      <c r="L134" s="12"/>
      <c r="M134" s="12"/>
      <c r="O134" s="149"/>
      <c r="P134" s="149"/>
      <c r="Q134" s="149"/>
      <c r="R134" s="12"/>
      <c r="S134" s="66"/>
      <c r="T134" s="66"/>
      <c r="U134" s="66"/>
      <c r="V134" s="79"/>
      <c r="W134" s="79"/>
      <c r="X134" s="3"/>
      <c r="Y134" s="79"/>
      <c r="Z134" s="79"/>
      <c r="AA134" s="79"/>
      <c r="AB134" s="79"/>
      <c r="AC134" s="79"/>
      <c r="AD134" s="79"/>
      <c r="AE134" s="79"/>
      <c r="AF134" s="12"/>
    </row>
    <row r="135" spans="9:32">
      <c r="I135" s="277"/>
      <c r="J135" s="149"/>
      <c r="K135" s="149"/>
      <c r="L135" s="12"/>
      <c r="M135" s="12"/>
      <c r="O135" s="149"/>
      <c r="P135" s="149"/>
      <c r="Q135" s="149"/>
      <c r="R135" s="12"/>
      <c r="S135" s="66"/>
      <c r="T135" s="66"/>
      <c r="U135" s="66"/>
      <c r="V135" s="79"/>
      <c r="W135" s="79"/>
      <c r="X135" s="3"/>
      <c r="Y135" s="79"/>
      <c r="Z135" s="79"/>
      <c r="AA135" s="79"/>
      <c r="AB135" s="79"/>
      <c r="AC135" s="79"/>
      <c r="AD135" s="79"/>
      <c r="AE135" s="79"/>
      <c r="AF135" s="12"/>
    </row>
    <row r="136" spans="9:32">
      <c r="I136" s="277"/>
      <c r="J136" s="149"/>
      <c r="K136" s="149"/>
      <c r="L136" s="12"/>
      <c r="M136" s="12"/>
      <c r="O136" s="149"/>
      <c r="P136" s="149"/>
      <c r="Q136" s="149"/>
      <c r="R136" s="12"/>
      <c r="S136" s="66"/>
      <c r="T136" s="66"/>
      <c r="U136" s="66"/>
      <c r="V136" s="79"/>
      <c r="W136" s="79"/>
      <c r="X136" s="3"/>
      <c r="Y136" s="79"/>
      <c r="Z136" s="79"/>
      <c r="AA136" s="79"/>
      <c r="AB136" s="79"/>
      <c r="AC136" s="79"/>
      <c r="AD136" s="79"/>
      <c r="AE136" s="79"/>
      <c r="AF136" s="12"/>
    </row>
    <row r="137" spans="9:32">
      <c r="I137" s="277"/>
      <c r="J137" s="149"/>
      <c r="K137" s="149"/>
      <c r="L137" s="12"/>
      <c r="M137" s="12"/>
      <c r="O137" s="149"/>
      <c r="P137" s="149"/>
      <c r="Q137" s="149"/>
      <c r="R137" s="12"/>
      <c r="S137" s="66"/>
      <c r="T137" s="66"/>
      <c r="U137" s="66"/>
      <c r="V137" s="79"/>
      <c r="W137" s="79"/>
      <c r="X137" s="3"/>
      <c r="Y137" s="79"/>
      <c r="Z137" s="79"/>
      <c r="AA137" s="79"/>
      <c r="AB137" s="79"/>
      <c r="AC137" s="79"/>
      <c r="AD137" s="79"/>
      <c r="AE137" s="79"/>
      <c r="AF137" s="12"/>
    </row>
    <row r="138" spans="9:32">
      <c r="I138" s="277"/>
      <c r="J138" s="149"/>
      <c r="K138" s="149"/>
      <c r="L138" s="12"/>
      <c r="M138" s="12"/>
      <c r="O138" s="149"/>
      <c r="P138" s="149"/>
      <c r="Q138" s="149"/>
      <c r="R138" s="12"/>
      <c r="S138" s="66"/>
      <c r="T138" s="66"/>
      <c r="U138" s="66"/>
      <c r="V138" s="79"/>
      <c r="W138" s="79"/>
      <c r="X138" s="3"/>
      <c r="Y138" s="79"/>
      <c r="Z138" s="79"/>
      <c r="AA138" s="79"/>
      <c r="AB138" s="79"/>
      <c r="AC138" s="79"/>
      <c r="AD138" s="79"/>
      <c r="AE138" s="79"/>
      <c r="AF138" s="12"/>
    </row>
    <row r="139" spans="9:32">
      <c r="I139" s="277"/>
      <c r="J139" s="149"/>
      <c r="K139" s="149"/>
      <c r="L139" s="12"/>
      <c r="M139" s="12"/>
      <c r="O139" s="149"/>
      <c r="P139" s="149"/>
      <c r="Q139" s="149"/>
      <c r="R139" s="12"/>
      <c r="S139" s="66"/>
      <c r="T139" s="66"/>
      <c r="U139" s="66"/>
      <c r="V139" s="79"/>
      <c r="W139" s="79"/>
      <c r="X139" s="3"/>
      <c r="Y139" s="79"/>
      <c r="Z139" s="79"/>
      <c r="AA139" s="79"/>
      <c r="AB139" s="79"/>
      <c r="AC139" s="79"/>
      <c r="AD139" s="79"/>
      <c r="AE139" s="79"/>
      <c r="AF139" s="12"/>
    </row>
    <row r="140" spans="9:32">
      <c r="I140" s="277"/>
      <c r="J140" s="149"/>
      <c r="K140" s="149"/>
      <c r="L140" s="12"/>
      <c r="M140" s="12"/>
      <c r="O140" s="149"/>
      <c r="P140" s="149"/>
      <c r="Q140" s="149"/>
      <c r="R140" s="12"/>
      <c r="S140" s="66"/>
      <c r="T140" s="66"/>
      <c r="U140" s="66"/>
      <c r="V140" s="79"/>
      <c r="W140" s="79"/>
      <c r="X140" s="3"/>
      <c r="Y140" s="79"/>
      <c r="Z140" s="79"/>
      <c r="AA140" s="79"/>
      <c r="AB140" s="79"/>
      <c r="AC140" s="79"/>
      <c r="AD140" s="79"/>
      <c r="AE140" s="79"/>
      <c r="AF140" s="12"/>
    </row>
    <row r="141" spans="9:32">
      <c r="I141" s="277"/>
      <c r="J141" s="149"/>
      <c r="K141" s="149"/>
      <c r="L141" s="12"/>
      <c r="M141" s="12"/>
      <c r="O141" s="149"/>
      <c r="P141" s="149"/>
      <c r="Q141" s="149"/>
      <c r="R141" s="12"/>
      <c r="S141" s="66"/>
      <c r="T141" s="66"/>
      <c r="U141" s="66"/>
      <c r="V141" s="79"/>
      <c r="W141" s="79"/>
      <c r="X141" s="3"/>
      <c r="Y141" s="79"/>
      <c r="Z141" s="79"/>
      <c r="AA141" s="79"/>
      <c r="AB141" s="79"/>
      <c r="AC141" s="79"/>
      <c r="AD141" s="79"/>
      <c r="AE141" s="79"/>
      <c r="AF141" s="12"/>
    </row>
    <row r="142" spans="9:32">
      <c r="I142" s="277"/>
      <c r="J142" s="149"/>
      <c r="K142" s="149"/>
      <c r="L142" s="12"/>
      <c r="M142" s="12"/>
      <c r="O142" s="149"/>
      <c r="P142" s="149"/>
      <c r="Q142" s="149"/>
      <c r="R142" s="12"/>
      <c r="S142" s="66"/>
      <c r="T142" s="66"/>
      <c r="U142" s="66"/>
      <c r="V142" s="79"/>
      <c r="W142" s="79"/>
      <c r="X142" s="3"/>
      <c r="Y142" s="79"/>
      <c r="Z142" s="79"/>
      <c r="AA142" s="79"/>
      <c r="AB142" s="79"/>
      <c r="AC142" s="79"/>
      <c r="AD142" s="79"/>
      <c r="AE142" s="79"/>
      <c r="AF142" s="12"/>
    </row>
    <row r="143" spans="9:32">
      <c r="I143" s="277"/>
      <c r="J143" s="149"/>
      <c r="K143" s="149"/>
      <c r="L143" s="12"/>
      <c r="M143" s="12"/>
      <c r="O143" s="149"/>
      <c r="P143" s="149"/>
      <c r="Q143" s="149"/>
      <c r="R143" s="12"/>
      <c r="S143" s="66"/>
      <c r="T143" s="66"/>
      <c r="U143" s="66"/>
      <c r="V143" s="79"/>
      <c r="W143" s="79"/>
      <c r="X143" s="3"/>
      <c r="Y143" s="79"/>
      <c r="Z143" s="79"/>
      <c r="AA143" s="79"/>
      <c r="AB143" s="79"/>
      <c r="AC143" s="79"/>
      <c r="AD143" s="79"/>
      <c r="AE143" s="79"/>
      <c r="AF143" s="12"/>
    </row>
    <row r="144" spans="9:32">
      <c r="I144" s="277"/>
      <c r="J144" s="149"/>
      <c r="K144" s="149"/>
      <c r="L144" s="12"/>
      <c r="M144" s="12"/>
      <c r="O144" s="149"/>
      <c r="P144" s="149"/>
      <c r="Q144" s="149"/>
      <c r="R144" s="12"/>
      <c r="S144" s="66"/>
      <c r="T144" s="66"/>
      <c r="U144" s="66"/>
      <c r="V144" s="79"/>
      <c r="W144" s="79"/>
      <c r="X144" s="3"/>
      <c r="Y144" s="79"/>
      <c r="Z144" s="79"/>
      <c r="AA144" s="79"/>
      <c r="AB144" s="79"/>
      <c r="AC144" s="79"/>
      <c r="AD144" s="79"/>
      <c r="AE144" s="79"/>
      <c r="AF144" s="12"/>
    </row>
    <row r="145" spans="9:32">
      <c r="I145" s="277"/>
      <c r="J145" s="149"/>
      <c r="K145" s="149"/>
      <c r="L145" s="12"/>
      <c r="M145" s="12"/>
      <c r="O145" s="149"/>
      <c r="P145" s="149"/>
      <c r="Q145" s="149"/>
      <c r="R145" s="12"/>
      <c r="S145" s="66"/>
      <c r="T145" s="66"/>
      <c r="U145" s="66"/>
      <c r="V145" s="79"/>
      <c r="W145" s="79"/>
      <c r="X145" s="3"/>
      <c r="Y145" s="79"/>
      <c r="Z145" s="79"/>
      <c r="AA145" s="79"/>
      <c r="AB145" s="79"/>
      <c r="AC145" s="79"/>
      <c r="AD145" s="79"/>
      <c r="AE145" s="79"/>
      <c r="AF145" s="12"/>
    </row>
    <row r="146" spans="9:32">
      <c r="I146" s="277"/>
      <c r="J146" s="149"/>
      <c r="K146" s="149"/>
      <c r="L146" s="12"/>
      <c r="M146" s="12"/>
      <c r="O146" s="149"/>
      <c r="P146" s="149"/>
      <c r="Q146" s="149"/>
      <c r="R146" s="12"/>
      <c r="S146" s="66"/>
      <c r="T146" s="66"/>
      <c r="U146" s="66"/>
      <c r="V146" s="79"/>
      <c r="W146" s="79"/>
      <c r="X146" s="3"/>
      <c r="Y146" s="79"/>
      <c r="Z146" s="79"/>
      <c r="AA146" s="79"/>
      <c r="AB146" s="79"/>
      <c r="AC146" s="79"/>
      <c r="AD146" s="79"/>
      <c r="AE146" s="79"/>
      <c r="AF146" s="12"/>
    </row>
    <row r="147" spans="9:32">
      <c r="I147" s="277"/>
      <c r="J147" s="149"/>
      <c r="K147" s="149"/>
      <c r="L147" s="12"/>
      <c r="M147" s="12"/>
      <c r="O147" s="149"/>
      <c r="P147" s="149"/>
      <c r="Q147" s="149"/>
      <c r="R147" s="12"/>
      <c r="S147" s="66"/>
      <c r="T147" s="66"/>
      <c r="U147" s="66"/>
      <c r="V147" s="79"/>
      <c r="W147" s="79"/>
      <c r="X147" s="3"/>
      <c r="Y147" s="79"/>
      <c r="Z147" s="79"/>
      <c r="AA147" s="79"/>
      <c r="AB147" s="79"/>
      <c r="AC147" s="79"/>
      <c r="AD147" s="79"/>
      <c r="AE147" s="79"/>
      <c r="AF147" s="12"/>
    </row>
    <row r="148" spans="9:32">
      <c r="I148" s="277"/>
      <c r="J148" s="149"/>
      <c r="K148" s="149"/>
      <c r="L148" s="12"/>
      <c r="M148" s="12"/>
      <c r="O148" s="149"/>
      <c r="P148" s="149"/>
      <c r="Q148" s="149"/>
      <c r="R148" s="12"/>
      <c r="S148" s="66"/>
      <c r="T148" s="66"/>
      <c r="U148" s="66"/>
      <c r="V148" s="79"/>
      <c r="W148" s="79"/>
      <c r="X148" s="3"/>
      <c r="Y148" s="79"/>
      <c r="Z148" s="79"/>
      <c r="AA148" s="79"/>
      <c r="AB148" s="79"/>
      <c r="AC148" s="79"/>
      <c r="AD148" s="79"/>
      <c r="AE148" s="79"/>
      <c r="AF148" s="12"/>
    </row>
    <row r="149" spans="9:32">
      <c r="I149" s="277"/>
      <c r="J149" s="149"/>
      <c r="K149" s="149"/>
      <c r="L149" s="12"/>
      <c r="M149" s="12"/>
      <c r="O149" s="149"/>
      <c r="P149" s="149"/>
      <c r="Q149" s="149"/>
      <c r="R149" s="12"/>
      <c r="S149" s="66"/>
      <c r="T149" s="66"/>
      <c r="U149" s="66"/>
      <c r="V149" s="79"/>
      <c r="W149" s="79"/>
      <c r="X149" s="3"/>
      <c r="Y149" s="79"/>
      <c r="Z149" s="79"/>
      <c r="AA149" s="79"/>
      <c r="AB149" s="79"/>
      <c r="AC149" s="79"/>
      <c r="AD149" s="79"/>
      <c r="AE149" s="79"/>
      <c r="AF149" s="12"/>
    </row>
    <row r="150" spans="9:32">
      <c r="I150" s="277"/>
      <c r="J150" s="149"/>
      <c r="K150" s="149"/>
      <c r="L150" s="12"/>
      <c r="M150" s="12"/>
      <c r="O150" s="149"/>
      <c r="P150" s="149"/>
      <c r="Q150" s="149"/>
      <c r="R150" s="12"/>
      <c r="S150" s="66"/>
      <c r="T150" s="66"/>
      <c r="U150" s="66"/>
      <c r="V150" s="79"/>
      <c r="W150" s="79"/>
      <c r="X150" s="3"/>
      <c r="Y150" s="79"/>
      <c r="Z150" s="79"/>
      <c r="AA150" s="79"/>
      <c r="AB150" s="79"/>
      <c r="AC150" s="79"/>
      <c r="AD150" s="79"/>
      <c r="AE150" s="79"/>
      <c r="AF150" s="12"/>
    </row>
    <row r="151" spans="9:32">
      <c r="I151" s="277"/>
      <c r="J151" s="149"/>
      <c r="K151" s="149"/>
      <c r="L151" s="12"/>
      <c r="M151" s="12"/>
      <c r="O151" s="149"/>
      <c r="P151" s="149"/>
      <c r="Q151" s="149"/>
      <c r="R151" s="12"/>
      <c r="S151" s="66"/>
      <c r="T151" s="66"/>
      <c r="U151" s="66"/>
      <c r="V151" s="79"/>
      <c r="W151" s="79"/>
      <c r="X151" s="3"/>
      <c r="Y151" s="79"/>
      <c r="Z151" s="79"/>
      <c r="AA151" s="79"/>
      <c r="AB151" s="79"/>
      <c r="AC151" s="79"/>
      <c r="AD151" s="79"/>
      <c r="AE151" s="79"/>
      <c r="AF151" s="12"/>
    </row>
    <row r="152" spans="9:32">
      <c r="I152" s="277"/>
      <c r="J152" s="149"/>
      <c r="K152" s="149"/>
      <c r="L152" s="12"/>
      <c r="M152" s="12"/>
      <c r="O152" s="149"/>
      <c r="P152" s="149"/>
      <c r="Q152" s="149"/>
      <c r="R152" s="12"/>
      <c r="S152" s="66"/>
      <c r="T152" s="66"/>
      <c r="U152" s="66"/>
      <c r="V152" s="79"/>
      <c r="W152" s="79"/>
      <c r="X152" s="3"/>
      <c r="Y152" s="79"/>
      <c r="Z152" s="79"/>
      <c r="AA152" s="79"/>
      <c r="AB152" s="79"/>
      <c r="AC152" s="79"/>
      <c r="AD152" s="79"/>
      <c r="AE152" s="79"/>
      <c r="AF152" s="12"/>
    </row>
    <row r="153" spans="9:32">
      <c r="I153" s="277"/>
      <c r="J153" s="149"/>
      <c r="K153" s="149"/>
      <c r="L153" s="12"/>
      <c r="M153" s="12"/>
      <c r="O153" s="149"/>
      <c r="P153" s="149"/>
      <c r="Q153" s="149"/>
      <c r="R153" s="12"/>
      <c r="S153" s="66"/>
      <c r="T153" s="66"/>
      <c r="U153" s="66"/>
      <c r="V153" s="79"/>
      <c r="W153" s="79"/>
      <c r="X153" s="3"/>
      <c r="Y153" s="79"/>
      <c r="Z153" s="79"/>
      <c r="AA153" s="79"/>
      <c r="AB153" s="79"/>
      <c r="AC153" s="79"/>
      <c r="AD153" s="79"/>
      <c r="AE153" s="79"/>
      <c r="AF153" s="12"/>
    </row>
    <row r="154" spans="9:32">
      <c r="I154" s="277"/>
      <c r="J154" s="149"/>
      <c r="K154" s="149"/>
      <c r="L154" s="12"/>
      <c r="M154" s="12"/>
      <c r="O154" s="149"/>
      <c r="P154" s="149"/>
      <c r="Q154" s="149"/>
      <c r="R154" s="12"/>
      <c r="S154" s="66"/>
      <c r="T154" s="66"/>
      <c r="U154" s="66"/>
      <c r="V154" s="79"/>
      <c r="W154" s="79"/>
      <c r="X154" s="3"/>
      <c r="Y154" s="79"/>
      <c r="Z154" s="79"/>
      <c r="AA154" s="79"/>
      <c r="AB154" s="79"/>
      <c r="AC154" s="79"/>
      <c r="AD154" s="79"/>
      <c r="AE154" s="79"/>
      <c r="AF154" s="12"/>
    </row>
    <row r="155" spans="9:32">
      <c r="I155" s="277"/>
      <c r="J155" s="149"/>
      <c r="K155" s="149"/>
      <c r="L155" s="12"/>
      <c r="M155" s="12"/>
      <c r="O155" s="149"/>
      <c r="P155" s="149"/>
      <c r="Q155" s="149"/>
      <c r="R155" s="12"/>
      <c r="S155" s="66"/>
      <c r="T155" s="66"/>
      <c r="U155" s="66"/>
      <c r="V155" s="79"/>
      <c r="W155" s="79"/>
      <c r="X155" s="3"/>
      <c r="Y155" s="79"/>
      <c r="Z155" s="79"/>
      <c r="AA155" s="79"/>
      <c r="AB155" s="79"/>
      <c r="AC155" s="79"/>
      <c r="AD155" s="79"/>
      <c r="AE155" s="79"/>
      <c r="AF155" s="12"/>
    </row>
    <row r="156" spans="9:32">
      <c r="I156" s="277"/>
      <c r="J156" s="149"/>
      <c r="K156" s="149"/>
      <c r="L156" s="12"/>
      <c r="M156" s="12"/>
      <c r="O156" s="149"/>
      <c r="P156" s="149"/>
      <c r="Q156" s="149"/>
      <c r="R156" s="12"/>
      <c r="S156" s="66"/>
      <c r="T156" s="66"/>
      <c r="U156" s="66"/>
      <c r="V156" s="79"/>
      <c r="W156" s="79"/>
      <c r="X156" s="3"/>
      <c r="Y156" s="79"/>
      <c r="Z156" s="79"/>
      <c r="AA156" s="79"/>
      <c r="AB156" s="79"/>
      <c r="AC156" s="79"/>
      <c r="AD156" s="79"/>
      <c r="AE156" s="79"/>
      <c r="AF156" s="12"/>
    </row>
    <row r="157" spans="9:32">
      <c r="I157" s="277"/>
      <c r="J157" s="149"/>
      <c r="K157" s="149"/>
      <c r="L157" s="12"/>
      <c r="M157" s="12"/>
      <c r="O157" s="149"/>
      <c r="P157" s="149"/>
      <c r="Q157" s="149"/>
      <c r="R157" s="12"/>
      <c r="S157" s="66"/>
      <c r="T157" s="66"/>
      <c r="U157" s="66"/>
      <c r="V157" s="79"/>
      <c r="W157" s="79"/>
      <c r="X157" s="3"/>
      <c r="Y157" s="79"/>
      <c r="Z157" s="79"/>
      <c r="AA157" s="79"/>
      <c r="AB157" s="79"/>
      <c r="AC157" s="79"/>
      <c r="AD157" s="79"/>
      <c r="AE157" s="79"/>
      <c r="AF157" s="12"/>
    </row>
    <row r="158" spans="9:32">
      <c r="I158" s="277"/>
      <c r="J158" s="149"/>
      <c r="K158" s="149"/>
      <c r="L158" s="12"/>
      <c r="M158" s="12"/>
      <c r="O158" s="149"/>
      <c r="P158" s="149"/>
      <c r="Q158" s="149"/>
      <c r="R158" s="12"/>
      <c r="S158" s="66"/>
      <c r="T158" s="66"/>
      <c r="U158" s="66"/>
      <c r="V158" s="79"/>
      <c r="W158" s="79"/>
      <c r="X158" s="3"/>
      <c r="Y158" s="79"/>
      <c r="Z158" s="79"/>
      <c r="AA158" s="79"/>
      <c r="AB158" s="79"/>
      <c r="AC158" s="79"/>
      <c r="AD158" s="79"/>
      <c r="AE158" s="79"/>
      <c r="AF158" s="12"/>
    </row>
    <row r="159" spans="9:32">
      <c r="I159" s="277"/>
      <c r="J159" s="149"/>
      <c r="K159" s="149"/>
      <c r="L159" s="12"/>
      <c r="M159" s="12"/>
      <c r="O159" s="149"/>
      <c r="P159" s="149"/>
      <c r="Q159" s="149"/>
      <c r="R159" s="12"/>
      <c r="S159" s="66"/>
      <c r="T159" s="66"/>
      <c r="U159" s="66"/>
      <c r="V159" s="79"/>
      <c r="W159" s="79"/>
      <c r="X159" s="3"/>
      <c r="Y159" s="79"/>
      <c r="Z159" s="79"/>
      <c r="AA159" s="79"/>
      <c r="AB159" s="79"/>
      <c r="AC159" s="79"/>
      <c r="AD159" s="79"/>
      <c r="AE159" s="79"/>
      <c r="AF159" s="12"/>
    </row>
    <row r="160" spans="9:32">
      <c r="I160" s="277"/>
      <c r="J160" s="149"/>
      <c r="K160" s="149"/>
      <c r="L160" s="12"/>
      <c r="M160" s="12"/>
      <c r="O160" s="149"/>
      <c r="P160" s="149"/>
      <c r="Q160" s="149"/>
      <c r="R160" s="12"/>
      <c r="S160" s="66"/>
      <c r="T160" s="66"/>
      <c r="U160" s="66"/>
      <c r="V160" s="79"/>
      <c r="W160" s="79"/>
      <c r="X160" s="3"/>
      <c r="Y160" s="79"/>
      <c r="Z160" s="79"/>
      <c r="AA160" s="79"/>
      <c r="AB160" s="79"/>
      <c r="AC160" s="79"/>
      <c r="AD160" s="79"/>
      <c r="AE160" s="79"/>
      <c r="AF160" s="12"/>
    </row>
    <row r="161" spans="9:32">
      <c r="I161" s="277"/>
      <c r="J161" s="149"/>
      <c r="K161" s="149"/>
      <c r="L161" s="12"/>
      <c r="M161" s="12"/>
      <c r="O161" s="149"/>
      <c r="P161" s="149"/>
      <c r="Q161" s="149"/>
      <c r="R161" s="12"/>
      <c r="S161" s="66"/>
      <c r="T161" s="66"/>
      <c r="U161" s="66"/>
      <c r="V161" s="79"/>
      <c r="W161" s="79"/>
      <c r="X161" s="3"/>
      <c r="Y161" s="79"/>
      <c r="Z161" s="79"/>
      <c r="AA161" s="79"/>
      <c r="AB161" s="79"/>
      <c r="AC161" s="79"/>
      <c r="AD161" s="79"/>
      <c r="AE161" s="79"/>
      <c r="AF161" s="12"/>
    </row>
    <row r="162" spans="9:32">
      <c r="I162" s="277"/>
      <c r="J162" s="149"/>
      <c r="K162" s="149"/>
      <c r="L162" s="12"/>
      <c r="M162" s="12"/>
      <c r="O162" s="149"/>
      <c r="P162" s="149"/>
      <c r="Q162" s="149"/>
      <c r="R162" s="12"/>
      <c r="S162" s="66"/>
      <c r="T162" s="66"/>
      <c r="U162" s="66"/>
      <c r="V162" s="79"/>
      <c r="W162" s="79"/>
      <c r="X162" s="3"/>
      <c r="Y162" s="79"/>
      <c r="Z162" s="79"/>
      <c r="AA162" s="79"/>
      <c r="AB162" s="79"/>
      <c r="AC162" s="79"/>
      <c r="AD162" s="79"/>
      <c r="AE162" s="79"/>
      <c r="AF162" s="12"/>
    </row>
    <row r="163" spans="9:32">
      <c r="I163" s="277"/>
      <c r="J163" s="149"/>
      <c r="K163" s="149"/>
      <c r="L163" s="12"/>
      <c r="M163" s="12"/>
      <c r="O163" s="149"/>
      <c r="P163" s="149"/>
      <c r="Q163" s="149"/>
      <c r="R163" s="12"/>
      <c r="S163" s="66"/>
      <c r="T163" s="66"/>
      <c r="U163" s="66"/>
      <c r="V163" s="79"/>
      <c r="W163" s="79"/>
      <c r="X163" s="3"/>
      <c r="Y163" s="79"/>
      <c r="Z163" s="79"/>
      <c r="AA163" s="79"/>
      <c r="AB163" s="79"/>
      <c r="AC163" s="79"/>
      <c r="AD163" s="79"/>
      <c r="AE163" s="79"/>
      <c r="AF163" s="12"/>
    </row>
    <row r="164" spans="9:32">
      <c r="I164" s="277"/>
      <c r="J164" s="149"/>
      <c r="K164" s="149"/>
      <c r="L164" s="12"/>
      <c r="M164" s="12"/>
      <c r="O164" s="149"/>
      <c r="P164" s="149"/>
      <c r="Q164" s="149"/>
      <c r="R164" s="12"/>
      <c r="S164" s="66"/>
      <c r="T164" s="66"/>
      <c r="U164" s="66"/>
      <c r="V164" s="79"/>
      <c r="W164" s="79"/>
      <c r="X164" s="3"/>
      <c r="Y164" s="79"/>
      <c r="Z164" s="79"/>
      <c r="AA164" s="79"/>
      <c r="AB164" s="79"/>
      <c r="AC164" s="79"/>
      <c r="AD164" s="79"/>
      <c r="AE164" s="79"/>
      <c r="AF164" s="12"/>
    </row>
    <row r="165" spans="9:32">
      <c r="I165" s="277"/>
      <c r="J165" s="149"/>
      <c r="K165" s="149"/>
      <c r="L165" s="12"/>
      <c r="M165" s="12"/>
      <c r="O165" s="149"/>
      <c r="P165" s="149"/>
      <c r="Q165" s="149"/>
      <c r="R165" s="12"/>
      <c r="S165" s="66"/>
      <c r="T165" s="66"/>
      <c r="U165" s="66"/>
      <c r="V165" s="79"/>
      <c r="W165" s="79"/>
      <c r="X165" s="3"/>
      <c r="Y165" s="79"/>
      <c r="Z165" s="79"/>
      <c r="AA165" s="79"/>
      <c r="AB165" s="79"/>
      <c r="AC165" s="79"/>
      <c r="AD165" s="79"/>
      <c r="AE165" s="79"/>
      <c r="AF165" s="12"/>
    </row>
    <row r="166" spans="9:32">
      <c r="I166" s="277"/>
      <c r="J166" s="149"/>
      <c r="K166" s="149"/>
      <c r="L166" s="12"/>
      <c r="M166" s="12"/>
      <c r="O166" s="149"/>
      <c r="P166" s="149"/>
      <c r="Q166" s="149"/>
      <c r="R166" s="12"/>
      <c r="S166" s="66"/>
      <c r="T166" s="66"/>
      <c r="U166" s="66"/>
      <c r="V166" s="79"/>
      <c r="W166" s="79"/>
      <c r="X166" s="3"/>
      <c r="Y166" s="79"/>
      <c r="Z166" s="79"/>
      <c r="AA166" s="79"/>
      <c r="AB166" s="79"/>
      <c r="AC166" s="79"/>
      <c r="AD166" s="79"/>
      <c r="AE166" s="79"/>
      <c r="AF166" s="12"/>
    </row>
    <row r="167" spans="9:32">
      <c r="I167" s="277"/>
      <c r="J167" s="149"/>
      <c r="K167" s="149"/>
      <c r="L167" s="12"/>
      <c r="M167" s="12"/>
      <c r="O167" s="149"/>
      <c r="P167" s="149"/>
      <c r="Q167" s="149"/>
      <c r="R167" s="12"/>
      <c r="S167" s="66"/>
      <c r="T167" s="66"/>
      <c r="U167" s="66"/>
      <c r="V167" s="79"/>
      <c r="W167" s="79"/>
      <c r="X167" s="3"/>
      <c r="Y167" s="79"/>
      <c r="Z167" s="79"/>
      <c r="AA167" s="79"/>
      <c r="AB167" s="79"/>
      <c r="AC167" s="79"/>
      <c r="AD167" s="79"/>
      <c r="AE167" s="79"/>
      <c r="AF167" s="12"/>
    </row>
    <row r="168" spans="9:32">
      <c r="I168" s="277"/>
      <c r="J168" s="149"/>
      <c r="K168" s="149"/>
      <c r="L168" s="12"/>
      <c r="M168" s="12"/>
      <c r="O168" s="149"/>
      <c r="P168" s="149"/>
      <c r="Q168" s="149"/>
      <c r="R168" s="12"/>
      <c r="S168" s="66"/>
      <c r="T168" s="66"/>
      <c r="U168" s="66"/>
      <c r="V168" s="79"/>
      <c r="W168" s="79"/>
      <c r="X168" s="3"/>
      <c r="Y168" s="79"/>
      <c r="Z168" s="79"/>
      <c r="AA168" s="79"/>
      <c r="AB168" s="79"/>
      <c r="AC168" s="79"/>
      <c r="AD168" s="79"/>
      <c r="AE168" s="79"/>
      <c r="AF168" s="12"/>
    </row>
    <row r="169" spans="9:32">
      <c r="I169" s="277"/>
      <c r="J169" s="149"/>
      <c r="K169" s="149"/>
      <c r="L169" s="12"/>
      <c r="M169" s="12"/>
      <c r="O169" s="149"/>
      <c r="P169" s="149"/>
      <c r="Q169" s="149"/>
      <c r="R169" s="12"/>
      <c r="S169" s="66"/>
      <c r="T169" s="66"/>
      <c r="U169" s="66"/>
      <c r="V169" s="79"/>
      <c r="W169" s="79"/>
      <c r="X169" s="3"/>
      <c r="Y169" s="79"/>
      <c r="Z169" s="79"/>
      <c r="AA169" s="79"/>
      <c r="AB169" s="79"/>
      <c r="AC169" s="79"/>
      <c r="AD169" s="79"/>
      <c r="AE169" s="79"/>
      <c r="AF169" s="12"/>
    </row>
    <row r="170" spans="9:32">
      <c r="I170" s="277"/>
      <c r="J170" s="149"/>
      <c r="K170" s="149"/>
      <c r="L170" s="12"/>
      <c r="M170" s="12"/>
      <c r="O170" s="149"/>
      <c r="P170" s="149"/>
      <c r="Q170" s="149"/>
      <c r="R170" s="12"/>
      <c r="S170" s="66"/>
      <c r="T170" s="66"/>
      <c r="U170" s="66"/>
      <c r="V170" s="79"/>
      <c r="W170" s="79"/>
      <c r="X170" s="3"/>
      <c r="Y170" s="79"/>
      <c r="Z170" s="79"/>
      <c r="AA170" s="79"/>
      <c r="AB170" s="79"/>
      <c r="AC170" s="79"/>
      <c r="AD170" s="79"/>
      <c r="AE170" s="79"/>
      <c r="AF170" s="12"/>
    </row>
    <row r="171" spans="9:32">
      <c r="I171" s="277"/>
      <c r="J171" s="149"/>
      <c r="K171" s="149"/>
      <c r="L171" s="12"/>
      <c r="M171" s="12"/>
      <c r="O171" s="149"/>
      <c r="P171" s="149"/>
      <c r="Q171" s="149"/>
      <c r="R171" s="12"/>
      <c r="S171" s="66"/>
      <c r="T171" s="66"/>
      <c r="U171" s="66"/>
      <c r="V171" s="79"/>
      <c r="W171" s="79"/>
      <c r="X171" s="3"/>
      <c r="Y171" s="79"/>
      <c r="Z171" s="79"/>
      <c r="AA171" s="79"/>
      <c r="AB171" s="79"/>
      <c r="AC171" s="79"/>
      <c r="AD171" s="79"/>
      <c r="AE171" s="79"/>
      <c r="AF171" s="12"/>
    </row>
    <row r="172" spans="9:32">
      <c r="I172" s="277"/>
      <c r="J172" s="149"/>
      <c r="K172" s="149"/>
      <c r="L172" s="12"/>
      <c r="M172" s="12"/>
      <c r="O172" s="149"/>
      <c r="P172" s="149"/>
      <c r="Q172" s="149"/>
      <c r="R172" s="12"/>
      <c r="S172" s="66"/>
      <c r="T172" s="66"/>
      <c r="U172" s="66"/>
      <c r="V172" s="79"/>
      <c r="W172" s="79"/>
      <c r="X172" s="3"/>
      <c r="Y172" s="79"/>
      <c r="Z172" s="79"/>
      <c r="AA172" s="79"/>
      <c r="AB172" s="79"/>
      <c r="AC172" s="79"/>
      <c r="AD172" s="79"/>
      <c r="AE172" s="79"/>
      <c r="AF172" s="12"/>
    </row>
    <row r="173" spans="9:32">
      <c r="I173" s="277"/>
      <c r="J173" s="149"/>
      <c r="K173" s="149"/>
      <c r="L173" s="12"/>
      <c r="M173" s="12"/>
      <c r="O173" s="149"/>
      <c r="P173" s="149"/>
      <c r="Q173" s="149"/>
      <c r="R173" s="12"/>
      <c r="S173" s="66"/>
      <c r="T173" s="66"/>
      <c r="U173" s="66"/>
      <c r="V173" s="79"/>
      <c r="W173" s="79"/>
      <c r="X173" s="3"/>
      <c r="Y173" s="79"/>
      <c r="Z173" s="79"/>
      <c r="AA173" s="79"/>
      <c r="AB173" s="79"/>
      <c r="AC173" s="79"/>
      <c r="AD173" s="79"/>
      <c r="AE173" s="79"/>
      <c r="AF173" s="12"/>
    </row>
    <row r="174" spans="9:32">
      <c r="I174" s="277"/>
      <c r="J174" s="149"/>
      <c r="K174" s="149"/>
      <c r="L174" s="12"/>
      <c r="M174" s="12"/>
      <c r="O174" s="149"/>
      <c r="P174" s="149"/>
      <c r="Q174" s="149"/>
      <c r="R174" s="12"/>
      <c r="S174" s="66"/>
      <c r="T174" s="66"/>
      <c r="U174" s="66"/>
      <c r="V174" s="79"/>
      <c r="W174" s="79"/>
      <c r="X174" s="3"/>
      <c r="Y174" s="79"/>
      <c r="Z174" s="79"/>
      <c r="AA174" s="79"/>
      <c r="AB174" s="79"/>
      <c r="AC174" s="79"/>
      <c r="AD174" s="79"/>
      <c r="AE174" s="79"/>
      <c r="AF174" s="12"/>
    </row>
    <row r="175" spans="9:32">
      <c r="I175" s="277"/>
      <c r="J175" s="149"/>
      <c r="K175" s="149"/>
      <c r="L175" s="12"/>
      <c r="M175" s="12"/>
      <c r="O175" s="149"/>
      <c r="P175" s="149"/>
      <c r="Q175" s="149"/>
      <c r="R175" s="12"/>
      <c r="S175" s="66"/>
      <c r="T175" s="66"/>
      <c r="U175" s="66"/>
      <c r="V175" s="79"/>
      <c r="W175" s="79"/>
      <c r="X175" s="3"/>
      <c r="Y175" s="79"/>
      <c r="Z175" s="79"/>
      <c r="AA175" s="79"/>
      <c r="AB175" s="79"/>
      <c r="AC175" s="79"/>
      <c r="AD175" s="79"/>
      <c r="AE175" s="79"/>
      <c r="AF175" s="12"/>
    </row>
    <row r="176" spans="9:32">
      <c r="I176" s="277"/>
      <c r="J176" s="149"/>
      <c r="K176" s="149"/>
      <c r="L176" s="12"/>
      <c r="M176" s="12"/>
      <c r="O176" s="149"/>
      <c r="P176" s="149"/>
      <c r="Q176" s="149"/>
      <c r="R176" s="12"/>
      <c r="S176" s="66"/>
      <c r="T176" s="66"/>
      <c r="U176" s="66"/>
      <c r="V176" s="79"/>
      <c r="W176" s="79"/>
      <c r="X176" s="3"/>
      <c r="Y176" s="79"/>
      <c r="Z176" s="79"/>
      <c r="AA176" s="79"/>
      <c r="AB176" s="79"/>
      <c r="AC176" s="79"/>
      <c r="AD176" s="79"/>
      <c r="AE176" s="79"/>
      <c r="AF176" s="12"/>
    </row>
    <row r="177" spans="9:32">
      <c r="I177" s="277"/>
      <c r="J177" s="149"/>
      <c r="K177" s="149"/>
      <c r="L177" s="12"/>
      <c r="M177" s="12"/>
      <c r="O177" s="149"/>
      <c r="P177" s="149"/>
      <c r="Q177" s="149"/>
      <c r="R177" s="12"/>
      <c r="S177" s="66"/>
      <c r="T177" s="66"/>
      <c r="U177" s="66"/>
      <c r="V177" s="79"/>
      <c r="W177" s="79"/>
      <c r="X177" s="3"/>
      <c r="Y177" s="79"/>
      <c r="Z177" s="79"/>
      <c r="AA177" s="79"/>
      <c r="AB177" s="79"/>
      <c r="AC177" s="79"/>
      <c r="AD177" s="79"/>
      <c r="AE177" s="79"/>
      <c r="AF177" s="12"/>
    </row>
    <row r="178" spans="9:32">
      <c r="I178" s="277"/>
      <c r="J178" s="149"/>
      <c r="K178" s="149"/>
      <c r="L178" s="12"/>
      <c r="M178" s="12"/>
      <c r="O178" s="149"/>
      <c r="P178" s="149"/>
      <c r="Q178" s="149"/>
      <c r="R178" s="12"/>
      <c r="S178" s="66"/>
      <c r="T178" s="66"/>
      <c r="U178" s="66"/>
      <c r="V178" s="79"/>
      <c r="W178" s="79"/>
      <c r="X178" s="3"/>
      <c r="Y178" s="79"/>
      <c r="Z178" s="79"/>
      <c r="AA178" s="79"/>
      <c r="AB178" s="79"/>
      <c r="AC178" s="79"/>
      <c r="AD178" s="79"/>
      <c r="AE178" s="79"/>
      <c r="AF178" s="12"/>
    </row>
    <row r="179" spans="9:32">
      <c r="I179" s="277"/>
      <c r="J179" s="149"/>
      <c r="K179" s="149"/>
      <c r="L179" s="12"/>
      <c r="M179" s="12"/>
      <c r="O179" s="149"/>
      <c r="P179" s="149"/>
      <c r="Q179" s="149"/>
      <c r="R179" s="12"/>
      <c r="S179" s="66"/>
      <c r="T179" s="66"/>
      <c r="U179" s="66"/>
      <c r="V179" s="79"/>
      <c r="W179" s="79"/>
      <c r="X179" s="3"/>
      <c r="Y179" s="79"/>
      <c r="Z179" s="79"/>
      <c r="AA179" s="79"/>
      <c r="AB179" s="79"/>
      <c r="AC179" s="79"/>
      <c r="AD179" s="79"/>
      <c r="AE179" s="79"/>
      <c r="AF179" s="12"/>
    </row>
    <row r="180" spans="9:32">
      <c r="I180" s="277"/>
      <c r="J180" s="149"/>
      <c r="K180" s="149"/>
      <c r="L180" s="12"/>
      <c r="M180" s="12"/>
      <c r="O180" s="149"/>
      <c r="P180" s="149"/>
      <c r="Q180" s="149"/>
      <c r="R180" s="12"/>
      <c r="S180" s="66"/>
      <c r="T180" s="66"/>
      <c r="U180" s="66"/>
      <c r="V180" s="79"/>
      <c r="W180" s="79"/>
      <c r="X180" s="3"/>
      <c r="Y180" s="79"/>
      <c r="Z180" s="79"/>
      <c r="AA180" s="79"/>
      <c r="AB180" s="79"/>
      <c r="AC180" s="79"/>
      <c r="AD180" s="79"/>
      <c r="AE180" s="79"/>
      <c r="AF180" s="12"/>
    </row>
    <row r="181" spans="9:32">
      <c r="I181" s="277"/>
      <c r="J181" s="149"/>
      <c r="K181" s="149"/>
      <c r="L181" s="12"/>
      <c r="M181" s="12"/>
      <c r="O181" s="149"/>
      <c r="P181" s="149"/>
      <c r="Q181" s="149"/>
      <c r="R181" s="12"/>
      <c r="S181" s="66"/>
      <c r="T181" s="66"/>
      <c r="U181" s="66"/>
      <c r="V181" s="79"/>
      <c r="W181" s="79"/>
      <c r="X181" s="3"/>
      <c r="Y181" s="79"/>
      <c r="Z181" s="79"/>
      <c r="AA181" s="79"/>
      <c r="AB181" s="79"/>
      <c r="AC181" s="79"/>
      <c r="AD181" s="79"/>
      <c r="AE181" s="79"/>
      <c r="AF181" s="12"/>
    </row>
    <row r="182" spans="9:32">
      <c r="I182" s="277"/>
      <c r="J182" s="149"/>
      <c r="K182" s="149"/>
      <c r="L182" s="12"/>
      <c r="M182" s="12"/>
      <c r="O182" s="149"/>
      <c r="P182" s="149"/>
      <c r="Q182" s="149"/>
      <c r="R182" s="12"/>
      <c r="S182" s="66"/>
      <c r="T182" s="66"/>
      <c r="U182" s="66"/>
      <c r="V182" s="79"/>
      <c r="W182" s="79"/>
      <c r="X182" s="3"/>
      <c r="Y182" s="79"/>
      <c r="Z182" s="79"/>
      <c r="AA182" s="79"/>
      <c r="AB182" s="79"/>
      <c r="AC182" s="79"/>
      <c r="AD182" s="79"/>
      <c r="AE182" s="79"/>
      <c r="AF182" s="12"/>
    </row>
    <row r="183" spans="9:32">
      <c r="I183" s="277"/>
      <c r="J183" s="149"/>
      <c r="K183" s="149"/>
      <c r="L183" s="12"/>
      <c r="M183" s="12"/>
      <c r="O183" s="149"/>
      <c r="P183" s="149"/>
      <c r="Q183" s="149"/>
      <c r="R183" s="12"/>
      <c r="S183" s="66"/>
      <c r="T183" s="66"/>
      <c r="U183" s="66"/>
      <c r="V183" s="79"/>
      <c r="W183" s="79"/>
      <c r="X183" s="3"/>
      <c r="Y183" s="79"/>
      <c r="Z183" s="79"/>
      <c r="AA183" s="79"/>
      <c r="AB183" s="79"/>
      <c r="AC183" s="79"/>
      <c r="AD183" s="79"/>
      <c r="AE183" s="79"/>
      <c r="AF183" s="12"/>
    </row>
    <row r="184" spans="9:32">
      <c r="I184" s="277"/>
      <c r="J184" s="149"/>
      <c r="K184" s="149"/>
      <c r="L184" s="12"/>
      <c r="M184" s="12"/>
      <c r="O184" s="149"/>
      <c r="P184" s="149"/>
      <c r="Q184" s="150"/>
      <c r="R184" s="12"/>
      <c r="S184" s="66"/>
      <c r="T184" s="66"/>
      <c r="U184" s="66"/>
      <c r="V184" s="79"/>
      <c r="W184" s="79"/>
      <c r="X184" s="3"/>
      <c r="Y184" s="79"/>
      <c r="Z184" s="79"/>
      <c r="AA184" s="79"/>
      <c r="AB184" s="79"/>
      <c r="AC184" s="79"/>
      <c r="AD184" s="79"/>
      <c r="AE184" s="79"/>
      <c r="AF184" s="12"/>
    </row>
    <row r="185" spans="9:32">
      <c r="I185" s="277"/>
      <c r="J185" s="150"/>
      <c r="K185" s="150"/>
      <c r="L185" s="12"/>
      <c r="M185" s="12"/>
      <c r="O185" s="149"/>
      <c r="P185" s="149"/>
      <c r="Q185" s="151"/>
      <c r="R185" s="30"/>
      <c r="S185" s="67"/>
      <c r="T185" s="67"/>
      <c r="U185" s="67"/>
      <c r="V185" s="80"/>
      <c r="W185" s="80"/>
      <c r="X185" s="3"/>
    </row>
    <row r="186" spans="9:32">
      <c r="I186" s="277"/>
      <c r="J186" s="151"/>
      <c r="K186" s="151"/>
      <c r="L186" s="12"/>
      <c r="M186" s="12"/>
      <c r="O186" s="149"/>
      <c r="P186" s="149"/>
      <c r="Q186" s="151"/>
      <c r="R186" s="32"/>
      <c r="S186" s="68"/>
      <c r="T186" s="68"/>
      <c r="U186" s="68"/>
      <c r="V186" s="81"/>
      <c r="W186" s="81"/>
      <c r="X186" s="3"/>
    </row>
    <row r="187" spans="9:32">
      <c r="I187" s="277"/>
      <c r="J187" s="151"/>
      <c r="K187" s="151"/>
      <c r="L187" s="12"/>
      <c r="M187" s="12"/>
      <c r="O187" s="149"/>
      <c r="P187" s="149"/>
      <c r="Q187" s="151"/>
      <c r="R187" s="32"/>
      <c r="S187" s="68"/>
      <c r="T187" s="68"/>
      <c r="U187" s="68"/>
      <c r="V187" s="81"/>
      <c r="W187" s="81"/>
      <c r="X187" s="3"/>
    </row>
    <row r="188" spans="9:32">
      <c r="I188" s="277"/>
      <c r="J188" s="151"/>
      <c r="K188" s="151"/>
      <c r="L188" s="12"/>
      <c r="M188" s="12"/>
      <c r="O188" s="149"/>
      <c r="P188" s="149"/>
      <c r="Q188" s="151"/>
      <c r="R188" s="32"/>
      <c r="S188" s="68"/>
      <c r="T188" s="68"/>
      <c r="U188" s="68"/>
      <c r="V188" s="81"/>
      <c r="W188" s="81"/>
      <c r="X188" s="3"/>
    </row>
    <row r="189" spans="9:32">
      <c r="I189" s="277"/>
      <c r="J189" s="151"/>
      <c r="K189" s="151"/>
      <c r="L189" s="12"/>
      <c r="M189" s="12"/>
      <c r="O189" s="149"/>
      <c r="P189" s="149"/>
      <c r="Q189" s="151"/>
      <c r="R189" s="32"/>
      <c r="S189" s="68"/>
      <c r="T189" s="68"/>
      <c r="U189" s="68"/>
      <c r="V189" s="81"/>
      <c r="W189" s="81"/>
      <c r="X189" s="3"/>
    </row>
    <row r="190" spans="9:32">
      <c r="I190" s="277"/>
      <c r="J190" s="151"/>
      <c r="K190" s="151"/>
      <c r="L190" s="12"/>
      <c r="M190" s="12"/>
      <c r="O190" s="149"/>
      <c r="P190" s="149"/>
      <c r="Q190" s="151"/>
      <c r="R190" s="32"/>
      <c r="S190" s="68"/>
      <c r="T190" s="68"/>
      <c r="U190" s="68"/>
      <c r="V190" s="81"/>
      <c r="W190" s="81"/>
      <c r="X190" s="3"/>
    </row>
    <row r="191" spans="9:32">
      <c r="I191" s="277"/>
      <c r="J191" s="151"/>
      <c r="K191" s="151"/>
      <c r="L191" s="12"/>
      <c r="M191" s="12"/>
      <c r="O191" s="149"/>
      <c r="P191" s="149"/>
      <c r="Q191" s="151"/>
      <c r="R191" s="32"/>
      <c r="S191" s="68"/>
      <c r="T191" s="68"/>
      <c r="U191" s="68"/>
      <c r="V191" s="81"/>
      <c r="W191" s="81"/>
      <c r="X191" s="3"/>
    </row>
    <row r="192" spans="9:32">
      <c r="I192" s="277"/>
      <c r="J192" s="151"/>
      <c r="K192" s="151"/>
      <c r="L192" s="12"/>
      <c r="M192" s="12"/>
      <c r="O192" s="149"/>
      <c r="P192" s="149"/>
      <c r="Q192" s="151"/>
      <c r="R192" s="32"/>
      <c r="S192" s="68"/>
      <c r="T192" s="68"/>
      <c r="U192" s="68"/>
      <c r="V192" s="81"/>
      <c r="W192" s="81"/>
      <c r="X192" s="3"/>
    </row>
    <row r="193" spans="9:24">
      <c r="I193" s="277"/>
      <c r="J193" s="151"/>
      <c r="K193" s="151"/>
      <c r="L193" s="12"/>
      <c r="M193" s="12"/>
      <c r="O193" s="149"/>
      <c r="P193" s="149"/>
      <c r="Q193" s="151"/>
      <c r="R193" s="32"/>
      <c r="S193" s="68"/>
      <c r="T193" s="68"/>
      <c r="U193" s="68"/>
      <c r="V193" s="81"/>
      <c r="W193" s="81"/>
      <c r="X193" s="3"/>
    </row>
    <row r="194" spans="9:24">
      <c r="I194" s="277"/>
      <c r="J194" s="151"/>
      <c r="K194" s="151"/>
      <c r="L194" s="12"/>
      <c r="M194" s="12"/>
      <c r="O194" s="149"/>
      <c r="P194" s="149"/>
      <c r="Q194" s="151"/>
      <c r="R194" s="32"/>
      <c r="S194" s="68"/>
      <c r="T194" s="68"/>
      <c r="U194" s="68"/>
      <c r="V194" s="81"/>
      <c r="W194" s="81"/>
      <c r="X194" s="3"/>
    </row>
    <row r="195" spans="9:24">
      <c r="I195" s="277"/>
      <c r="J195" s="151"/>
      <c r="K195" s="151"/>
      <c r="L195" s="12"/>
      <c r="M195" s="12"/>
      <c r="O195" s="149"/>
      <c r="P195" s="149"/>
      <c r="Q195" s="151"/>
      <c r="R195" s="32"/>
      <c r="S195" s="68"/>
      <c r="T195" s="68"/>
      <c r="U195" s="68"/>
      <c r="V195" s="81"/>
      <c r="W195" s="81"/>
      <c r="X195" s="3"/>
    </row>
    <row r="196" spans="9:24">
      <c r="I196" s="277"/>
      <c r="J196" s="151"/>
      <c r="K196" s="151"/>
      <c r="L196" s="12"/>
      <c r="M196" s="12"/>
      <c r="O196" s="149"/>
      <c r="P196" s="149"/>
      <c r="Q196" s="151"/>
      <c r="R196" s="32"/>
      <c r="S196" s="68"/>
      <c r="T196" s="68"/>
      <c r="U196" s="68"/>
      <c r="V196" s="81"/>
      <c r="W196" s="81"/>
      <c r="X196" s="3"/>
    </row>
    <row r="197" spans="9:24">
      <c r="I197" s="277"/>
      <c r="J197" s="151"/>
      <c r="K197" s="151"/>
      <c r="L197" s="12"/>
      <c r="M197" s="12"/>
      <c r="O197" s="149"/>
      <c r="P197" s="149"/>
      <c r="Q197" s="151"/>
      <c r="R197" s="32"/>
      <c r="S197" s="68"/>
      <c r="T197" s="68"/>
      <c r="U197" s="68"/>
      <c r="V197" s="81"/>
      <c r="W197" s="81"/>
      <c r="X197" s="3"/>
    </row>
    <row r="198" spans="9:24">
      <c r="I198" s="277"/>
      <c r="J198" s="151"/>
      <c r="K198" s="151"/>
      <c r="L198" s="12"/>
      <c r="M198" s="12"/>
      <c r="O198" s="149"/>
      <c r="P198" s="149"/>
      <c r="Q198" s="151"/>
      <c r="R198" s="32"/>
      <c r="S198" s="68"/>
      <c r="T198" s="68"/>
      <c r="U198" s="68"/>
      <c r="V198" s="81"/>
      <c r="W198" s="81"/>
      <c r="X198" s="3"/>
    </row>
    <row r="199" spans="9:24">
      <c r="I199" s="277"/>
      <c r="J199" s="151"/>
      <c r="K199" s="151"/>
      <c r="L199" s="12"/>
      <c r="M199" s="12"/>
      <c r="O199" s="149"/>
      <c r="P199" s="149"/>
      <c r="Q199" s="151"/>
      <c r="R199" s="32"/>
      <c r="S199" s="68"/>
      <c r="T199" s="68"/>
      <c r="U199" s="68"/>
      <c r="V199" s="81"/>
      <c r="W199" s="81"/>
      <c r="X199" s="3"/>
    </row>
    <row r="200" spans="9:24">
      <c r="I200" s="277"/>
      <c r="J200" s="151"/>
      <c r="K200" s="151"/>
      <c r="L200" s="12"/>
      <c r="M200" s="12"/>
      <c r="O200" s="149"/>
      <c r="P200" s="149"/>
      <c r="Q200" s="151"/>
      <c r="R200" s="32"/>
      <c r="S200" s="68"/>
      <c r="T200" s="68"/>
      <c r="U200" s="68"/>
      <c r="V200" s="81"/>
      <c r="W200" s="81"/>
      <c r="X200" s="3"/>
    </row>
    <row r="201" spans="9:24">
      <c r="I201" s="277"/>
      <c r="J201" s="151"/>
      <c r="K201" s="151"/>
      <c r="L201" s="12"/>
      <c r="M201" s="12"/>
      <c r="O201" s="149"/>
      <c r="P201" s="149"/>
      <c r="Q201" s="151"/>
      <c r="R201" s="32"/>
      <c r="S201" s="68"/>
      <c r="T201" s="68"/>
      <c r="U201" s="68"/>
      <c r="V201" s="81"/>
      <c r="W201" s="81"/>
      <c r="X201" s="3"/>
    </row>
    <row r="202" spans="9:24">
      <c r="I202" s="277"/>
      <c r="J202" s="151"/>
      <c r="K202" s="151"/>
      <c r="L202" s="12"/>
      <c r="M202" s="12"/>
      <c r="O202" s="149"/>
      <c r="P202" s="149"/>
      <c r="Q202" s="151"/>
      <c r="R202" s="32"/>
      <c r="S202" s="68"/>
      <c r="T202" s="68"/>
      <c r="U202" s="68"/>
      <c r="V202" s="81"/>
      <c r="W202" s="81"/>
      <c r="X202" s="3"/>
    </row>
    <row r="203" spans="9:24">
      <c r="I203" s="277"/>
      <c r="J203" s="151"/>
      <c r="K203" s="151"/>
      <c r="L203" s="12"/>
      <c r="M203" s="12"/>
      <c r="O203" s="149"/>
      <c r="P203" s="149"/>
      <c r="Q203" s="151"/>
      <c r="R203" s="32"/>
      <c r="S203" s="68"/>
      <c r="T203" s="68"/>
      <c r="U203" s="68"/>
      <c r="V203" s="81"/>
      <c r="W203" s="81"/>
      <c r="X203" s="3"/>
    </row>
    <row r="204" spans="9:24">
      <c r="I204" s="277"/>
      <c r="J204" s="151"/>
      <c r="K204" s="151"/>
      <c r="L204" s="12"/>
      <c r="M204" s="12"/>
      <c r="O204" s="149"/>
      <c r="P204" s="149"/>
      <c r="Q204" s="151"/>
      <c r="R204" s="32"/>
      <c r="S204" s="68"/>
      <c r="T204" s="68"/>
      <c r="U204" s="68"/>
      <c r="V204" s="81"/>
      <c r="W204" s="81"/>
      <c r="X204" s="3"/>
    </row>
    <row r="205" spans="9:24">
      <c r="I205" s="277"/>
      <c r="J205" s="151"/>
      <c r="K205" s="151"/>
      <c r="L205" s="12"/>
      <c r="M205" s="12"/>
      <c r="O205" s="149"/>
      <c r="P205" s="149"/>
      <c r="Q205" s="151"/>
      <c r="R205" s="32"/>
      <c r="S205" s="68"/>
      <c r="T205" s="68"/>
      <c r="U205" s="68"/>
      <c r="V205" s="81"/>
      <c r="W205" s="81"/>
      <c r="X205" s="3"/>
    </row>
    <row r="206" spans="9:24">
      <c r="I206" s="277"/>
      <c r="J206" s="151"/>
      <c r="K206" s="151"/>
      <c r="L206" s="12"/>
      <c r="M206" s="12"/>
      <c r="O206" s="149"/>
      <c r="P206" s="149"/>
      <c r="Q206" s="151"/>
      <c r="R206" s="32"/>
      <c r="S206" s="68"/>
      <c r="T206" s="68"/>
      <c r="U206" s="68"/>
      <c r="V206" s="81"/>
      <c r="W206" s="81"/>
      <c r="X206" s="3"/>
    </row>
    <row r="207" spans="9:24">
      <c r="I207" s="277"/>
      <c r="J207" s="151"/>
      <c r="K207" s="151"/>
      <c r="L207" s="12"/>
      <c r="M207" s="12"/>
      <c r="O207" s="149"/>
      <c r="P207" s="149"/>
      <c r="Q207" s="151"/>
      <c r="R207" s="32"/>
      <c r="S207" s="68"/>
      <c r="T207" s="68"/>
      <c r="U207" s="68"/>
      <c r="V207" s="81"/>
      <c r="W207" s="81"/>
      <c r="X207" s="3"/>
    </row>
    <row r="208" spans="9:24">
      <c r="I208" s="277"/>
      <c r="J208" s="151"/>
      <c r="K208" s="151"/>
      <c r="L208" s="12"/>
      <c r="M208" s="12"/>
      <c r="O208" s="149"/>
      <c r="P208" s="149"/>
      <c r="Q208" s="151"/>
      <c r="R208" s="32"/>
      <c r="S208" s="68"/>
      <c r="T208" s="68"/>
      <c r="U208" s="68"/>
      <c r="V208" s="81"/>
      <c r="W208" s="81"/>
      <c r="X208" s="3"/>
    </row>
    <row r="209" spans="9:24">
      <c r="I209" s="277"/>
      <c r="J209" s="151"/>
      <c r="K209" s="151"/>
      <c r="L209" s="12"/>
      <c r="M209" s="12"/>
      <c r="O209" s="149"/>
      <c r="P209" s="149"/>
      <c r="Q209" s="151"/>
      <c r="R209" s="32"/>
      <c r="S209" s="68"/>
      <c r="T209" s="68"/>
      <c r="U209" s="68"/>
      <c r="V209" s="81"/>
      <c r="W209" s="81"/>
      <c r="X209" s="3"/>
    </row>
    <row r="210" spans="9:24">
      <c r="I210" s="277"/>
      <c r="J210" s="151"/>
      <c r="K210" s="151"/>
      <c r="L210" s="12"/>
      <c r="M210" s="12"/>
      <c r="O210" s="149"/>
      <c r="P210" s="149"/>
      <c r="Q210" s="151"/>
      <c r="R210" s="32"/>
      <c r="S210" s="68"/>
      <c r="T210" s="68"/>
      <c r="U210" s="68"/>
      <c r="V210" s="81"/>
      <c r="W210" s="81"/>
      <c r="X210" s="3"/>
    </row>
    <row r="211" spans="9:24">
      <c r="I211" s="277"/>
      <c r="J211" s="151"/>
      <c r="K211" s="151"/>
      <c r="L211" s="12"/>
      <c r="M211" s="12"/>
      <c r="O211" s="149"/>
      <c r="P211" s="149"/>
      <c r="Q211" s="151"/>
      <c r="R211" s="32"/>
      <c r="S211" s="68"/>
      <c r="T211" s="68"/>
      <c r="U211" s="68"/>
      <c r="V211" s="81"/>
      <c r="W211" s="81"/>
      <c r="X211" s="3"/>
    </row>
    <row r="212" spans="9:24">
      <c r="I212" s="277"/>
      <c r="J212" s="151"/>
      <c r="K212" s="151"/>
      <c r="L212" s="12"/>
      <c r="M212" s="12"/>
      <c r="O212" s="149"/>
      <c r="P212" s="149"/>
      <c r="Q212" s="151"/>
      <c r="R212" s="32"/>
      <c r="S212" s="68"/>
      <c r="T212" s="68"/>
      <c r="U212" s="68"/>
      <c r="V212" s="81"/>
      <c r="W212" s="81"/>
      <c r="X212" s="3"/>
    </row>
    <row r="213" spans="9:24">
      <c r="I213" s="277"/>
      <c r="J213" s="151"/>
      <c r="K213" s="151"/>
      <c r="L213" s="12"/>
      <c r="M213" s="12"/>
      <c r="O213" s="149"/>
      <c r="P213" s="149"/>
      <c r="Q213" s="151"/>
      <c r="R213" s="32"/>
      <c r="S213" s="68"/>
      <c r="T213" s="68"/>
      <c r="U213" s="68"/>
      <c r="V213" s="81"/>
      <c r="W213" s="81"/>
      <c r="X213" s="3"/>
    </row>
    <row r="214" spans="9:24">
      <c r="I214" s="277"/>
      <c r="J214" s="151"/>
      <c r="K214" s="151"/>
      <c r="L214" s="12"/>
      <c r="M214" s="12"/>
      <c r="O214" s="149"/>
      <c r="P214" s="149"/>
      <c r="Q214" s="151"/>
      <c r="R214" s="32"/>
      <c r="S214" s="68"/>
      <c r="T214" s="68"/>
      <c r="U214" s="68"/>
      <c r="V214" s="81"/>
      <c r="W214" s="81"/>
      <c r="X214" s="3"/>
    </row>
    <row r="215" spans="9:24">
      <c r="I215" s="277"/>
      <c r="J215" s="151"/>
      <c r="K215" s="151"/>
      <c r="L215" s="12"/>
      <c r="M215" s="12"/>
      <c r="O215" s="149"/>
      <c r="P215" s="149"/>
      <c r="Q215" s="151"/>
      <c r="R215" s="32"/>
      <c r="S215" s="68"/>
      <c r="T215" s="68"/>
      <c r="U215" s="68"/>
      <c r="V215" s="81"/>
      <c r="W215" s="81"/>
      <c r="X215" s="3"/>
    </row>
    <row r="216" spans="9:24">
      <c r="I216" s="277"/>
      <c r="J216" s="151"/>
      <c r="K216" s="151"/>
      <c r="L216" s="12"/>
      <c r="M216" s="12"/>
      <c r="O216" s="149"/>
      <c r="P216" s="149"/>
      <c r="Q216" s="151"/>
      <c r="R216" s="32"/>
      <c r="S216" s="68"/>
      <c r="T216" s="68"/>
      <c r="U216" s="68"/>
      <c r="V216" s="81"/>
      <c r="W216" s="81"/>
      <c r="X216" s="3"/>
    </row>
    <row r="217" spans="9:24">
      <c r="I217" s="277"/>
      <c r="J217" s="151"/>
      <c r="K217" s="151"/>
      <c r="L217" s="12"/>
      <c r="M217" s="12"/>
      <c r="O217" s="149"/>
      <c r="P217" s="149"/>
      <c r="Q217" s="151"/>
      <c r="R217" s="32"/>
      <c r="S217" s="68"/>
      <c r="T217" s="68"/>
      <c r="U217" s="68"/>
      <c r="V217" s="81"/>
      <c r="W217" s="81"/>
      <c r="X217" s="3"/>
    </row>
    <row r="218" spans="9:24">
      <c r="I218" s="277"/>
      <c r="J218" s="151"/>
      <c r="K218" s="151"/>
      <c r="L218" s="12"/>
      <c r="M218" s="12"/>
      <c r="O218" s="149"/>
      <c r="P218" s="149"/>
      <c r="Q218" s="151"/>
      <c r="R218" s="32"/>
      <c r="S218" s="68"/>
      <c r="T218" s="68"/>
      <c r="U218" s="68"/>
      <c r="V218" s="81"/>
      <c r="W218" s="81"/>
      <c r="X218" s="3"/>
    </row>
    <row r="219" spans="9:24">
      <c r="I219" s="277"/>
      <c r="J219" s="151"/>
      <c r="K219" s="151"/>
      <c r="L219" s="12"/>
      <c r="M219" s="12"/>
      <c r="O219" s="149"/>
      <c r="P219" s="149"/>
      <c r="Q219" s="151"/>
      <c r="R219" s="32"/>
      <c r="S219" s="68"/>
      <c r="T219" s="68"/>
      <c r="U219" s="68"/>
      <c r="V219" s="81"/>
      <c r="W219" s="81"/>
      <c r="X219" s="3"/>
    </row>
    <row r="220" spans="9:24">
      <c r="I220" s="277"/>
      <c r="J220" s="151"/>
      <c r="K220" s="151"/>
      <c r="L220" s="12"/>
      <c r="M220" s="12"/>
      <c r="O220" s="149"/>
      <c r="P220" s="149"/>
      <c r="Q220" s="151"/>
      <c r="R220" s="32"/>
      <c r="S220" s="68"/>
      <c r="T220" s="68"/>
      <c r="X220" s="3"/>
    </row>
    <row r="221" spans="9:24">
      <c r="I221" s="277"/>
      <c r="J221" s="151"/>
      <c r="K221" s="151"/>
      <c r="L221" s="12"/>
      <c r="M221" s="12"/>
      <c r="O221" s="149"/>
      <c r="P221" s="149"/>
      <c r="Q221" s="151"/>
      <c r="R221" s="32"/>
      <c r="S221" s="68"/>
      <c r="T221" s="68"/>
      <c r="X221" s="3"/>
    </row>
    <row r="222" spans="9:24">
      <c r="I222" s="277"/>
      <c r="J222" s="151"/>
      <c r="K222" s="151"/>
      <c r="L222" s="12"/>
      <c r="M222" s="12"/>
      <c r="O222" s="149"/>
      <c r="P222" s="149"/>
      <c r="Q222" s="151"/>
      <c r="R222" s="32"/>
      <c r="S222" s="68"/>
      <c r="T222" s="68"/>
      <c r="X222" s="3"/>
    </row>
    <row r="223" spans="9:24">
      <c r="I223" s="277"/>
      <c r="J223" s="151"/>
      <c r="K223" s="151"/>
      <c r="L223" s="12"/>
      <c r="M223" s="12"/>
      <c r="O223" s="149"/>
      <c r="P223" s="149"/>
      <c r="Q223" s="151"/>
      <c r="R223" s="32"/>
      <c r="S223" s="68"/>
      <c r="T223" s="68"/>
      <c r="X223" s="3"/>
    </row>
    <row r="224" spans="9:24">
      <c r="I224" s="277"/>
      <c r="J224" s="151"/>
      <c r="K224" s="151"/>
      <c r="L224" s="12"/>
      <c r="M224" s="12"/>
      <c r="O224" s="149"/>
      <c r="P224" s="149"/>
      <c r="Q224" s="151"/>
      <c r="R224" s="32"/>
      <c r="S224" s="68"/>
      <c r="T224" s="68"/>
      <c r="X224" s="3"/>
    </row>
    <row r="225" spans="1:24">
      <c r="I225" s="277"/>
      <c r="J225" s="151"/>
      <c r="K225" s="151"/>
      <c r="L225" s="12"/>
      <c r="M225" s="12"/>
      <c r="O225" s="149"/>
      <c r="P225" s="149"/>
      <c r="Q225" s="151"/>
      <c r="R225" s="32"/>
      <c r="S225" s="68"/>
      <c r="T225" s="68"/>
      <c r="X225" s="3"/>
    </row>
    <row r="226" spans="1:24">
      <c r="I226" s="277"/>
      <c r="J226" s="151"/>
      <c r="K226" s="151"/>
      <c r="L226" s="12"/>
      <c r="M226" s="12"/>
      <c r="O226" s="149"/>
      <c r="P226" s="149"/>
      <c r="Q226" s="151"/>
      <c r="R226" s="32"/>
      <c r="S226" s="68"/>
      <c r="T226" s="68"/>
      <c r="X226" s="3"/>
    </row>
    <row r="227" spans="1:24">
      <c r="I227" s="277"/>
      <c r="J227" s="151"/>
      <c r="K227" s="151"/>
      <c r="L227" s="12"/>
      <c r="M227" s="12"/>
      <c r="O227" s="149"/>
      <c r="P227" s="149"/>
      <c r="Q227" s="151"/>
      <c r="R227" s="32"/>
      <c r="S227" s="68"/>
      <c r="T227" s="68"/>
      <c r="X227" s="3"/>
    </row>
    <row r="228" spans="1:24">
      <c r="I228" s="277"/>
      <c r="J228" s="151"/>
      <c r="K228" s="151"/>
      <c r="L228" s="12"/>
      <c r="M228" s="12"/>
      <c r="O228" s="149"/>
      <c r="P228" s="149"/>
      <c r="Q228" s="151"/>
      <c r="R228" s="32"/>
      <c r="S228" s="68"/>
      <c r="T228" s="68"/>
      <c r="X228" s="3"/>
    </row>
    <row r="229" spans="1:24">
      <c r="I229" s="277"/>
      <c r="J229" s="151"/>
      <c r="K229" s="151"/>
      <c r="L229" s="12"/>
      <c r="M229" s="12"/>
      <c r="O229" s="149"/>
      <c r="P229" s="149"/>
      <c r="Q229" s="151"/>
      <c r="R229" s="32"/>
      <c r="S229" s="68"/>
      <c r="T229" s="68"/>
      <c r="X229" s="3"/>
    </row>
    <row r="230" spans="1:24">
      <c r="I230" s="277"/>
      <c r="J230" s="151"/>
      <c r="K230" s="151"/>
      <c r="L230" s="12"/>
      <c r="M230" s="12"/>
      <c r="O230" s="149"/>
      <c r="P230" s="149"/>
      <c r="Q230" s="151"/>
      <c r="R230" s="32"/>
      <c r="S230" s="68"/>
      <c r="T230" s="68"/>
      <c r="X230" s="3"/>
    </row>
    <row r="231" spans="1:24">
      <c r="A231" s="30"/>
      <c r="B231" s="30"/>
      <c r="C231" s="30"/>
      <c r="D231" s="30"/>
      <c r="E231" s="30"/>
      <c r="F231" s="30"/>
      <c r="G231" s="257"/>
      <c r="H231" s="257"/>
      <c r="I231" s="257"/>
      <c r="J231" s="151"/>
      <c r="K231" s="151"/>
      <c r="L231" s="30"/>
      <c r="M231" s="30"/>
      <c r="N231" s="30"/>
      <c r="O231" s="150"/>
      <c r="P231" s="150"/>
      <c r="Q231" s="151"/>
      <c r="R231" s="32"/>
      <c r="S231" s="68"/>
      <c r="T231" s="68"/>
      <c r="X231" s="3"/>
    </row>
    <row r="232" spans="1:24">
      <c r="A232" s="32"/>
      <c r="B232" s="32"/>
      <c r="C232" s="32"/>
      <c r="D232" s="32"/>
      <c r="E232" s="32"/>
      <c r="F232" s="32"/>
      <c r="G232" s="258"/>
      <c r="H232" s="258"/>
      <c r="I232" s="258"/>
      <c r="J232" s="151"/>
      <c r="K232" s="151"/>
      <c r="L232" s="32"/>
      <c r="M232" s="32"/>
      <c r="N232" s="32"/>
      <c r="O232" s="151"/>
      <c r="P232" s="151"/>
      <c r="Q232" s="151"/>
      <c r="R232" s="32"/>
      <c r="S232" s="68"/>
      <c r="T232" s="68"/>
      <c r="X232" s="3"/>
    </row>
    <row r="233" spans="1:24">
      <c r="A233" s="32"/>
      <c r="B233" s="32"/>
      <c r="C233" s="32"/>
      <c r="D233" s="32"/>
      <c r="E233" s="32"/>
      <c r="F233" s="32"/>
      <c r="G233" s="258"/>
      <c r="H233" s="258"/>
      <c r="I233" s="258"/>
      <c r="J233" s="151"/>
      <c r="K233" s="151"/>
      <c r="L233" s="32"/>
      <c r="M233" s="32"/>
      <c r="N233" s="32"/>
      <c r="O233" s="151"/>
      <c r="P233" s="151"/>
      <c r="Q233" s="151"/>
      <c r="R233" s="32"/>
      <c r="S233" s="68"/>
      <c r="T233" s="68"/>
      <c r="X233" s="3"/>
    </row>
    <row r="234" spans="1:24">
      <c r="A234" s="32"/>
      <c r="B234" s="32"/>
      <c r="C234" s="32"/>
      <c r="D234" s="32"/>
      <c r="E234" s="32"/>
      <c r="F234" s="32"/>
      <c r="G234" s="258"/>
      <c r="H234" s="258"/>
      <c r="I234" s="258"/>
      <c r="J234" s="151"/>
      <c r="K234" s="151"/>
      <c r="L234" s="32"/>
      <c r="M234" s="32"/>
      <c r="N234" s="32"/>
      <c r="O234" s="151"/>
      <c r="P234" s="151"/>
      <c r="Q234" s="151"/>
      <c r="R234" s="32"/>
      <c r="S234" s="68"/>
      <c r="T234" s="68"/>
      <c r="X234" s="3"/>
    </row>
    <row r="235" spans="1:24">
      <c r="A235" s="32"/>
      <c r="B235" s="32"/>
      <c r="C235" s="32"/>
      <c r="D235" s="32"/>
      <c r="E235" s="32"/>
      <c r="F235" s="32"/>
      <c r="G235" s="258"/>
      <c r="H235" s="258"/>
      <c r="I235" s="258"/>
      <c r="J235" s="151"/>
      <c r="K235" s="151"/>
      <c r="L235" s="32"/>
      <c r="M235" s="32"/>
      <c r="N235" s="32"/>
      <c r="O235" s="151"/>
      <c r="P235" s="151"/>
      <c r="Q235" s="151"/>
      <c r="R235" s="32"/>
      <c r="S235" s="68"/>
      <c r="T235" s="68"/>
      <c r="X235" s="3"/>
    </row>
    <row r="236" spans="1:24">
      <c r="A236" s="32"/>
      <c r="B236" s="32"/>
      <c r="C236" s="32"/>
      <c r="D236" s="32"/>
      <c r="E236" s="32"/>
      <c r="F236" s="32"/>
      <c r="G236" s="258"/>
      <c r="H236" s="258"/>
      <c r="I236" s="258"/>
      <c r="J236" s="151"/>
      <c r="K236" s="151"/>
      <c r="L236" s="32"/>
      <c r="M236" s="32"/>
      <c r="N236" s="32"/>
      <c r="O236" s="151"/>
      <c r="P236" s="151"/>
      <c r="Q236" s="151"/>
      <c r="R236" s="32"/>
      <c r="S236" s="68"/>
      <c r="T236" s="68"/>
    </row>
    <row r="237" spans="1:24">
      <c r="A237" s="32"/>
      <c r="B237" s="32"/>
      <c r="C237" s="32"/>
      <c r="D237" s="32"/>
      <c r="E237" s="32"/>
      <c r="F237" s="32"/>
      <c r="G237" s="258"/>
      <c r="H237" s="258"/>
      <c r="I237" s="258"/>
      <c r="J237" s="151"/>
      <c r="K237" s="151"/>
      <c r="L237" s="32"/>
      <c r="M237" s="32"/>
      <c r="N237" s="32"/>
      <c r="O237" s="151"/>
      <c r="P237" s="151"/>
      <c r="Q237" s="151"/>
      <c r="R237" s="32"/>
      <c r="S237" s="68"/>
      <c r="T237" s="68"/>
    </row>
    <row r="238" spans="1:24">
      <c r="A238" s="32"/>
      <c r="B238" s="32"/>
      <c r="C238" s="32"/>
      <c r="D238" s="32"/>
      <c r="E238" s="32"/>
      <c r="F238" s="32"/>
      <c r="G238" s="258"/>
      <c r="H238" s="258"/>
      <c r="I238" s="258"/>
      <c r="J238" s="151"/>
      <c r="K238" s="151"/>
      <c r="L238" s="32"/>
      <c r="M238" s="32"/>
      <c r="N238" s="32"/>
      <c r="O238" s="151"/>
      <c r="P238" s="151"/>
      <c r="Q238" s="151"/>
      <c r="R238" s="32"/>
      <c r="S238" s="68"/>
      <c r="T238" s="68"/>
    </row>
    <row r="239" spans="1:24">
      <c r="A239" s="32"/>
      <c r="B239" s="32"/>
      <c r="C239" s="32"/>
      <c r="D239" s="32"/>
      <c r="E239" s="32"/>
      <c r="F239" s="32"/>
      <c r="G239" s="258"/>
      <c r="H239" s="258"/>
      <c r="I239" s="258"/>
      <c r="J239" s="151"/>
      <c r="K239" s="151"/>
      <c r="L239" s="32"/>
      <c r="M239" s="32"/>
      <c r="N239" s="32"/>
      <c r="O239" s="151"/>
      <c r="P239" s="151"/>
      <c r="Q239" s="151"/>
      <c r="R239" s="32"/>
      <c r="S239" s="68"/>
      <c r="T239" s="68"/>
    </row>
    <row r="240" spans="1:24">
      <c r="A240" s="32"/>
      <c r="B240" s="32"/>
      <c r="C240" s="32"/>
      <c r="D240" s="32"/>
      <c r="E240" s="32"/>
      <c r="F240" s="32"/>
      <c r="G240" s="258"/>
      <c r="H240" s="258"/>
      <c r="I240" s="258"/>
      <c r="J240" s="151"/>
      <c r="K240" s="151"/>
      <c r="L240" s="32"/>
      <c r="M240" s="32"/>
      <c r="N240" s="32"/>
      <c r="O240" s="151"/>
      <c r="P240" s="151"/>
      <c r="Q240" s="151"/>
      <c r="R240" s="32"/>
      <c r="S240" s="68"/>
      <c r="T240" s="68"/>
    </row>
    <row r="241" spans="1:20">
      <c r="A241" s="32"/>
      <c r="B241" s="32"/>
      <c r="C241" s="32"/>
      <c r="D241" s="32"/>
      <c r="E241" s="32"/>
      <c r="F241" s="32"/>
      <c r="G241" s="258"/>
      <c r="H241" s="258"/>
      <c r="I241" s="258"/>
      <c r="J241" s="151"/>
      <c r="K241" s="151"/>
      <c r="L241" s="32"/>
      <c r="M241" s="32"/>
      <c r="N241" s="32"/>
      <c r="O241" s="151"/>
      <c r="P241" s="151"/>
      <c r="Q241" s="151"/>
      <c r="R241" s="32"/>
      <c r="S241" s="68"/>
      <c r="T241" s="68"/>
    </row>
    <row r="242" spans="1:20">
      <c r="A242" s="32"/>
      <c r="B242" s="32"/>
      <c r="C242" s="32"/>
      <c r="D242" s="32"/>
      <c r="E242" s="32"/>
      <c r="F242" s="32"/>
      <c r="G242" s="258"/>
      <c r="H242" s="258"/>
      <c r="I242" s="258"/>
      <c r="J242" s="151"/>
      <c r="K242" s="151"/>
      <c r="L242" s="32"/>
      <c r="M242" s="32"/>
      <c r="N242" s="32"/>
      <c r="O242" s="151"/>
      <c r="P242" s="151"/>
      <c r="R242" s="32"/>
      <c r="S242" s="68"/>
      <c r="T242" s="68"/>
    </row>
    <row r="243" spans="1:20">
      <c r="A243" s="32"/>
      <c r="B243" s="32"/>
      <c r="C243" s="32"/>
      <c r="D243" s="32"/>
      <c r="E243" s="32"/>
      <c r="F243" s="32"/>
      <c r="G243" s="258"/>
      <c r="H243" s="258"/>
      <c r="I243" s="258"/>
      <c r="L243" s="32"/>
      <c r="M243" s="32"/>
      <c r="N243" s="32"/>
      <c r="O243" s="151"/>
      <c r="P243" s="151"/>
    </row>
    <row r="244" spans="1:20">
      <c r="A244" s="32"/>
      <c r="B244" s="32"/>
      <c r="C244" s="32"/>
      <c r="D244" s="32"/>
      <c r="E244" s="32"/>
      <c r="F244" s="32"/>
      <c r="G244" s="258"/>
      <c r="H244" s="258"/>
      <c r="I244" s="258"/>
      <c r="L244" s="32"/>
      <c r="M244" s="32"/>
      <c r="N244" s="32"/>
      <c r="O244" s="151"/>
      <c r="P244" s="151"/>
    </row>
    <row r="245" spans="1:20">
      <c r="A245" s="32"/>
      <c r="B245" s="32"/>
      <c r="C245" s="32"/>
      <c r="D245" s="32"/>
      <c r="E245" s="32"/>
      <c r="F245" s="32"/>
      <c r="G245" s="258"/>
      <c r="H245" s="258"/>
      <c r="I245" s="258"/>
      <c r="L245" s="32"/>
      <c r="M245" s="32"/>
      <c r="N245" s="32"/>
      <c r="O245" s="151"/>
      <c r="P245" s="151"/>
    </row>
    <row r="246" spans="1:20">
      <c r="A246" s="32"/>
      <c r="B246" s="32"/>
      <c r="C246" s="32"/>
      <c r="D246" s="32"/>
      <c r="E246" s="32"/>
      <c r="F246" s="32"/>
      <c r="G246" s="258"/>
      <c r="H246" s="258"/>
      <c r="I246" s="258"/>
      <c r="L246" s="32"/>
      <c r="M246" s="32"/>
      <c r="N246" s="32"/>
      <c r="O246" s="151"/>
      <c r="P246" s="151"/>
    </row>
    <row r="247" spans="1:20">
      <c r="A247" s="32"/>
      <c r="B247" s="32"/>
      <c r="C247" s="32"/>
      <c r="D247" s="32"/>
      <c r="E247" s="32"/>
      <c r="F247" s="32"/>
      <c r="G247" s="258"/>
      <c r="H247" s="258"/>
      <c r="I247" s="258"/>
      <c r="L247" s="32"/>
      <c r="M247" s="32"/>
      <c r="N247" s="32"/>
      <c r="O247" s="151"/>
      <c r="P247" s="151"/>
    </row>
    <row r="248" spans="1:20">
      <c r="A248" s="32"/>
      <c r="B248" s="32"/>
      <c r="C248" s="32"/>
      <c r="D248" s="32"/>
      <c r="E248" s="32"/>
      <c r="F248" s="32"/>
      <c r="G248" s="258"/>
      <c r="H248" s="258"/>
      <c r="I248" s="258"/>
      <c r="L248" s="32"/>
      <c r="M248" s="32"/>
      <c r="N248" s="32"/>
      <c r="O248" s="151"/>
      <c r="P248" s="151"/>
    </row>
    <row r="249" spans="1:20">
      <c r="A249" s="32"/>
      <c r="B249" s="32"/>
      <c r="C249" s="32"/>
      <c r="D249" s="32"/>
      <c r="E249" s="32"/>
      <c r="F249" s="32"/>
      <c r="G249" s="258"/>
      <c r="H249" s="258"/>
      <c r="I249" s="258"/>
      <c r="L249" s="32"/>
      <c r="M249" s="32"/>
      <c r="N249" s="32"/>
      <c r="O249" s="151"/>
      <c r="P249" s="151"/>
    </row>
    <row r="250" spans="1:20">
      <c r="A250" s="32"/>
      <c r="B250" s="32"/>
      <c r="C250" s="32"/>
      <c r="D250" s="32"/>
      <c r="E250" s="32"/>
      <c r="F250" s="32"/>
      <c r="G250" s="258"/>
      <c r="H250" s="258"/>
      <c r="I250" s="258"/>
      <c r="L250" s="32"/>
      <c r="M250" s="32"/>
      <c r="N250" s="32"/>
      <c r="O250" s="151"/>
      <c r="P250" s="151"/>
    </row>
    <row r="251" spans="1:20">
      <c r="A251" s="32"/>
      <c r="B251" s="32"/>
      <c r="C251" s="32"/>
      <c r="D251" s="32"/>
      <c r="E251" s="32"/>
      <c r="F251" s="32"/>
      <c r="G251" s="258"/>
      <c r="H251" s="258"/>
      <c r="I251" s="258"/>
      <c r="L251" s="32"/>
      <c r="M251" s="32"/>
      <c r="N251" s="32"/>
      <c r="O251" s="151"/>
      <c r="P251" s="151"/>
    </row>
    <row r="252" spans="1:20">
      <c r="A252" s="32"/>
      <c r="B252" s="32"/>
      <c r="C252" s="32"/>
      <c r="D252" s="32"/>
      <c r="E252" s="32"/>
      <c r="F252" s="32"/>
      <c r="G252" s="258"/>
      <c r="H252" s="258"/>
      <c r="I252" s="258"/>
      <c r="L252" s="32"/>
      <c r="M252" s="32"/>
      <c r="N252" s="32"/>
      <c r="O252" s="151"/>
      <c r="P252" s="151"/>
    </row>
    <row r="253" spans="1:20">
      <c r="A253" s="32"/>
      <c r="B253" s="32"/>
      <c r="C253" s="32"/>
      <c r="D253" s="32"/>
      <c r="E253" s="32"/>
      <c r="F253" s="32"/>
      <c r="G253" s="258"/>
      <c r="H253" s="258"/>
      <c r="I253" s="258"/>
      <c r="L253" s="32"/>
      <c r="M253" s="32"/>
      <c r="N253" s="32"/>
      <c r="O253" s="151"/>
      <c r="P253" s="151"/>
    </row>
    <row r="254" spans="1:20">
      <c r="A254" s="32"/>
      <c r="B254" s="32"/>
      <c r="C254" s="32"/>
      <c r="D254" s="32"/>
      <c r="E254" s="32"/>
      <c r="F254" s="32"/>
      <c r="G254" s="258"/>
      <c r="H254" s="258"/>
      <c r="I254" s="258"/>
      <c r="L254" s="32"/>
      <c r="M254" s="32"/>
      <c r="N254" s="32"/>
      <c r="O254" s="151"/>
      <c r="P254" s="151"/>
    </row>
    <row r="255" spans="1:20">
      <c r="A255" s="32"/>
      <c r="B255" s="32"/>
      <c r="C255" s="32"/>
      <c r="D255" s="32"/>
      <c r="E255" s="32"/>
      <c r="F255" s="32"/>
      <c r="G255" s="258"/>
      <c r="H255" s="258"/>
      <c r="I255" s="258"/>
      <c r="L255" s="32"/>
      <c r="M255" s="32"/>
      <c r="N255" s="32"/>
      <c r="O255" s="151"/>
      <c r="P255" s="151"/>
    </row>
    <row r="256" spans="1:20">
      <c r="A256" s="32"/>
      <c r="B256" s="32"/>
      <c r="C256" s="32"/>
      <c r="D256" s="32"/>
      <c r="E256" s="32"/>
      <c r="F256" s="32"/>
      <c r="G256" s="258"/>
      <c r="H256" s="258"/>
      <c r="I256" s="258"/>
      <c r="L256" s="32"/>
      <c r="M256" s="32"/>
      <c r="N256" s="32"/>
      <c r="O256" s="151"/>
      <c r="P256" s="151"/>
    </row>
    <row r="257" spans="1:16">
      <c r="A257" s="32"/>
      <c r="B257" s="32"/>
      <c r="C257" s="32"/>
      <c r="D257" s="32"/>
      <c r="E257" s="32"/>
      <c r="F257" s="32"/>
      <c r="G257" s="258"/>
      <c r="H257" s="258"/>
      <c r="I257" s="258"/>
      <c r="L257" s="32"/>
      <c r="M257" s="32"/>
      <c r="N257" s="32"/>
      <c r="O257" s="151"/>
      <c r="P257" s="151"/>
    </row>
    <row r="258" spans="1:16">
      <c r="A258" s="32"/>
      <c r="B258" s="32"/>
      <c r="C258" s="32"/>
      <c r="D258" s="32"/>
      <c r="E258" s="32"/>
      <c r="F258" s="32"/>
      <c r="G258" s="258"/>
      <c r="H258" s="258"/>
      <c r="I258" s="258"/>
      <c r="L258" s="32"/>
      <c r="M258" s="32"/>
      <c r="N258" s="32"/>
      <c r="O258" s="151"/>
      <c r="P258" s="151"/>
    </row>
    <row r="259" spans="1:16">
      <c r="A259" s="32"/>
      <c r="B259" s="32"/>
      <c r="C259" s="32"/>
      <c r="D259" s="32"/>
      <c r="E259" s="32"/>
      <c r="F259" s="32"/>
      <c r="G259" s="258"/>
      <c r="H259" s="258"/>
      <c r="I259" s="258"/>
      <c r="L259" s="32"/>
      <c r="M259" s="32"/>
      <c r="N259" s="32"/>
      <c r="O259" s="151"/>
      <c r="P259" s="151"/>
    </row>
    <row r="260" spans="1:16">
      <c r="A260" s="32"/>
      <c r="B260" s="32"/>
      <c r="C260" s="32"/>
      <c r="D260" s="32"/>
      <c r="E260" s="32"/>
      <c r="F260" s="32"/>
      <c r="G260" s="258"/>
      <c r="H260" s="258"/>
      <c r="I260" s="258"/>
      <c r="L260" s="32"/>
      <c r="M260" s="32"/>
      <c r="N260" s="32"/>
      <c r="O260" s="151"/>
      <c r="P260" s="151"/>
    </row>
    <row r="261" spans="1:16">
      <c r="A261" s="32"/>
      <c r="B261" s="32"/>
      <c r="C261" s="32"/>
      <c r="D261" s="32"/>
      <c r="E261" s="32"/>
      <c r="F261" s="32"/>
      <c r="G261" s="258"/>
      <c r="H261" s="258"/>
      <c r="I261" s="258"/>
      <c r="L261" s="32"/>
      <c r="M261" s="32"/>
      <c r="N261" s="32"/>
      <c r="O261" s="151"/>
      <c r="P261" s="151"/>
    </row>
    <row r="262" spans="1:16">
      <c r="A262" s="32"/>
      <c r="B262" s="32"/>
      <c r="C262" s="32"/>
      <c r="D262" s="32"/>
      <c r="E262" s="32"/>
      <c r="F262" s="32"/>
      <c r="G262" s="258"/>
      <c r="H262" s="258"/>
      <c r="I262" s="258"/>
      <c r="L262" s="32"/>
      <c r="M262" s="32"/>
      <c r="N262" s="32"/>
      <c r="O262" s="151"/>
      <c r="P262" s="151"/>
    </row>
    <row r="263" spans="1:16">
      <c r="A263" s="32"/>
      <c r="B263" s="32"/>
      <c r="C263" s="32"/>
      <c r="D263" s="32"/>
      <c r="E263" s="32"/>
      <c r="F263" s="32"/>
      <c r="G263" s="258"/>
      <c r="H263" s="258"/>
      <c r="I263" s="258"/>
      <c r="L263" s="32"/>
      <c r="M263" s="32"/>
      <c r="N263" s="32"/>
      <c r="O263" s="151"/>
      <c r="P263" s="151"/>
    </row>
    <row r="264" spans="1:16">
      <c r="A264" s="32"/>
      <c r="B264" s="32"/>
      <c r="C264" s="32"/>
      <c r="D264" s="32"/>
      <c r="E264" s="32"/>
      <c r="F264" s="32"/>
      <c r="G264" s="258"/>
      <c r="H264" s="258"/>
      <c r="I264" s="258"/>
      <c r="L264" s="32"/>
      <c r="M264" s="32"/>
      <c r="N264" s="32"/>
      <c r="O264" s="151"/>
      <c r="P264" s="151"/>
    </row>
    <row r="265" spans="1:16">
      <c r="A265" s="32"/>
      <c r="B265" s="32"/>
      <c r="C265" s="32"/>
      <c r="D265" s="32"/>
      <c r="E265" s="32"/>
      <c r="F265" s="32"/>
      <c r="G265" s="258"/>
      <c r="H265" s="258"/>
      <c r="I265" s="258"/>
      <c r="L265" s="32"/>
      <c r="M265" s="32"/>
      <c r="N265" s="32"/>
      <c r="O265" s="151"/>
      <c r="P265" s="151"/>
    </row>
  </sheetData>
  <mergeCells count="1">
    <mergeCell ref="P5:Q5"/>
  </mergeCells>
  <conditionalFormatting sqref="F11:F14">
    <cfRule type="cellIs" dxfId="27" priority="13" operator="lessThan">
      <formula>0</formula>
    </cfRule>
    <cfRule type="cellIs" dxfId="26" priority="14" operator="greaterThan">
      <formula>0</formula>
    </cfRule>
  </conditionalFormatting>
  <conditionalFormatting sqref="H11:H14">
    <cfRule type="cellIs" dxfId="25" priority="9" operator="lessThan">
      <formula>0</formula>
    </cfRule>
    <cfRule type="cellIs" dxfId="24" priority="10" operator="greaterThan">
      <formula>0</formula>
    </cfRule>
  </conditionalFormatting>
  <conditionalFormatting sqref="N11:N14">
    <cfRule type="cellIs" dxfId="23" priority="7" operator="lessThan">
      <formula>0</formula>
    </cfRule>
    <cfRule type="cellIs" dxfId="22" priority="8" operator="greaterThan">
      <formula>0</formula>
    </cfRule>
  </conditionalFormatting>
  <conditionalFormatting sqref="F18">
    <cfRule type="cellIs" dxfId="21" priority="5" operator="lessThan">
      <formula>0</formula>
    </cfRule>
    <cfRule type="cellIs" dxfId="20" priority="6" operator="greaterThan">
      <formula>0</formula>
    </cfRule>
  </conditionalFormatting>
  <conditionalFormatting sqref="H18">
    <cfRule type="cellIs" dxfId="19" priority="3" operator="lessThan">
      <formula>0</formula>
    </cfRule>
    <cfRule type="cellIs" dxfId="18" priority="4" operator="greaterThan">
      <formula>0</formula>
    </cfRule>
  </conditionalFormatting>
  <conditionalFormatting sqref="N1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9BDDE-1AA6-4F4B-8E81-5ECAFFB40DD9}">
  <dimension ref="A1"/>
  <sheetViews>
    <sheetView topLeftCell="A65" workbookViewId="0">
      <selection activeCell="A86" sqref="A8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Q55"/>
  <sheetViews>
    <sheetView zoomScale="90" zoomScaleNormal="90" workbookViewId="0">
      <pane ySplit="8" topLeftCell="A9" activePane="bottomLeft" state="frozen"/>
      <selection pane="bottomLeft" activeCell="B9" sqref="B9"/>
    </sheetView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5.81640625" customWidth="1"/>
    <col min="5" max="5" width="7" customWidth="1"/>
    <col min="6" max="6" width="8.54296875" style="217" customWidth="1"/>
    <col min="7" max="7" width="7.26953125" style="217" customWidth="1"/>
    <col min="8" max="8" width="7.453125" customWidth="1"/>
    <col min="9" max="9" width="7.1796875" style="217" customWidth="1"/>
    <col min="10" max="10" width="7.08984375" style="96" customWidth="1"/>
    <col min="11" max="11" width="5.6328125" customWidth="1"/>
    <col min="12" max="12" width="6" style="96" customWidth="1"/>
    <col min="13" max="13" width="2" style="96" customWidth="1"/>
    <col min="14" max="14" width="7.08984375" style="9" customWidth="1"/>
    <col min="15" max="15" width="6.1796875" customWidth="1"/>
    <col min="16" max="16" width="7.90625" customWidth="1"/>
    <col min="17" max="17" width="4.6328125" customWidth="1"/>
    <col min="18" max="18" width="7" style="96" customWidth="1"/>
    <col min="19" max="19" width="6.36328125" customWidth="1"/>
    <col min="20" max="20" width="10.90625" style="9" customWidth="1"/>
    <col min="21" max="21" width="10.08984375" customWidth="1"/>
    <col min="22" max="22" width="8" customWidth="1"/>
    <col min="23" max="23" width="7.90625" style="9" customWidth="1"/>
    <col min="24" max="24" width="9.453125" customWidth="1"/>
    <col min="25" max="25" width="8" style="9" customWidth="1"/>
    <col min="26" max="26" width="8" customWidth="1"/>
    <col min="27" max="27" width="9.81640625" customWidth="1"/>
    <col min="28" max="28" width="9.6328125" customWidth="1"/>
    <col min="29" max="29" width="9.08984375" customWidth="1"/>
    <col min="30" max="30" width="7.453125" customWidth="1"/>
    <col min="31" max="31" width="7.6328125" customWidth="1"/>
    <col min="33" max="33" width="8.1796875" customWidth="1"/>
    <col min="34" max="34" width="6.453125" customWidth="1"/>
    <col min="35" max="35" width="10.08984375" style="9" customWidth="1"/>
    <col min="37" max="37" width="14" customWidth="1"/>
    <col min="38" max="38" width="12.54296875" customWidth="1"/>
    <col min="39" max="39" width="10.90625" customWidth="1"/>
  </cols>
  <sheetData>
    <row r="1" spans="1:43" ht="21">
      <c r="A1" s="57"/>
      <c r="B1" s="57"/>
      <c r="C1" s="57"/>
      <c r="D1" s="57"/>
      <c r="E1" s="57"/>
      <c r="F1" s="259"/>
      <c r="G1" s="259"/>
      <c r="H1" s="57"/>
      <c r="I1" s="259"/>
      <c r="J1" s="164"/>
      <c r="K1" s="57"/>
      <c r="L1" s="164"/>
      <c r="M1" s="164"/>
      <c r="N1" s="168"/>
      <c r="O1" s="57"/>
      <c r="P1" s="57"/>
      <c r="Q1" s="57"/>
      <c r="R1" s="164"/>
      <c r="S1" s="57"/>
      <c r="T1" s="168"/>
      <c r="U1" s="57"/>
      <c r="V1" s="57"/>
      <c r="W1" s="168"/>
      <c r="X1" s="57"/>
      <c r="Y1" s="2"/>
      <c r="Z1" s="5"/>
      <c r="AA1" s="5"/>
      <c r="AB1" s="4"/>
      <c r="AC1" s="4"/>
      <c r="AI1"/>
    </row>
    <row r="2" spans="1:43" s="123" customFormat="1" ht="31.8">
      <c r="A2" s="142"/>
      <c r="B2" s="142" t="s">
        <v>463</v>
      </c>
      <c r="C2" s="142"/>
      <c r="D2" s="142"/>
      <c r="E2" s="142"/>
      <c r="F2" s="253" t="s">
        <v>502</v>
      </c>
      <c r="G2" s="253"/>
      <c r="H2" s="142"/>
      <c r="I2" s="253"/>
      <c r="J2" s="144" t="str">
        <f>+År!B2</f>
        <v>Skålda purke</v>
      </c>
      <c r="K2" s="142"/>
      <c r="L2" s="144"/>
      <c r="M2" s="144"/>
      <c r="N2" s="162"/>
      <c r="O2" s="142"/>
      <c r="P2" s="144"/>
      <c r="Q2" s="142"/>
      <c r="R2" s="162"/>
      <c r="S2" s="142"/>
      <c r="T2" s="142"/>
      <c r="U2" s="57"/>
      <c r="V2" s="144"/>
      <c r="W2" s="162"/>
      <c r="X2" s="57"/>
      <c r="Y2" s="5"/>
      <c r="Z2" s="4"/>
      <c r="AA2" s="4"/>
      <c r="AB2"/>
      <c r="AC2"/>
      <c r="AD2"/>
      <c r="AE2"/>
      <c r="AF2"/>
      <c r="AG2"/>
      <c r="AH2"/>
      <c r="AI2"/>
      <c r="AJ2"/>
      <c r="AK2"/>
    </row>
    <row r="3" spans="1:43" ht="21">
      <c r="A3" s="57"/>
      <c r="B3" s="57"/>
      <c r="C3" s="57"/>
      <c r="D3" s="57"/>
      <c r="E3" s="57"/>
      <c r="F3" s="259"/>
      <c r="G3" s="259"/>
      <c r="H3" s="57"/>
      <c r="I3" s="259"/>
      <c r="J3" s="164"/>
      <c r="K3" s="57"/>
      <c r="L3" s="164"/>
      <c r="M3" s="164"/>
      <c r="N3" s="168"/>
      <c r="O3" s="57"/>
      <c r="P3" s="57"/>
      <c r="Q3" s="57"/>
      <c r="R3" s="164"/>
      <c r="S3" s="57"/>
      <c r="T3" s="168"/>
      <c r="U3" s="57"/>
      <c r="V3" s="57"/>
      <c r="W3" s="168"/>
      <c r="X3" s="57"/>
      <c r="Y3" s="2"/>
      <c r="Z3" s="5"/>
      <c r="AA3" s="5"/>
      <c r="AB3" s="4"/>
      <c r="AC3" s="4"/>
      <c r="AI3"/>
    </row>
    <row r="4" spans="1:43" s="121" customFormat="1" ht="19.8">
      <c r="A4" s="139"/>
      <c r="B4" s="139"/>
      <c r="C4" s="138"/>
      <c r="D4" s="138"/>
      <c r="E4" s="153" t="s">
        <v>8</v>
      </c>
      <c r="F4" s="264">
        <f>+År!R2</f>
        <v>52</v>
      </c>
      <c r="G4" s="260"/>
      <c r="H4" s="138"/>
      <c r="I4" s="260"/>
      <c r="J4" s="171"/>
      <c r="K4" s="138"/>
      <c r="L4" s="152"/>
      <c r="M4" s="152"/>
      <c r="N4" s="175"/>
      <c r="O4" s="152"/>
      <c r="P4" s="165" t="s">
        <v>453</v>
      </c>
      <c r="Q4" s="152"/>
      <c r="R4" s="152"/>
      <c r="S4" s="152"/>
      <c r="T4" s="325">
        <f>SUM(F9:F22)</f>
        <v>29699</v>
      </c>
      <c r="U4" s="324"/>
      <c r="V4" s="139"/>
      <c r="W4" s="138"/>
      <c r="X4" s="175"/>
      <c r="Y4" s="2"/>
      <c r="Z4" s="2"/>
      <c r="AA4" s="2"/>
      <c r="AB4" s="5"/>
      <c r="AC4" s="5"/>
      <c r="AD4" s="4"/>
      <c r="AE4" s="4"/>
      <c r="AF4"/>
      <c r="AG4"/>
      <c r="AH4"/>
      <c r="AI4"/>
      <c r="AJ4"/>
      <c r="AK4"/>
      <c r="AL4"/>
      <c r="AM4"/>
      <c r="AN4"/>
      <c r="AO4"/>
      <c r="AP4" s="140"/>
      <c r="AQ4" s="140"/>
    </row>
    <row r="5" spans="1:43" ht="15" customHeight="1">
      <c r="A5" s="54"/>
      <c r="B5" s="54"/>
      <c r="C5" s="39"/>
      <c r="D5" s="39"/>
      <c r="E5" s="54"/>
      <c r="F5" s="261"/>
      <c r="G5" s="261"/>
      <c r="H5" s="54"/>
      <c r="I5" s="261"/>
      <c r="J5" s="166"/>
      <c r="K5" s="54"/>
      <c r="L5" s="166"/>
      <c r="M5" s="166"/>
      <c r="N5" s="169"/>
      <c r="O5" s="54"/>
      <c r="P5" s="54"/>
      <c r="Q5" s="54"/>
      <c r="R5" s="166"/>
      <c r="S5" s="54"/>
      <c r="T5" s="169"/>
      <c r="U5" s="39"/>
      <c r="V5" s="54"/>
      <c r="W5" s="169"/>
      <c r="X5" s="39"/>
      <c r="Y5" s="2"/>
      <c r="Z5" s="5"/>
      <c r="AA5" s="5"/>
      <c r="AB5" s="4"/>
      <c r="AC5" s="4"/>
      <c r="AI5"/>
      <c r="AN5" s="4"/>
      <c r="AO5" s="4"/>
    </row>
    <row r="6" spans="1:43" ht="15.6">
      <c r="A6" s="39"/>
      <c r="B6" s="39"/>
      <c r="C6" s="39"/>
      <c r="D6" s="39"/>
      <c r="E6" s="45" t="s">
        <v>3</v>
      </c>
      <c r="F6" s="252"/>
      <c r="G6" s="252"/>
      <c r="H6" s="82" t="s">
        <v>3</v>
      </c>
      <c r="I6" s="252"/>
      <c r="J6" s="145"/>
      <c r="K6" s="39"/>
      <c r="L6" s="145"/>
      <c r="M6" s="145"/>
      <c r="N6" s="82" t="s">
        <v>18</v>
      </c>
      <c r="O6" s="39"/>
      <c r="P6" s="39"/>
      <c r="Q6" s="39"/>
      <c r="R6" s="145" t="s">
        <v>476</v>
      </c>
      <c r="S6" s="45" t="s">
        <v>2</v>
      </c>
      <c r="T6" s="82" t="s">
        <v>52</v>
      </c>
      <c r="U6" s="82" t="s">
        <v>3</v>
      </c>
      <c r="V6" s="39"/>
      <c r="W6" s="82" t="s">
        <v>18</v>
      </c>
      <c r="X6" s="39"/>
      <c r="Y6" s="2"/>
      <c r="Z6" s="5"/>
      <c r="AA6" s="5"/>
      <c r="AB6" s="4"/>
      <c r="AC6" s="4"/>
      <c r="AH6">
        <v>1</v>
      </c>
      <c r="AI6" t="s">
        <v>626</v>
      </c>
    </row>
    <row r="7" spans="1:43" ht="15.6">
      <c r="A7" s="39"/>
      <c r="B7" s="39"/>
      <c r="C7" s="39"/>
      <c r="D7" s="39"/>
      <c r="E7" s="45" t="s">
        <v>526</v>
      </c>
      <c r="F7" s="255" t="s">
        <v>3</v>
      </c>
      <c r="G7" s="255"/>
      <c r="H7" s="82" t="s">
        <v>482</v>
      </c>
      <c r="I7" s="255"/>
      <c r="J7" s="145" t="s">
        <v>3</v>
      </c>
      <c r="K7" s="45"/>
      <c r="L7" s="145" t="s">
        <v>1</v>
      </c>
      <c r="M7" s="145"/>
      <c r="N7" s="82" t="s">
        <v>480</v>
      </c>
      <c r="O7" s="45"/>
      <c r="P7" s="45" t="s">
        <v>18</v>
      </c>
      <c r="Q7" s="45"/>
      <c r="R7" s="145" t="s">
        <v>480</v>
      </c>
      <c r="S7" s="45" t="s">
        <v>476</v>
      </c>
      <c r="T7" s="82" t="s">
        <v>85</v>
      </c>
      <c r="U7" s="82" t="s">
        <v>454</v>
      </c>
      <c r="V7" s="45" t="s">
        <v>18</v>
      </c>
      <c r="W7" s="82" t="s">
        <v>480</v>
      </c>
      <c r="X7" s="39"/>
      <c r="Y7" s="4"/>
      <c r="Z7" s="4"/>
      <c r="AA7" s="4"/>
      <c r="AB7" s="1"/>
      <c r="AC7" s="5"/>
      <c r="AH7">
        <v>4</v>
      </c>
      <c r="AI7" t="s">
        <v>627</v>
      </c>
    </row>
    <row r="8" spans="1:43" ht="15.6">
      <c r="A8" s="39"/>
      <c r="B8" s="45" t="s">
        <v>63</v>
      </c>
      <c r="C8" s="45" t="s">
        <v>82</v>
      </c>
      <c r="D8" s="42"/>
      <c r="E8" s="46" t="s">
        <v>505</v>
      </c>
      <c r="F8" s="265" t="s">
        <v>11</v>
      </c>
      <c r="G8" s="262" t="s">
        <v>532</v>
      </c>
      <c r="H8" s="83" t="s">
        <v>475</v>
      </c>
      <c r="I8" s="262" t="s">
        <v>532</v>
      </c>
      <c r="J8" s="167" t="s">
        <v>444</v>
      </c>
      <c r="K8" s="170" t="s">
        <v>532</v>
      </c>
      <c r="L8" s="167" t="s">
        <v>444</v>
      </c>
      <c r="M8" s="167"/>
      <c r="N8" s="83" t="s">
        <v>477</v>
      </c>
      <c r="O8" s="170" t="s">
        <v>532</v>
      </c>
      <c r="P8" s="46" t="s">
        <v>475</v>
      </c>
      <c r="Q8" s="170" t="s">
        <v>532</v>
      </c>
      <c r="R8" s="167" t="s">
        <v>477</v>
      </c>
      <c r="S8" s="46" t="s">
        <v>478</v>
      </c>
      <c r="T8" s="83" t="s">
        <v>484</v>
      </c>
      <c r="U8" s="83" t="s">
        <v>49</v>
      </c>
      <c r="V8" s="46" t="s">
        <v>30</v>
      </c>
      <c r="W8" s="83" t="s">
        <v>483</v>
      </c>
      <c r="X8" s="39"/>
      <c r="Y8" s="4"/>
      <c r="Z8" s="52"/>
      <c r="AA8" s="52"/>
      <c r="AB8" s="1"/>
      <c r="AC8" s="5"/>
      <c r="AH8">
        <v>8</v>
      </c>
      <c r="AI8" t="s">
        <v>628</v>
      </c>
    </row>
    <row r="9" spans="1:43" ht="15.6">
      <c r="A9" s="39"/>
      <c r="B9" s="47">
        <f>+'Ark1'!C1029</f>
        <v>2024</v>
      </c>
      <c r="C9" s="47">
        <f>+'Ark1'!O1029</f>
        <v>1</v>
      </c>
      <c r="D9" s="48" t="str">
        <f>VLOOKUP(C9,RNR!$D$15:$E$28,2)</f>
        <v>Østfold</v>
      </c>
      <c r="E9" s="47">
        <f>+'Ark1'!Q1029</f>
        <v>43</v>
      </c>
      <c r="F9" s="256">
        <f>+'Ark1'!R1029</f>
        <v>1464</v>
      </c>
      <c r="G9" s="219">
        <f>+F9-F24</f>
        <v>-210</v>
      </c>
      <c r="H9" s="267">
        <f>+'Ark1'!S1029</f>
        <v>1464</v>
      </c>
      <c r="I9" s="219">
        <f>+H9-H24</f>
        <v>-210</v>
      </c>
      <c r="J9" s="101">
        <f>+'Ark1'!T1029</f>
        <v>4.9294589043402146</v>
      </c>
      <c r="K9" s="98">
        <f>+J9-J24</f>
        <v>-0.59949046316647436</v>
      </c>
      <c r="L9" s="101">
        <f>+'Ark1'!U1029</f>
        <v>4.8051864785815486</v>
      </c>
      <c r="M9" s="167"/>
      <c r="N9" s="195">
        <f>+'Ark1'!Y1029</f>
        <v>148.9714480874319</v>
      </c>
      <c r="O9" s="98">
        <f>+N9-N24</f>
        <v>-3.4529246724248708</v>
      </c>
      <c r="P9" s="49">
        <f>+'Ark1'!W1029</f>
        <v>59.441939890710387</v>
      </c>
      <c r="Q9" s="98">
        <f t="shared" ref="Q9:Q22" si="0">+P9-P24</f>
        <v>-0.53476261825020543</v>
      </c>
      <c r="R9" s="101">
        <f>+'Ark1'!AA1029</f>
        <v>31.13442986533726</v>
      </c>
      <c r="S9" s="49">
        <f>+'Ark1'!AB1029</f>
        <v>5.1689399782856142</v>
      </c>
      <c r="T9" s="65">
        <f>+'Ark1'!AC1029</f>
        <v>-36.520671852160433</v>
      </c>
      <c r="U9" s="65">
        <f t="shared" ref="U9:U22" si="1">+F9/E9</f>
        <v>34.046511627906973</v>
      </c>
      <c r="V9" s="49">
        <f>+'Ark1'!V1029</f>
        <v>5.3374316939890711</v>
      </c>
      <c r="W9" s="65">
        <f>+'Ark1'!X1029</f>
        <v>161.39918536016464</v>
      </c>
      <c r="X9" s="39"/>
      <c r="Y9" s="4"/>
      <c r="Z9" s="52"/>
      <c r="AA9" s="52"/>
      <c r="AB9" s="1"/>
      <c r="AC9" s="5"/>
      <c r="AH9">
        <v>9</v>
      </c>
      <c r="AI9" t="s">
        <v>629</v>
      </c>
    </row>
    <row r="10" spans="1:43" s="296" customFormat="1" ht="15.6">
      <c r="A10" s="39"/>
      <c r="B10" s="47">
        <f>+'Ark1'!C1030</f>
        <v>2024</v>
      </c>
      <c r="C10" s="47">
        <f>+'Ark1'!O1030</f>
        <v>2</v>
      </c>
      <c r="D10" s="48" t="str">
        <f>VLOOKUP(C10,RNR!$D$15:$E$28,2)</f>
        <v>Akershus</v>
      </c>
      <c r="E10" s="47">
        <f>+'Ark1'!Q1030</f>
        <v>22</v>
      </c>
      <c r="F10" s="256">
        <f>+'Ark1'!R1030</f>
        <v>1696</v>
      </c>
      <c r="G10" s="219">
        <f t="shared" ref="G10:G22" si="2">+F10-F25</f>
        <v>385</v>
      </c>
      <c r="H10" s="267">
        <f>+'Ark1'!S1030</f>
        <v>1695</v>
      </c>
      <c r="I10" s="219">
        <f t="shared" ref="I10:I22" si="3">+H10-H25</f>
        <v>384</v>
      </c>
      <c r="J10" s="101">
        <f>+'Ark1'!T1030</f>
        <v>5.710629987541668</v>
      </c>
      <c r="K10" s="98">
        <f t="shared" ref="K10:K22" si="4">+J10-J25</f>
        <v>1.3806105008025575</v>
      </c>
      <c r="L10" s="101">
        <f>+'Ark1'!U1030</f>
        <v>5.9684845413634919</v>
      </c>
      <c r="M10" s="167"/>
      <c r="N10" s="195">
        <f>+'Ark1'!Y1030</f>
        <v>159.72470518867925</v>
      </c>
      <c r="O10" s="98">
        <f t="shared" ref="O10:O22" si="5">+N10-N25</f>
        <v>-6.9988646053709545</v>
      </c>
      <c r="P10" s="49">
        <f>+'Ark1'!W1030</f>
        <v>58.830088495575218</v>
      </c>
      <c r="Q10" s="98">
        <f t="shared" si="0"/>
        <v>1.1229946740649197</v>
      </c>
      <c r="R10" s="101">
        <f>+'Ark1'!AA1030</f>
        <v>28.690682628140902</v>
      </c>
      <c r="S10" s="49">
        <f>+'Ark1'!AB1030</f>
        <v>4.8508774553233378</v>
      </c>
      <c r="T10" s="65">
        <f>+'Ark1'!AC1030</f>
        <v>-31.00476880588516</v>
      </c>
      <c r="U10" s="65">
        <f t="shared" si="1"/>
        <v>77.090909090909093</v>
      </c>
      <c r="V10" s="49">
        <f>+'Ark1'!V1030</f>
        <v>6.3531839622641515</v>
      </c>
      <c r="W10" s="65">
        <f>+'Ark1'!X1030</f>
        <v>173.16131002269037</v>
      </c>
      <c r="X10" s="39"/>
      <c r="Y10" s="4"/>
      <c r="Z10" s="52"/>
      <c r="AA10" s="52"/>
      <c r="AB10" s="1"/>
      <c r="AC10" s="5"/>
    </row>
    <row r="11" spans="1:43" ht="15.6">
      <c r="A11" s="39"/>
      <c r="B11" s="47">
        <f>+'Ark1'!C1031</f>
        <v>2024</v>
      </c>
      <c r="C11" s="47">
        <f>+'Ark1'!O1031</f>
        <v>3</v>
      </c>
      <c r="D11" s="48" t="str">
        <f>VLOOKUP(C11,RNR!$D$15:$E$28,2)</f>
        <v>Buskerud</v>
      </c>
      <c r="E11" s="47">
        <f>+'Ark1'!Q1031</f>
        <v>17</v>
      </c>
      <c r="F11" s="256">
        <f>+'Ark1'!R1031</f>
        <v>297</v>
      </c>
      <c r="G11" s="219">
        <f t="shared" si="2"/>
        <v>-28</v>
      </c>
      <c r="H11" s="267">
        <f>+'Ark1'!S1031</f>
        <v>297</v>
      </c>
      <c r="I11" s="219">
        <f t="shared" si="3"/>
        <v>-28</v>
      </c>
      <c r="J11" s="101">
        <f>+'Ark1'!T1031</f>
        <v>1.0000336711673798</v>
      </c>
      <c r="K11" s="98">
        <f t="shared" si="4"/>
        <v>-7.3388398390370257E-2</v>
      </c>
      <c r="L11" s="101">
        <f>+'Ark1'!U1031</f>
        <v>1.0002919322056312</v>
      </c>
      <c r="M11" s="167"/>
      <c r="N11" s="195">
        <f>+'Ark1'!Y1031</f>
        <v>152.86363636363652</v>
      </c>
      <c r="O11" s="98">
        <f t="shared" si="5"/>
        <v>-15.976363636363601</v>
      </c>
      <c r="P11" s="49">
        <f>+'Ark1'!W1031</f>
        <v>57.087542087542083</v>
      </c>
      <c r="Q11" s="98">
        <f t="shared" si="0"/>
        <v>1.4783113183112988</v>
      </c>
      <c r="R11" s="101">
        <f>+'Ark1'!AA1031</f>
        <v>28.854802381005207</v>
      </c>
      <c r="S11" s="49">
        <f>+'Ark1'!AB1031</f>
        <v>5.861396825548046</v>
      </c>
      <c r="T11" s="65">
        <f>+'Ark1'!AC1031</f>
        <v>-33.68697492573596</v>
      </c>
      <c r="U11" s="65">
        <f t="shared" si="1"/>
        <v>17.470588235294116</v>
      </c>
      <c r="V11" s="49">
        <f>+'Ark1'!V1031</f>
        <v>7.0235690235690242</v>
      </c>
      <c r="W11" s="65">
        <f>+'Ark1'!X1031</f>
        <v>165.6160740667782</v>
      </c>
      <c r="X11" s="39"/>
      <c r="Y11" s="4"/>
      <c r="Z11" s="52"/>
      <c r="AA11" s="52"/>
      <c r="AB11" s="1"/>
      <c r="AC11" s="5"/>
      <c r="AH11">
        <v>11</v>
      </c>
      <c r="AI11" t="s">
        <v>77</v>
      </c>
    </row>
    <row r="12" spans="1:43" ht="15.6">
      <c r="A12" s="39"/>
      <c r="B12" s="47">
        <f>+'Ark1'!C1032</f>
        <v>2024</v>
      </c>
      <c r="C12" s="47">
        <f>+'Ark1'!O1032</f>
        <v>4</v>
      </c>
      <c r="D12" s="48" t="str">
        <f>VLOOKUP(C12,RNR!$D$15:$E$28,2)</f>
        <v>Innlandet</v>
      </c>
      <c r="E12" s="47">
        <f>+'Ark1'!Q1032</f>
        <v>146</v>
      </c>
      <c r="F12" s="256">
        <f>+'Ark1'!R1032</f>
        <v>5088</v>
      </c>
      <c r="G12" s="219">
        <f t="shared" si="2"/>
        <v>-289</v>
      </c>
      <c r="H12" s="267">
        <f>+'Ark1'!S1032</f>
        <v>5080</v>
      </c>
      <c r="I12" s="219">
        <f t="shared" si="3"/>
        <v>-291</v>
      </c>
      <c r="J12" s="101">
        <f>+'Ark1'!T1032</f>
        <v>17.131889962624999</v>
      </c>
      <c r="K12" s="98">
        <f t="shared" si="4"/>
        <v>-0.62746532356584339</v>
      </c>
      <c r="L12" s="101">
        <f>+'Ark1'!U1032</f>
        <v>17.539855355854336</v>
      </c>
      <c r="M12" s="167"/>
      <c r="N12" s="195">
        <f>+'Ark1'!Y1032</f>
        <v>156.46340408805011</v>
      </c>
      <c r="O12" s="98">
        <f t="shared" si="5"/>
        <v>0.3282915717763899</v>
      </c>
      <c r="P12" s="49">
        <f>+'Ark1'!W1032</f>
        <v>58.863582677165375</v>
      </c>
      <c r="Q12" s="98">
        <f t="shared" si="0"/>
        <v>-0.21498742151274541</v>
      </c>
      <c r="R12" s="101">
        <f>+'Ark1'!AA1032</f>
        <v>31.068044422094346</v>
      </c>
      <c r="S12" s="49">
        <f>+'Ark1'!AB1032</f>
        <v>4.9369342154710756</v>
      </c>
      <c r="T12" s="65">
        <f>+'Ark1'!AC1032</f>
        <v>-31.678612499330189</v>
      </c>
      <c r="U12" s="65">
        <f t="shared" si="1"/>
        <v>34.849315068493148</v>
      </c>
      <c r="V12" s="49">
        <f>+'Ark1'!V1032</f>
        <v>6.1399371069182402</v>
      </c>
      <c r="W12" s="65">
        <f>+'Ark1'!X1032</f>
        <v>169.74778034437867</v>
      </c>
      <c r="X12" s="39"/>
      <c r="Y12" s="4"/>
      <c r="Z12" s="52"/>
      <c r="AA12" s="52"/>
      <c r="AB12" s="1"/>
      <c r="AC12" s="5"/>
      <c r="AH12">
        <v>14</v>
      </c>
      <c r="AI12" t="s">
        <v>630</v>
      </c>
    </row>
    <row r="13" spans="1:43" ht="15.6">
      <c r="A13" s="39"/>
      <c r="B13" s="47">
        <f>+'Ark1'!C1033</f>
        <v>2024</v>
      </c>
      <c r="C13" s="47">
        <f>+'Ark1'!O1033</f>
        <v>7</v>
      </c>
      <c r="D13" s="48" t="str">
        <f>VLOOKUP(C13,RNR!$D$15:$E$28,2)</f>
        <v>Vestfold</v>
      </c>
      <c r="E13" s="47">
        <f>+'Ark1'!Q1033</f>
        <v>61</v>
      </c>
      <c r="F13" s="256">
        <f>+'Ark1'!R1033</f>
        <v>2290</v>
      </c>
      <c r="G13" s="219">
        <f t="shared" si="2"/>
        <v>70</v>
      </c>
      <c r="H13" s="267">
        <f>+'Ark1'!S1033</f>
        <v>2290</v>
      </c>
      <c r="I13" s="219">
        <f t="shared" si="3"/>
        <v>71</v>
      </c>
      <c r="J13" s="101">
        <f>+'Ark1'!T1033</f>
        <v>7.710697329876429</v>
      </c>
      <c r="K13" s="98">
        <f t="shared" si="4"/>
        <v>0.37839888551271894</v>
      </c>
      <c r="L13" s="101">
        <f>+'Ark1'!U1033</f>
        <v>8.1966124847837243</v>
      </c>
      <c r="M13" s="167"/>
      <c r="N13" s="195">
        <f>+'Ark1'!Y1033</f>
        <v>162.45489082969431</v>
      </c>
      <c r="O13" s="98">
        <f t="shared" si="5"/>
        <v>0.22714308194633759</v>
      </c>
      <c r="P13" s="49">
        <f>+'Ark1'!W1033</f>
        <v>56.553275109170301</v>
      </c>
      <c r="Q13" s="98">
        <f t="shared" si="0"/>
        <v>-0.153800149955444</v>
      </c>
      <c r="R13" s="101">
        <f>+'Ark1'!AA1033</f>
        <v>33.78362546326489</v>
      </c>
      <c r="S13" s="49">
        <f>+'Ark1'!AB1033</f>
        <v>5.2172873724700155</v>
      </c>
      <c r="T13" s="65">
        <f>+'Ark1'!AC1033</f>
        <v>-45.587357617548143</v>
      </c>
      <c r="U13" s="65">
        <f t="shared" si="1"/>
        <v>37.540983606557376</v>
      </c>
      <c r="V13" s="49">
        <f>+'Ark1'!V1033</f>
        <v>8.0401746724890817</v>
      </c>
      <c r="W13" s="65">
        <f>+'Ark1'!X1033</f>
        <v>176.00746568764282</v>
      </c>
      <c r="X13" s="39"/>
      <c r="Y13" s="4"/>
      <c r="Z13" s="52"/>
      <c r="AA13" s="52"/>
      <c r="AB13" s="1"/>
      <c r="AC13" s="5"/>
      <c r="AH13">
        <v>15</v>
      </c>
      <c r="AI13" t="s">
        <v>620</v>
      </c>
    </row>
    <row r="14" spans="1:43" ht="15.6">
      <c r="A14" s="39"/>
      <c r="B14" s="47">
        <f>+'Ark1'!C1034</f>
        <v>2024</v>
      </c>
      <c r="C14" s="47">
        <f>+'Ark1'!O1034</f>
        <v>8</v>
      </c>
      <c r="D14" s="48" t="str">
        <f>VLOOKUP(C14,RNR!$D$15:$E$28,2)</f>
        <v>Telemark</v>
      </c>
      <c r="E14" s="47">
        <f>+'Ark1'!Q1034</f>
        <v>16</v>
      </c>
      <c r="F14" s="256">
        <f>+'Ark1'!R1034</f>
        <v>858</v>
      </c>
      <c r="G14" s="219">
        <f t="shared" si="2"/>
        <v>-49</v>
      </c>
      <c r="H14" s="267">
        <f>+'Ark1'!S1034</f>
        <v>857</v>
      </c>
      <c r="I14" s="219">
        <f t="shared" si="3"/>
        <v>-50</v>
      </c>
      <c r="J14" s="101">
        <f>+'Ark1'!T1034</f>
        <v>2.888986161150207</v>
      </c>
      <c r="K14" s="98">
        <f t="shared" si="4"/>
        <v>-0.10668712220019039</v>
      </c>
      <c r="L14" s="101">
        <f>+'Ark1'!U1034</f>
        <v>2.9044764774248288</v>
      </c>
      <c r="M14" s="167"/>
      <c r="N14" s="195">
        <f>+'Ark1'!Y1034</f>
        <v>153.64358974358976</v>
      </c>
      <c r="O14" s="98">
        <f t="shared" si="5"/>
        <v>-2.1762559013936311</v>
      </c>
      <c r="P14" s="49">
        <f>+'Ark1'!W1034</f>
        <v>57.156359393232201</v>
      </c>
      <c r="Q14" s="98">
        <f t="shared" si="0"/>
        <v>-0.74661745351530584</v>
      </c>
      <c r="R14" s="101">
        <f>+'Ark1'!AA1034</f>
        <v>28.593964972242649</v>
      </c>
      <c r="S14" s="49">
        <f>+'Ark1'!AB1034</f>
        <v>4.6708520234137882</v>
      </c>
      <c r="T14" s="65">
        <f>+'Ark1'!AC1034</f>
        <v>-38.182167735012506</v>
      </c>
      <c r="U14" s="65">
        <f t="shared" si="1"/>
        <v>53.625</v>
      </c>
      <c r="V14" s="49">
        <f>+'Ark1'!V1034</f>
        <v>8.3053613053613056</v>
      </c>
      <c r="W14" s="65">
        <f>+'Ark1'!X1034</f>
        <v>166.5974689810009</v>
      </c>
      <c r="X14" s="39"/>
      <c r="Y14" s="4"/>
      <c r="Z14" s="52"/>
      <c r="AA14" s="52"/>
      <c r="AB14" s="1"/>
      <c r="AC14" s="5"/>
      <c r="AH14">
        <v>16</v>
      </c>
      <c r="AI14" t="s">
        <v>582</v>
      </c>
    </row>
    <row r="15" spans="1:43" ht="15.6">
      <c r="A15" s="39"/>
      <c r="B15" s="47">
        <f>+'Ark1'!C1035</f>
        <v>2024</v>
      </c>
      <c r="C15" s="47">
        <f>+'Ark1'!O1035</f>
        <v>9</v>
      </c>
      <c r="D15" s="48" t="str">
        <f>VLOOKUP(C15,RNR!$D$15:$E$28,2)</f>
        <v>Agder</v>
      </c>
      <c r="E15" s="47">
        <f>+'Ark1'!Q1035</f>
        <v>30</v>
      </c>
      <c r="F15" s="256">
        <f>+'Ark1'!R1035</f>
        <v>590</v>
      </c>
      <c r="G15" s="219">
        <f t="shared" si="2"/>
        <v>-128</v>
      </c>
      <c r="H15" s="267">
        <f>+'Ark1'!S1035</f>
        <v>589</v>
      </c>
      <c r="I15" s="219">
        <f t="shared" si="3"/>
        <v>-129</v>
      </c>
      <c r="J15" s="101">
        <f>+'Ark1'!T1035</f>
        <v>1.9865988753830095</v>
      </c>
      <c r="K15" s="98">
        <f t="shared" si="4"/>
        <v>-0.38483818905534273</v>
      </c>
      <c r="L15" s="101">
        <f>+'Ark1'!U1035</f>
        <v>2.1713829324314684</v>
      </c>
      <c r="M15" s="167"/>
      <c r="N15" s="195">
        <f>+'Ark1'!Y1035</f>
        <v>167.03915254237307</v>
      </c>
      <c r="O15" s="98">
        <f t="shared" si="5"/>
        <v>-1.8637722487132748</v>
      </c>
      <c r="P15" s="49">
        <f>+'Ark1'!W1035</f>
        <v>58.373514431239379</v>
      </c>
      <c r="Q15" s="98">
        <f t="shared" si="0"/>
        <v>-0.63623487238176324</v>
      </c>
      <c r="R15" s="101">
        <f>+'Ark1'!AA1035</f>
        <v>32.398219761407177</v>
      </c>
      <c r="S15" s="49">
        <f>+'Ark1'!AB1035</f>
        <v>4.5834697500128243</v>
      </c>
      <c r="T15" s="65">
        <f>+'Ark1'!AC1035</f>
        <v>-28.424403862720876</v>
      </c>
      <c r="U15" s="65">
        <f t="shared" si="1"/>
        <v>19.666666666666668</v>
      </c>
      <c r="V15" s="49">
        <f>+'Ark1'!V1035</f>
        <v>6.447457627118645</v>
      </c>
      <c r="W15" s="65">
        <f>+'Ark1'!X1035</f>
        <v>181.18790972694035</v>
      </c>
      <c r="X15" s="39"/>
      <c r="Y15" s="4"/>
      <c r="Z15" s="52"/>
      <c r="AA15" s="52"/>
      <c r="AB15" s="1"/>
      <c r="AC15" s="5"/>
      <c r="AH15">
        <v>18</v>
      </c>
      <c r="AI15" t="s">
        <v>79</v>
      </c>
    </row>
    <row r="16" spans="1:43" s="296" customFormat="1" ht="15.6">
      <c r="A16" s="39"/>
      <c r="B16" s="47">
        <f>+'Ark1'!C1036</f>
        <v>2024</v>
      </c>
      <c r="C16" s="47">
        <f>+'Ark1'!O1036</f>
        <v>11</v>
      </c>
      <c r="D16" s="48" t="str">
        <f>VLOOKUP(C16,RNR!$D$15:$E$28,2)</f>
        <v>Rogaland</v>
      </c>
      <c r="E16" s="47">
        <f>+'Ark1'!Q1036</f>
        <v>215</v>
      </c>
      <c r="F16" s="256">
        <f>+'Ark1'!R1036</f>
        <v>12944</v>
      </c>
      <c r="G16" s="219">
        <f t="shared" si="2"/>
        <v>-374</v>
      </c>
      <c r="H16" s="267">
        <f>+'Ark1'!S1036</f>
        <v>12921</v>
      </c>
      <c r="I16" s="219">
        <f t="shared" si="3"/>
        <v>-361</v>
      </c>
      <c r="J16" s="101">
        <f>+'Ark1'!T1036</f>
        <v>43.583959055860475</v>
      </c>
      <c r="K16" s="98">
        <f t="shared" si="4"/>
        <v>-0.40322593604759049</v>
      </c>
      <c r="L16" s="101">
        <f>+'Ark1'!U1036</f>
        <v>42.903332984483491</v>
      </c>
      <c r="M16" s="167"/>
      <c r="N16" s="195">
        <f>+'Ark1'!Y1036</f>
        <v>150.43760043263271</v>
      </c>
      <c r="O16" s="98">
        <f t="shared" si="5"/>
        <v>-2.5013843999249445</v>
      </c>
      <c r="P16" s="49">
        <f>+'Ark1'!W1036</f>
        <v>59.469468307406551</v>
      </c>
      <c r="Q16" s="98">
        <f t="shared" si="0"/>
        <v>-0.12750503998088902</v>
      </c>
      <c r="R16" s="101">
        <f>+'Ark1'!AA1036</f>
        <v>29.51593256430812</v>
      </c>
      <c r="S16" s="49">
        <f>+'Ark1'!AB1036</f>
        <v>4.1217840089828526</v>
      </c>
      <c r="T16" s="65">
        <f>+'Ark1'!AC1036</f>
        <v>-39.482814787968557</v>
      </c>
      <c r="U16" s="65">
        <f t="shared" si="1"/>
        <v>60.204651162790697</v>
      </c>
      <c r="V16" s="49">
        <f>+'Ark1'!V1036</f>
        <v>5.4237484548825723</v>
      </c>
      <c r="W16" s="65">
        <f>+'Ark1'!X1036</f>
        <v>163.28772530590933</v>
      </c>
      <c r="X16" s="39"/>
      <c r="Y16" s="4"/>
      <c r="Z16" s="52"/>
      <c r="AA16" s="52"/>
      <c r="AB16" s="1"/>
      <c r="AC16" s="5"/>
    </row>
    <row r="17" spans="1:35" s="296" customFormat="1" ht="15.6">
      <c r="A17" s="39"/>
      <c r="B17" s="47">
        <f>+'Ark1'!C1037</f>
        <v>2024</v>
      </c>
      <c r="C17" s="47">
        <f>+'Ark1'!O1037</f>
        <v>14</v>
      </c>
      <c r="D17" s="48" t="str">
        <f>VLOOKUP(C17,RNR!$D$15:$E$28,2)</f>
        <v>Vestland</v>
      </c>
      <c r="E17" s="47">
        <f>+'Ark1'!Q1037</f>
        <v>47</v>
      </c>
      <c r="F17" s="256">
        <f>+'Ark1'!R1037</f>
        <v>1151</v>
      </c>
      <c r="G17" s="219">
        <f t="shared" si="2"/>
        <v>233</v>
      </c>
      <c r="H17" s="267">
        <f>+'Ark1'!S1037</f>
        <v>1146</v>
      </c>
      <c r="I17" s="219">
        <f t="shared" si="3"/>
        <v>231</v>
      </c>
      <c r="J17" s="101">
        <f>+'Ark1'!T1037</f>
        <v>3.8755513653658378</v>
      </c>
      <c r="K17" s="98">
        <f t="shared" si="4"/>
        <v>0.84354687350733215</v>
      </c>
      <c r="L17" s="101">
        <f>+'Ark1'!U1037</f>
        <v>3.7087111468529192</v>
      </c>
      <c r="M17" s="167"/>
      <c r="N17" s="195">
        <f>+'Ark1'!Y1037</f>
        <v>146.24517810599485</v>
      </c>
      <c r="O17" s="98">
        <f t="shared" si="5"/>
        <v>-0.9881552273385239</v>
      </c>
      <c r="P17" s="49">
        <f>+'Ark1'!W1037</f>
        <v>59.363001745200705</v>
      </c>
      <c r="Q17" s="98">
        <f t="shared" si="0"/>
        <v>-0.47634251709437336</v>
      </c>
      <c r="R17" s="101">
        <f>+'Ark1'!AA1037</f>
        <v>32.666531569038028</v>
      </c>
      <c r="S17" s="49">
        <f>+'Ark1'!AB1037</f>
        <v>4.280418427500055</v>
      </c>
      <c r="T17" s="65">
        <f>+'Ark1'!AC1037</f>
        <v>-44.826663469766125</v>
      </c>
      <c r="U17" s="65">
        <f t="shared" si="1"/>
        <v>24.48936170212766</v>
      </c>
      <c r="V17" s="49">
        <f>+'Ark1'!V1037</f>
        <v>5.5291051259774111</v>
      </c>
      <c r="W17" s="65">
        <f>+'Ark1'!X1037</f>
        <v>159.01253138022139</v>
      </c>
      <c r="X17" s="39"/>
      <c r="Y17" s="4"/>
      <c r="Z17" s="52"/>
      <c r="AA17" s="52"/>
      <c r="AB17" s="1"/>
      <c r="AC17" s="5"/>
    </row>
    <row r="18" spans="1:35" s="296" customFormat="1" ht="15.6">
      <c r="A18" s="39"/>
      <c r="B18" s="47">
        <f>+'Ark1'!C1038</f>
        <v>2024</v>
      </c>
      <c r="C18" s="47">
        <f>+'Ark1'!O1038</f>
        <v>15</v>
      </c>
      <c r="D18" s="48" t="str">
        <f>VLOOKUP(C18,RNR!$D$15:$E$28,2)</f>
        <v>Møre og Romsdal</v>
      </c>
      <c r="E18" s="47">
        <f>+'Ark1'!Q1038</f>
        <v>10</v>
      </c>
      <c r="F18" s="256">
        <f>+'Ark1'!R1038</f>
        <v>186</v>
      </c>
      <c r="G18" s="219">
        <f t="shared" si="2"/>
        <v>8</v>
      </c>
      <c r="H18" s="267">
        <f>+'Ark1'!S1038</f>
        <v>185</v>
      </c>
      <c r="I18" s="219">
        <f t="shared" si="3"/>
        <v>8</v>
      </c>
      <c r="J18" s="101">
        <f>+'Ark1'!T1038</f>
        <v>0.62628371325633858</v>
      </c>
      <c r="K18" s="98">
        <f t="shared" si="4"/>
        <v>3.8378702852401747E-2</v>
      </c>
      <c r="L18" s="101">
        <f>+'Ark1'!U1038</f>
        <v>0.57048840808817458</v>
      </c>
      <c r="M18" s="167"/>
      <c r="N18" s="195">
        <f>+'Ark1'!Y1038</f>
        <v>139.20913978494625</v>
      </c>
      <c r="O18" s="98">
        <f t="shared" si="5"/>
        <v>-6.4582759453907101</v>
      </c>
      <c r="P18" s="49">
        <f>+'Ark1'!W1038</f>
        <v>57.956756756756739</v>
      </c>
      <c r="Q18" s="98">
        <f t="shared" si="0"/>
        <v>1.109299129638103</v>
      </c>
      <c r="R18" s="101">
        <f>+'Ark1'!AA1038</f>
        <v>27.640946664423399</v>
      </c>
      <c r="S18" s="49">
        <f>+'Ark1'!AB1038</f>
        <v>3.9480779135046249</v>
      </c>
      <c r="T18" s="65">
        <f>+'Ark1'!AC1038</f>
        <v>-41.532978270985744</v>
      </c>
      <c r="U18" s="65">
        <f t="shared" si="1"/>
        <v>18.600000000000001</v>
      </c>
      <c r="V18" s="49">
        <f>+'Ark1'!V1038</f>
        <v>7.5430107526881729</v>
      </c>
      <c r="W18" s="65">
        <f>+'Ark1'!X1038</f>
        <v>151.55873204487463</v>
      </c>
      <c r="X18" s="39"/>
      <c r="Y18" s="4"/>
      <c r="Z18" s="52"/>
      <c r="AA18" s="52"/>
      <c r="AB18" s="1"/>
      <c r="AC18" s="5"/>
    </row>
    <row r="19" spans="1:35" s="296" customFormat="1" ht="15.6">
      <c r="A19" s="39"/>
      <c r="B19" s="47">
        <f>+'Ark1'!C1039</f>
        <v>2024</v>
      </c>
      <c r="C19" s="47">
        <f>+'Ark1'!O1039</f>
        <v>16</v>
      </c>
      <c r="D19" s="48" t="str">
        <f>VLOOKUP(C19,RNR!$D$15:$E$28,2)</f>
        <v>Trøndelag</v>
      </c>
      <c r="E19" s="47">
        <f>+'Ark1'!Q1039</f>
        <v>98</v>
      </c>
      <c r="F19" s="256">
        <f>+'Ark1'!R1039</f>
        <v>538</v>
      </c>
      <c r="G19" s="219">
        <f t="shared" si="2"/>
        <v>-208</v>
      </c>
      <c r="H19" s="267">
        <f>+'Ark1'!S1039</f>
        <v>536</v>
      </c>
      <c r="I19" s="219">
        <f t="shared" si="3"/>
        <v>-205</v>
      </c>
      <c r="J19" s="101">
        <f>+'Ark1'!T1039</f>
        <v>1.8115088050102697</v>
      </c>
      <c r="K19" s="98">
        <f t="shared" si="4"/>
        <v>-0.65240769926690434</v>
      </c>
      <c r="L19" s="101">
        <f>+'Ark1'!U1039</f>
        <v>1.6012272168946131</v>
      </c>
      <c r="M19" s="167"/>
      <c r="N19" s="195">
        <f>+'Ark1'!Y1039</f>
        <v>135.08420074349439</v>
      </c>
      <c r="O19" s="98">
        <f t="shared" si="5"/>
        <v>-1.8899279428325997</v>
      </c>
      <c r="P19" s="49">
        <f>+'Ark1'!W1039</f>
        <v>57.554104477611922</v>
      </c>
      <c r="Q19" s="98">
        <f t="shared" si="0"/>
        <v>-0.33388472616675102</v>
      </c>
      <c r="R19" s="101">
        <f>+'Ark1'!AA1039</f>
        <v>20.996683993323245</v>
      </c>
      <c r="S19" s="49">
        <f>+'Ark1'!AB1039</f>
        <v>4.3786351571957267</v>
      </c>
      <c r="T19" s="65">
        <f>+'Ark1'!AC1039</f>
        <v>-41.63876983465245</v>
      </c>
      <c r="U19" s="65">
        <f t="shared" si="1"/>
        <v>5.4897959183673466</v>
      </c>
      <c r="V19" s="49">
        <f>+'Ark1'!V1039</f>
        <v>7.9014869888475809</v>
      </c>
      <c r="W19" s="65">
        <f>+'Ark1'!X1039</f>
        <v>146.85867564552311</v>
      </c>
      <c r="X19" s="39"/>
      <c r="Y19" s="4"/>
      <c r="Z19" s="52"/>
      <c r="AA19" s="52"/>
      <c r="AB19" s="1"/>
      <c r="AC19" s="5"/>
    </row>
    <row r="20" spans="1:35" ht="15.6">
      <c r="A20" s="39"/>
      <c r="B20" s="47">
        <f>+'Ark1'!C1040</f>
        <v>2024</v>
      </c>
      <c r="C20" s="47">
        <f>+'Ark1'!O1040</f>
        <v>18</v>
      </c>
      <c r="D20" s="48" t="str">
        <f>VLOOKUP(C20,RNR!$D$15:$E$28,2)</f>
        <v>Nordland</v>
      </c>
      <c r="E20" s="47">
        <f>+'Ark1'!Q1040</f>
        <v>48</v>
      </c>
      <c r="F20" s="256">
        <f>+'Ark1'!R1040</f>
        <v>2495</v>
      </c>
      <c r="G20" s="219">
        <f t="shared" si="2"/>
        <v>38</v>
      </c>
      <c r="H20" s="267">
        <f>+'Ark1'!S1040</f>
        <v>2491</v>
      </c>
      <c r="I20" s="219">
        <f t="shared" si="3"/>
        <v>36</v>
      </c>
      <c r="J20" s="101">
        <f>+'Ark1'!T1040</f>
        <v>8.4009562611535742</v>
      </c>
      <c r="K20" s="98">
        <f t="shared" si="4"/>
        <v>0.28588541529698297</v>
      </c>
      <c r="L20" s="101">
        <f>+'Ark1'!U1040</f>
        <v>8.2463290902180812</v>
      </c>
      <c r="M20" s="167"/>
      <c r="N20" s="195">
        <f>+'Ark1'!Y1040</f>
        <v>150.0113026052106</v>
      </c>
      <c r="O20" s="98">
        <f t="shared" si="5"/>
        <v>1.5938422877505616</v>
      </c>
      <c r="P20" s="49">
        <f>+'Ark1'!W1040</f>
        <v>58.574468085106389</v>
      </c>
      <c r="Q20" s="98">
        <f t="shared" si="0"/>
        <v>-0.75954413485288086</v>
      </c>
      <c r="R20" s="101">
        <f>+'Ark1'!AA1040</f>
        <v>30.035970109719127</v>
      </c>
      <c r="S20" s="49">
        <f>+'Ark1'!AB1040</f>
        <v>4.4361266504527421</v>
      </c>
      <c r="T20" s="65">
        <f>+'Ark1'!AC1040</f>
        <v>-37.551405683550307</v>
      </c>
      <c r="U20" s="65">
        <f t="shared" si="1"/>
        <v>51.979166666666664</v>
      </c>
      <c r="V20" s="49">
        <f>+'Ark1'!V1040</f>
        <v>6.7102204408817645</v>
      </c>
      <c r="W20" s="65">
        <f>+'Ark1'!X1040</f>
        <v>162.84712436791227</v>
      </c>
      <c r="X20" s="39"/>
      <c r="Y20" s="4"/>
      <c r="Z20" s="52"/>
      <c r="AA20" s="52"/>
      <c r="AB20" s="1"/>
      <c r="AC20" s="5"/>
      <c r="AE20" s="2"/>
      <c r="AF20" s="2"/>
      <c r="AG20" s="2"/>
      <c r="AH20">
        <v>54</v>
      </c>
      <c r="AI20" t="s">
        <v>631</v>
      </c>
    </row>
    <row r="21" spans="1:35" ht="15.6">
      <c r="A21" s="39"/>
      <c r="B21" s="47">
        <f>+'Ark1'!C1041</f>
        <v>2024</v>
      </c>
      <c r="C21" s="47">
        <f>+'Ark1'!O1041</f>
        <v>55</v>
      </c>
      <c r="D21" s="48" t="str">
        <f>VLOOKUP(C21,RNR!$D$15:$E$28,2)</f>
        <v>Troms</v>
      </c>
      <c r="E21" s="47">
        <f>+'Ark1'!Q1041</f>
        <v>8</v>
      </c>
      <c r="F21" s="256">
        <f>+'Ark1'!R1041</f>
        <v>102</v>
      </c>
      <c r="G21" s="219">
        <f t="shared" si="2"/>
        <v>-24</v>
      </c>
      <c r="H21" s="267">
        <f>+'Ark1'!S1041</f>
        <v>102</v>
      </c>
      <c r="I21" s="219">
        <f t="shared" si="3"/>
        <v>-23</v>
      </c>
      <c r="J21" s="101">
        <f>+'Ark1'!T1041</f>
        <v>0.34344590726960506</v>
      </c>
      <c r="K21" s="98">
        <f t="shared" si="4"/>
        <v>-7.2711572005091929E-2</v>
      </c>
      <c r="L21" s="101">
        <f>+'Ark1'!U1041</f>
        <v>0.3836209508176856</v>
      </c>
      <c r="M21" s="167"/>
      <c r="N21" s="195">
        <f>+'Ark1'!Y1041</f>
        <v>170.70098039215685</v>
      </c>
      <c r="O21" s="98">
        <f t="shared" si="5"/>
        <v>-8.4140989729225453</v>
      </c>
      <c r="P21" s="49">
        <f>+'Ark1'!W1041</f>
        <v>56.96078431372549</v>
      </c>
      <c r="Q21" s="98">
        <f t="shared" si="0"/>
        <v>0.96878431372549301</v>
      </c>
      <c r="R21" s="101">
        <f>+'Ark1'!AA1041</f>
        <v>31.876958594491725</v>
      </c>
      <c r="S21" s="49">
        <f>+'Ark1'!AB1041</f>
        <v>5.2727965728422763</v>
      </c>
      <c r="T21" s="65">
        <f>+'Ark1'!AC1041</f>
        <v>-45.541821378501261</v>
      </c>
      <c r="U21" s="65">
        <f t="shared" si="1"/>
        <v>12.75</v>
      </c>
      <c r="V21" s="49">
        <f>+'Ark1'!V1041</f>
        <v>7.4117647058823524</v>
      </c>
      <c r="W21" s="65">
        <f>+'Ark1'!X1041</f>
        <v>184.94147388099341</v>
      </c>
      <c r="X21" s="39"/>
      <c r="Y21" s="4"/>
      <c r="Z21" s="52"/>
      <c r="AA21" s="52"/>
      <c r="AB21" s="1"/>
      <c r="AC21" s="5"/>
      <c r="AE21" s="2"/>
      <c r="AF21" s="2"/>
      <c r="AG21" s="4"/>
      <c r="AH21" s="4"/>
      <c r="AI21" s="4"/>
    </row>
    <row r="22" spans="1:35" ht="15.6">
      <c r="A22" s="39"/>
      <c r="B22" s="47">
        <f>+'Ark1'!C1042</f>
        <v>2024</v>
      </c>
      <c r="C22" s="47">
        <f>+'Ark1'!O1042</f>
        <v>56</v>
      </c>
      <c r="D22" s="48" t="str">
        <f>VLOOKUP(C22,RNR!$D$15:$E$28,2)</f>
        <v>Finnmark</v>
      </c>
      <c r="E22" s="47">
        <f>+'Ark1'!Q1042</f>
        <v>0</v>
      </c>
      <c r="F22" s="256">
        <f>+'Ark1'!R1042</f>
        <v>0</v>
      </c>
      <c r="G22" s="219">
        <f t="shared" si="2"/>
        <v>0</v>
      </c>
      <c r="H22" s="267">
        <f>+'Ark1'!S1042</f>
        <v>0</v>
      </c>
      <c r="I22" s="219">
        <f t="shared" si="3"/>
        <v>0</v>
      </c>
      <c r="J22" s="101">
        <f>+'Ark1'!T1042</f>
        <v>0</v>
      </c>
      <c r="K22" s="98">
        <f t="shared" si="4"/>
        <v>0</v>
      </c>
      <c r="L22" s="101">
        <f>+'Ark1'!U1042</f>
        <v>0</v>
      </c>
      <c r="M22" s="167"/>
      <c r="N22" s="195">
        <f>+'Ark1'!Y1042</f>
        <v>0</v>
      </c>
      <c r="O22" s="98">
        <f t="shared" si="5"/>
        <v>0</v>
      </c>
      <c r="P22" s="49">
        <f>+'Ark1'!W1042</f>
        <v>0</v>
      </c>
      <c r="Q22" s="98">
        <f t="shared" si="0"/>
        <v>0</v>
      </c>
      <c r="R22" s="101">
        <f>+'Ark1'!AA1042</f>
        <v>0</v>
      </c>
      <c r="S22" s="49">
        <f>+'Ark1'!AB1042</f>
        <v>0</v>
      </c>
      <c r="T22" s="65">
        <f>+'Ark1'!AC1042</f>
        <v>0</v>
      </c>
      <c r="U22" s="65" t="e">
        <f t="shared" si="1"/>
        <v>#DIV/0!</v>
      </c>
      <c r="V22" s="49">
        <f>+'Ark1'!V1042</f>
        <v>0</v>
      </c>
      <c r="W22" s="65">
        <f>+'Ark1'!X1042</f>
        <v>0</v>
      </c>
      <c r="X22" s="39"/>
      <c r="Y22" s="4"/>
      <c r="Z22" s="52"/>
      <c r="AA22" s="52"/>
      <c r="AB22" s="1"/>
      <c r="AC22" s="5"/>
      <c r="AI22"/>
    </row>
    <row r="23" spans="1:35" ht="15.6">
      <c r="A23" s="39"/>
      <c r="B23" s="39"/>
      <c r="C23" s="39"/>
      <c r="D23" s="39"/>
      <c r="E23" s="39"/>
      <c r="F23" s="39"/>
      <c r="G23" s="252"/>
      <c r="H23" s="39"/>
      <c r="I23" s="252"/>
      <c r="J23" s="39"/>
      <c r="K23" s="39"/>
      <c r="L23" s="39"/>
      <c r="M23" s="167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4"/>
      <c r="Z23" s="52"/>
      <c r="AA23" s="52"/>
      <c r="AB23" s="1"/>
      <c r="AC23" s="5"/>
      <c r="AI23"/>
    </row>
    <row r="24" spans="1:35" ht="15.6">
      <c r="A24" s="39"/>
      <c r="B24">
        <f>+'Ark1'!C1043</f>
        <v>2023</v>
      </c>
      <c r="C24">
        <f>+'Ark1'!O1043</f>
        <v>1</v>
      </c>
      <c r="D24" s="48" t="str">
        <f>VLOOKUP(C24,RNR!$D$15:$E$28,2)</f>
        <v>Østfold</v>
      </c>
      <c r="E24">
        <f>+'Ark1'!Q1043</f>
        <v>49</v>
      </c>
      <c r="F24" s="266">
        <f>+'Ark1'!R1043</f>
        <v>1674</v>
      </c>
      <c r="G24" s="263">
        <f>+F24-F39</f>
        <v>145</v>
      </c>
      <c r="H24" s="73">
        <f>+'Ark1'!S1043</f>
        <v>1674</v>
      </c>
      <c r="I24" s="263">
        <f>+H24-H39</f>
        <v>148</v>
      </c>
      <c r="J24" s="205">
        <f>+'Ark1'!T1043</f>
        <v>5.528949367506689</v>
      </c>
      <c r="K24" s="207">
        <f>+J24-J39</f>
        <v>0.73193612787564</v>
      </c>
      <c r="L24" s="205">
        <f>+'Ark1'!U1043</f>
        <v>5.453849777130519</v>
      </c>
      <c r="M24" s="167"/>
      <c r="N24" s="206">
        <f>+'Ark1'!Y1043</f>
        <v>152.42437275985677</v>
      </c>
      <c r="O24" s="207">
        <f>+N24-N39</f>
        <v>2.1369888488039237</v>
      </c>
      <c r="P24" s="63">
        <f>+'Ark1'!W1043</f>
        <v>59.976702508960592</v>
      </c>
      <c r="Q24" s="207">
        <f t="shared" ref="Q24:Q37" si="6">+P24-P39</f>
        <v>-0.51346787111804559</v>
      </c>
      <c r="R24" s="205">
        <f>+'Ark1'!AA1043</f>
        <v>30.481845524277382</v>
      </c>
      <c r="S24" s="63">
        <f>+'Ark1'!AB1043</f>
        <v>5.1007818758921681</v>
      </c>
      <c r="T24" s="73">
        <f>+'Ark1'!AC1043</f>
        <v>-28.642004162690458</v>
      </c>
      <c r="U24" s="73">
        <f t="shared" ref="U24:U37" si="7">+F24/E24</f>
        <v>34.163265306122447</v>
      </c>
      <c r="V24" s="63">
        <f>+'Ark1'!V1043</f>
        <v>4.8948626045400241</v>
      </c>
      <c r="W24" s="73">
        <f>+'Ark1'!X1043</f>
        <v>165.14016550363669</v>
      </c>
      <c r="X24" s="39"/>
      <c r="Y24" s="4"/>
      <c r="Z24" s="52"/>
      <c r="AA24" s="52"/>
      <c r="AB24" s="1"/>
      <c r="AC24" s="5"/>
      <c r="AE24" s="2"/>
      <c r="AF24" s="2"/>
      <c r="AG24" s="2"/>
      <c r="AI24"/>
    </row>
    <row r="25" spans="1:35" ht="15.6">
      <c r="A25" s="39"/>
      <c r="B25">
        <f>+'Ark1'!C1044</f>
        <v>2023</v>
      </c>
      <c r="C25">
        <f>+'Ark1'!O1044</f>
        <v>2</v>
      </c>
      <c r="D25" s="48" t="str">
        <f>VLOOKUP(C25,RNR!$D$15:$E$28,2)</f>
        <v>Akershus</v>
      </c>
      <c r="E25">
        <f>+'Ark1'!Q1044</f>
        <v>27</v>
      </c>
      <c r="F25" s="266">
        <f>+'Ark1'!R1044</f>
        <v>1311</v>
      </c>
      <c r="G25" s="263">
        <f t="shared" ref="G25:G37" si="8">+F25-F40</f>
        <v>11</v>
      </c>
      <c r="H25" s="73">
        <f>+'Ark1'!S1044</f>
        <v>1311</v>
      </c>
      <c r="I25" s="263">
        <f t="shared" ref="I25:I37" si="9">+H25-H40</f>
        <v>14</v>
      </c>
      <c r="J25" s="205">
        <f>+'Ark1'!T1044</f>
        <v>4.3300194867391104</v>
      </c>
      <c r="K25" s="207">
        <f t="shared" ref="K25:K37" si="10">+J25-J40</f>
        <v>0.25146015938766375</v>
      </c>
      <c r="L25" s="205">
        <f>+'Ark1'!U1044</f>
        <v>4.6718941390774926</v>
      </c>
      <c r="M25" s="167"/>
      <c r="N25" s="206">
        <f>+'Ark1'!Y1044</f>
        <v>166.72356979405021</v>
      </c>
      <c r="O25" s="207">
        <f t="shared" ref="O25:O37" si="11">+N25-N40</f>
        <v>2.6544467171272288</v>
      </c>
      <c r="P25" s="63">
        <f>+'Ark1'!W1044</f>
        <v>57.707093821510298</v>
      </c>
      <c r="Q25" s="207">
        <f t="shared" si="6"/>
        <v>-0.48103262413350478</v>
      </c>
      <c r="R25" s="205">
        <f>+'Ark1'!AA1044</f>
        <v>32.533111006200215</v>
      </c>
      <c r="S25" s="63">
        <f>+'Ark1'!AB1044</f>
        <v>5.2631386594680718</v>
      </c>
      <c r="T25" s="73">
        <f>+'Ark1'!AC1044</f>
        <v>-35.193459468369397</v>
      </c>
      <c r="U25" s="73">
        <f t="shared" si="7"/>
        <v>48.555555555555557</v>
      </c>
      <c r="V25" s="63">
        <f>+'Ark1'!V1044</f>
        <v>6.864988558352402</v>
      </c>
      <c r="W25" s="73">
        <f>+'Ark1'!X1044</f>
        <v>180.63225329799596</v>
      </c>
      <c r="X25" s="39"/>
      <c r="Y25" s="4"/>
      <c r="Z25" s="52"/>
      <c r="AA25" s="52"/>
      <c r="AB25" s="1"/>
      <c r="AC25" s="5"/>
      <c r="AE25" s="2"/>
      <c r="AF25" s="2"/>
      <c r="AG25" s="2"/>
      <c r="AI25"/>
    </row>
    <row r="26" spans="1:35" ht="15.6">
      <c r="A26" s="39"/>
      <c r="B26">
        <f>+'Ark1'!C1045</f>
        <v>2023</v>
      </c>
      <c r="C26">
        <f>+'Ark1'!O1045</f>
        <v>3</v>
      </c>
      <c r="D26" s="48" t="str">
        <f>VLOOKUP(C26,RNR!$D$15:$E$28,2)</f>
        <v>Buskerud</v>
      </c>
      <c r="E26">
        <f>+'Ark1'!Q1045</f>
        <v>19</v>
      </c>
      <c r="F26" s="266">
        <f>+'Ark1'!R1045</f>
        <v>325</v>
      </c>
      <c r="G26" s="263">
        <f t="shared" si="8"/>
        <v>-116</v>
      </c>
      <c r="H26" s="73">
        <f>+'Ark1'!S1045</f>
        <v>325</v>
      </c>
      <c r="I26" s="263">
        <f t="shared" si="9"/>
        <v>-113</v>
      </c>
      <c r="J26" s="205">
        <f>+'Ark1'!T1045</f>
        <v>1.0734220695577501</v>
      </c>
      <c r="K26" s="207">
        <f t="shared" si="10"/>
        <v>-0.31015074841300971</v>
      </c>
      <c r="L26" s="205">
        <f>+'Ark1'!U1045</f>
        <v>1.1728757462834185</v>
      </c>
      <c r="M26" s="167"/>
      <c r="N26" s="206">
        <f>+'Ark1'!Y1045</f>
        <v>168.84000000000012</v>
      </c>
      <c r="O26" s="207">
        <f t="shared" si="11"/>
        <v>4.8370521541953622</v>
      </c>
      <c r="P26" s="63">
        <f>+'Ark1'!W1045</f>
        <v>55.609230769230784</v>
      </c>
      <c r="Q26" s="207">
        <f t="shared" si="6"/>
        <v>-1.0391710572532347</v>
      </c>
      <c r="R26" s="205">
        <f>+'Ark1'!AA1045</f>
        <v>32.525445660045193</v>
      </c>
      <c r="S26" s="63">
        <f>+'Ark1'!AB1045</f>
        <v>5.5871755098184259</v>
      </c>
      <c r="T26" s="73">
        <f>+'Ark1'!AC1045</f>
        <v>-20.783719737764045</v>
      </c>
      <c r="U26" s="73">
        <f t="shared" si="7"/>
        <v>17.105263157894736</v>
      </c>
      <c r="V26" s="63">
        <f>+'Ark1'!V1045</f>
        <v>8.2430769230769254</v>
      </c>
      <c r="W26" s="73">
        <f>+'Ark1'!X1045</f>
        <v>182.92524377031407</v>
      </c>
      <c r="X26" s="39"/>
      <c r="Y26" s="4"/>
      <c r="Z26" s="52"/>
      <c r="AA26" s="52"/>
      <c r="AB26" s="1"/>
      <c r="AC26" s="5"/>
      <c r="AE26" s="2"/>
      <c r="AF26" s="2"/>
      <c r="AG26" s="2"/>
      <c r="AI26"/>
    </row>
    <row r="27" spans="1:35" ht="15.6">
      <c r="A27" s="39"/>
      <c r="B27">
        <f>+'Ark1'!C1046</f>
        <v>2023</v>
      </c>
      <c r="C27">
        <f>+'Ark1'!O1046</f>
        <v>4</v>
      </c>
      <c r="D27" s="48" t="str">
        <f>VLOOKUP(C27,RNR!$D$15:$E$28,2)</f>
        <v>Innlandet</v>
      </c>
      <c r="E27">
        <f>+'Ark1'!Q1046</f>
        <v>145</v>
      </c>
      <c r="F27" s="266">
        <f>+'Ark1'!R1046</f>
        <v>5377</v>
      </c>
      <c r="G27" s="263">
        <f t="shared" si="8"/>
        <v>-419</v>
      </c>
      <c r="H27" s="73">
        <f>+'Ark1'!S1046</f>
        <v>5371</v>
      </c>
      <c r="I27" s="263">
        <f t="shared" si="9"/>
        <v>-417</v>
      </c>
      <c r="J27" s="205">
        <f>+'Ark1'!T1046</f>
        <v>17.759355286190843</v>
      </c>
      <c r="K27" s="207">
        <f t="shared" si="10"/>
        <v>-0.42474460713914297</v>
      </c>
      <c r="L27" s="205">
        <f>+'Ark1'!U1046</f>
        <v>17.944605629748061</v>
      </c>
      <c r="M27" s="167"/>
      <c r="N27" s="206">
        <f>+'Ark1'!Y1046</f>
        <v>156.13511251627372</v>
      </c>
      <c r="O27" s="207">
        <f t="shared" si="11"/>
        <v>-0.3225548405237646</v>
      </c>
      <c r="P27" s="63">
        <f>+'Ark1'!W1046</f>
        <v>59.078570098678121</v>
      </c>
      <c r="Q27" s="207">
        <f t="shared" si="6"/>
        <v>-3.4962454821965139E-3</v>
      </c>
      <c r="R27" s="205">
        <f>+'Ark1'!AA1046</f>
        <v>31.790420775545677</v>
      </c>
      <c r="S27" s="63">
        <f>+'Ark1'!AB1046</f>
        <v>5.0906298137503043</v>
      </c>
      <c r="T27" s="73">
        <f>+'Ark1'!AC1046</f>
        <v>-32.653729109025541</v>
      </c>
      <c r="U27" s="73">
        <f t="shared" si="7"/>
        <v>37.082758620689653</v>
      </c>
      <c r="V27" s="63">
        <f>+'Ark1'!V1046</f>
        <v>5.9157522782220564</v>
      </c>
      <c r="W27" s="73">
        <f>+'Ark1'!X1046</f>
        <v>169.37878540898188</v>
      </c>
      <c r="X27" s="39"/>
      <c r="Y27" s="4"/>
      <c r="Z27" s="52"/>
      <c r="AA27" s="52"/>
      <c r="AB27" s="1"/>
      <c r="AC27" s="5"/>
      <c r="AE27" s="2"/>
      <c r="AF27" s="2"/>
      <c r="AG27" s="2"/>
      <c r="AI27"/>
    </row>
    <row r="28" spans="1:35" ht="15.6">
      <c r="A28" s="39"/>
      <c r="B28">
        <f>+'Ark1'!C1047</f>
        <v>2023</v>
      </c>
      <c r="C28">
        <f>+'Ark1'!O1047</f>
        <v>7</v>
      </c>
      <c r="D28" s="48" t="str">
        <f>VLOOKUP(C28,RNR!$D$15:$E$28,2)</f>
        <v>Vestfold</v>
      </c>
      <c r="E28">
        <f>+'Ark1'!Q1047</f>
        <v>54</v>
      </c>
      <c r="F28" s="266">
        <f>+'Ark1'!R1047</f>
        <v>2220</v>
      </c>
      <c r="G28" s="263">
        <f t="shared" si="8"/>
        <v>-171</v>
      </c>
      <c r="H28" s="73">
        <f>+'Ark1'!S1047</f>
        <v>2219</v>
      </c>
      <c r="I28" s="263">
        <f t="shared" si="9"/>
        <v>-163</v>
      </c>
      <c r="J28" s="205">
        <f>+'Ark1'!T1047</f>
        <v>7.33229844436371</v>
      </c>
      <c r="K28" s="207">
        <f t="shared" si="10"/>
        <v>-0.16911336463421822</v>
      </c>
      <c r="L28" s="205">
        <f>+'Ark1'!U1047</f>
        <v>7.697884922834362</v>
      </c>
      <c r="M28" s="167"/>
      <c r="N28" s="206">
        <f>+'Ark1'!Y1047</f>
        <v>162.22774774774797</v>
      </c>
      <c r="O28" s="207">
        <f t="shared" si="11"/>
        <v>1.362005380537596</v>
      </c>
      <c r="P28" s="63">
        <f>+'Ark1'!W1047</f>
        <v>56.707075259125745</v>
      </c>
      <c r="Q28" s="207">
        <f t="shared" si="6"/>
        <v>3.6210439646296777E-2</v>
      </c>
      <c r="R28" s="205">
        <f>+'Ark1'!AA1047</f>
        <v>35.455491958756497</v>
      </c>
      <c r="S28" s="63">
        <f>+'Ark1'!AB1047</f>
        <v>5.2541362884964062</v>
      </c>
      <c r="T28" s="73">
        <f>+'Ark1'!AC1047</f>
        <v>-46.436250911304562</v>
      </c>
      <c r="U28" s="73">
        <f t="shared" si="7"/>
        <v>41.111111111111114</v>
      </c>
      <c r="V28" s="63">
        <f>+'Ark1'!V1047</f>
        <v>7.7756756756756751</v>
      </c>
      <c r="W28" s="73">
        <f>+'Ark1'!X1047</f>
        <v>175.85751515329025</v>
      </c>
      <c r="X28" s="39"/>
      <c r="Y28" s="4"/>
      <c r="Z28" s="52"/>
      <c r="AA28" s="52"/>
      <c r="AB28" s="1"/>
      <c r="AC28" s="5"/>
      <c r="AE28" s="2"/>
      <c r="AF28" s="2"/>
      <c r="AG28" s="2"/>
      <c r="AI28"/>
    </row>
    <row r="29" spans="1:35" ht="15.6">
      <c r="A29" s="39"/>
      <c r="B29">
        <f>+'Ark1'!C1048</f>
        <v>2023</v>
      </c>
      <c r="C29">
        <f>+'Ark1'!O1048</f>
        <v>8</v>
      </c>
      <c r="D29" s="48" t="str">
        <f>VLOOKUP(C29,RNR!$D$15:$E$28,2)</f>
        <v>Telemark</v>
      </c>
      <c r="E29">
        <f>+'Ark1'!Q1048</f>
        <v>26</v>
      </c>
      <c r="F29" s="266">
        <f>+'Ark1'!R1048</f>
        <v>907</v>
      </c>
      <c r="G29" s="263">
        <f t="shared" si="8"/>
        <v>-52</v>
      </c>
      <c r="H29" s="73">
        <f>+'Ark1'!S1048</f>
        <v>907</v>
      </c>
      <c r="I29" s="263">
        <f t="shared" si="9"/>
        <v>-52</v>
      </c>
      <c r="J29" s="205">
        <f>+'Ark1'!T1048</f>
        <v>2.9956732833503974</v>
      </c>
      <c r="K29" s="207">
        <f t="shared" si="10"/>
        <v>-1.3048558903477669E-2</v>
      </c>
      <c r="L29" s="205">
        <f>+'Ark1'!U1048</f>
        <v>3.020809636728274</v>
      </c>
      <c r="M29" s="167"/>
      <c r="N29" s="206">
        <f>+'Ark1'!Y1048</f>
        <v>155.81984564498339</v>
      </c>
      <c r="O29" s="207">
        <f t="shared" si="11"/>
        <v>4.1312220787686726</v>
      </c>
      <c r="P29" s="63">
        <f>+'Ark1'!W1048</f>
        <v>57.902976846747507</v>
      </c>
      <c r="Q29" s="207">
        <f t="shared" si="6"/>
        <v>-0.60380104689171077</v>
      </c>
      <c r="R29" s="205">
        <f>+'Ark1'!AA1048</f>
        <v>26.950194636316994</v>
      </c>
      <c r="S29" s="63">
        <f>+'Ark1'!AB1048</f>
        <v>4.9628678493924472</v>
      </c>
      <c r="T29" s="73">
        <f>+'Ark1'!AC1048</f>
        <v>-37.58601681577251</v>
      </c>
      <c r="U29" s="73">
        <f t="shared" si="7"/>
        <v>34.884615384615387</v>
      </c>
      <c r="V29" s="63">
        <f>+'Ark1'!V1048</f>
        <v>7.2888643880926116</v>
      </c>
      <c r="W29" s="73">
        <f>+'Ark1'!X1048</f>
        <v>168.81890102381729</v>
      </c>
      <c r="X29" s="39"/>
      <c r="Y29" s="4"/>
      <c r="Z29" s="52"/>
      <c r="AA29" s="52"/>
      <c r="AB29" s="11"/>
      <c r="AC29" s="5"/>
      <c r="AE29" s="2"/>
      <c r="AF29" s="2"/>
      <c r="AG29" s="4"/>
      <c r="AH29" s="4"/>
      <c r="AI29" s="4"/>
    </row>
    <row r="30" spans="1:35" s="297" customFormat="1" ht="15.6">
      <c r="A30" s="39"/>
      <c r="B30" s="297">
        <f>+'Ark1'!C1049</f>
        <v>2023</v>
      </c>
      <c r="C30" s="297">
        <f>+'Ark1'!O1049</f>
        <v>9</v>
      </c>
      <c r="D30" s="48" t="str">
        <f>VLOOKUP(C30,RNR!$D$15:$E$28,2)</f>
        <v>Agder</v>
      </c>
      <c r="E30" s="297">
        <f>+'Ark1'!Q1049</f>
        <v>27</v>
      </c>
      <c r="F30" s="266">
        <f>+'Ark1'!R1049</f>
        <v>718</v>
      </c>
      <c r="G30" s="263">
        <f t="shared" si="8"/>
        <v>46</v>
      </c>
      <c r="H30" s="73">
        <f>+'Ark1'!S1049</f>
        <v>718</v>
      </c>
      <c r="I30" s="263">
        <f t="shared" si="9"/>
        <v>46</v>
      </c>
      <c r="J30" s="205">
        <f>+'Ark1'!T1049</f>
        <v>2.3714370644383522</v>
      </c>
      <c r="K30" s="207">
        <f t="shared" si="10"/>
        <v>0.26313562753052722</v>
      </c>
      <c r="L30" s="205">
        <f>+'Ark1'!U1049</f>
        <v>2.5921188811620746</v>
      </c>
      <c r="M30" s="167"/>
      <c r="N30" s="206">
        <f>+'Ark1'!Y1049</f>
        <v>168.90292479108635</v>
      </c>
      <c r="O30" s="207">
        <f t="shared" si="11"/>
        <v>6.9966152672769226</v>
      </c>
      <c r="P30" s="63">
        <f>+'Ark1'!W1049</f>
        <v>59.009749303621142</v>
      </c>
      <c r="Q30" s="207">
        <f t="shared" si="6"/>
        <v>0.70617787504970408</v>
      </c>
      <c r="R30" s="205">
        <f>+'Ark1'!AA1049</f>
        <v>33.241754456654178</v>
      </c>
      <c r="S30" s="63">
        <f>+'Ark1'!AB1049</f>
        <v>4.5104230503512657</v>
      </c>
      <c r="T30" s="73">
        <f>+'Ark1'!AC1049</f>
        <v>-38.830934981833884</v>
      </c>
      <c r="U30" s="73">
        <f t="shared" si="7"/>
        <v>26.592592592592592</v>
      </c>
      <c r="V30" s="63">
        <f>+'Ark1'!V1049</f>
        <v>6.0334261838440115</v>
      </c>
      <c r="W30" s="73">
        <f>+'Ark1'!X1049</f>
        <v>182.99341797517496</v>
      </c>
      <c r="X30" s="39"/>
      <c r="Y30" s="4"/>
      <c r="Z30" s="52"/>
      <c r="AA30" s="52"/>
      <c r="AB30" s="11"/>
      <c r="AC30" s="5"/>
      <c r="AE30" s="2"/>
      <c r="AF30" s="2"/>
      <c r="AG30" s="4"/>
      <c r="AH30" s="4"/>
      <c r="AI30" s="4"/>
    </row>
    <row r="31" spans="1:35" s="297" customFormat="1" ht="15.6">
      <c r="A31" s="39"/>
      <c r="B31" s="297">
        <f>+'Ark1'!C1050</f>
        <v>2023</v>
      </c>
      <c r="C31" s="297">
        <f>+'Ark1'!O1050</f>
        <v>11</v>
      </c>
      <c r="D31" s="48" t="str">
        <f>VLOOKUP(C31,RNR!$D$15:$E$28,2)</f>
        <v>Rogaland</v>
      </c>
      <c r="E31" s="297">
        <f>+'Ark1'!Q1050</f>
        <v>240</v>
      </c>
      <c r="F31" s="266">
        <f>+'Ark1'!R1050</f>
        <v>13318</v>
      </c>
      <c r="G31" s="263">
        <f t="shared" si="8"/>
        <v>62</v>
      </c>
      <c r="H31" s="73">
        <f>+'Ark1'!S1050</f>
        <v>13282</v>
      </c>
      <c r="I31" s="263">
        <f t="shared" si="9"/>
        <v>50</v>
      </c>
      <c r="J31" s="205">
        <f>+'Ark1'!T1050</f>
        <v>43.987184991908066</v>
      </c>
      <c r="K31" s="207">
        <f t="shared" si="10"/>
        <v>2.3984292662382245</v>
      </c>
      <c r="L31" s="205">
        <f>+'Ark1'!U1050</f>
        <v>43.536199535034825</v>
      </c>
      <c r="M31" s="167"/>
      <c r="N31" s="206">
        <f>+'Ark1'!Y1050</f>
        <v>152.93898483255765</v>
      </c>
      <c r="O31" s="207">
        <f t="shared" si="11"/>
        <v>-1.7261675512687873</v>
      </c>
      <c r="P31" s="63">
        <f>+'Ark1'!W1050</f>
        <v>59.59697334738744</v>
      </c>
      <c r="Q31" s="207">
        <f t="shared" si="6"/>
        <v>0.29399571739953245</v>
      </c>
      <c r="R31" s="205">
        <f>+'Ark1'!AA1050</f>
        <v>29.494162110740302</v>
      </c>
      <c r="S31" s="63">
        <f>+'Ark1'!AB1050</f>
        <v>4.205026340435821</v>
      </c>
      <c r="T31" s="73">
        <f>+'Ark1'!AC1050</f>
        <v>-42.915877769031361</v>
      </c>
      <c r="U31" s="73">
        <f t="shared" si="7"/>
        <v>55.491666666666667</v>
      </c>
      <c r="V31" s="63">
        <f>+'Ark1'!V1050</f>
        <v>5.3503529058417181</v>
      </c>
      <c r="W31" s="73">
        <f>+'Ark1'!X1050</f>
        <v>166.12666863751411</v>
      </c>
      <c r="X31" s="39"/>
      <c r="Y31" s="4"/>
      <c r="Z31" s="52"/>
      <c r="AA31" s="52"/>
      <c r="AB31" s="11"/>
      <c r="AC31" s="5"/>
      <c r="AE31" s="2"/>
      <c r="AF31" s="2"/>
      <c r="AG31" s="4"/>
      <c r="AH31" s="4"/>
      <c r="AI31" s="4"/>
    </row>
    <row r="32" spans="1:35" s="297" customFormat="1" ht="15.6">
      <c r="A32" s="39"/>
      <c r="B32" s="297">
        <f>+'Ark1'!C1051</f>
        <v>2023</v>
      </c>
      <c r="C32" s="297">
        <f>+'Ark1'!O1051</f>
        <v>14</v>
      </c>
      <c r="D32" s="48" t="str">
        <f>VLOOKUP(C32,RNR!$D$15:$E$28,2)</f>
        <v>Vestland</v>
      </c>
      <c r="E32" s="297">
        <f>+'Ark1'!Q1051</f>
        <v>41</v>
      </c>
      <c r="F32" s="266">
        <f>+'Ark1'!R1051</f>
        <v>918</v>
      </c>
      <c r="G32" s="263">
        <f t="shared" si="8"/>
        <v>-177</v>
      </c>
      <c r="H32" s="73">
        <f>+'Ark1'!S1051</f>
        <v>915</v>
      </c>
      <c r="I32" s="263">
        <f t="shared" si="9"/>
        <v>-175</v>
      </c>
      <c r="J32" s="205">
        <f>+'Ark1'!T1051</f>
        <v>3.0320044918585056</v>
      </c>
      <c r="K32" s="207">
        <f t="shared" si="10"/>
        <v>-0.40339740310290439</v>
      </c>
      <c r="L32" s="205">
        <f>+'Ark1'!U1051</f>
        <v>2.8889639794218649</v>
      </c>
      <c r="M32" s="167"/>
      <c r="N32" s="206">
        <f>+'Ark1'!Y1051</f>
        <v>147.23333333333338</v>
      </c>
      <c r="O32" s="207">
        <f t="shared" si="11"/>
        <v>-2.5214246575342543</v>
      </c>
      <c r="P32" s="63">
        <f>+'Ark1'!W1051</f>
        <v>59.839344262295079</v>
      </c>
      <c r="Q32" s="207">
        <f t="shared" si="6"/>
        <v>0.36136261091892408</v>
      </c>
      <c r="R32" s="205">
        <f>+'Ark1'!AA1051</f>
        <v>31.123908786999756</v>
      </c>
      <c r="S32" s="63">
        <f>+'Ark1'!AB1051</f>
        <v>4.3792086525384324</v>
      </c>
      <c r="T32" s="73">
        <f>+'Ark1'!AC1051</f>
        <v>-44.108511004207138</v>
      </c>
      <c r="U32" s="73">
        <f t="shared" si="7"/>
        <v>22.390243902439025</v>
      </c>
      <c r="V32" s="63">
        <f>+'Ark1'!V1051</f>
        <v>4.9128540305010899</v>
      </c>
      <c r="W32" s="73">
        <f>+'Ark1'!X1051</f>
        <v>159.9848462317394</v>
      </c>
      <c r="X32" s="39"/>
      <c r="Y32" s="4"/>
      <c r="Z32" s="52"/>
      <c r="AA32" s="52"/>
      <c r="AB32" s="11"/>
      <c r="AC32" s="5"/>
      <c r="AE32" s="2"/>
      <c r="AF32" s="2"/>
      <c r="AG32" s="4"/>
      <c r="AH32" s="4"/>
      <c r="AI32" s="4"/>
    </row>
    <row r="33" spans="1:35" s="297" customFormat="1" ht="15.6">
      <c r="A33" s="39"/>
      <c r="B33" s="297">
        <f>+'Ark1'!C1052</f>
        <v>2023</v>
      </c>
      <c r="C33" s="297">
        <f>+'Ark1'!O1052</f>
        <v>15</v>
      </c>
      <c r="D33" s="48" t="str">
        <f>VLOOKUP(C33,RNR!$D$15:$E$28,2)</f>
        <v>Møre og Romsdal</v>
      </c>
      <c r="E33" s="297">
        <f>+'Ark1'!Q1052</f>
        <v>6</v>
      </c>
      <c r="F33" s="266">
        <f>+'Ark1'!R1052</f>
        <v>178</v>
      </c>
      <c r="G33" s="263">
        <f t="shared" si="8"/>
        <v>-23</v>
      </c>
      <c r="H33" s="73">
        <f>+'Ark1'!S1052</f>
        <v>177</v>
      </c>
      <c r="I33" s="263">
        <f t="shared" si="9"/>
        <v>-24</v>
      </c>
      <c r="J33" s="205">
        <f>+'Ark1'!T1052</f>
        <v>0.58790501040393683</v>
      </c>
      <c r="K33" s="207">
        <f t="shared" si="10"/>
        <v>-4.2703008671171605E-2</v>
      </c>
      <c r="L33" s="205">
        <f>+'Ark1'!U1052</f>
        <v>0.55421173710629001</v>
      </c>
      <c r="M33" s="167"/>
      <c r="N33" s="206">
        <f>+'Ark1'!Y1052</f>
        <v>145.66741573033696</v>
      </c>
      <c r="O33" s="207">
        <f t="shared" si="11"/>
        <v>-0.55258426966301499</v>
      </c>
      <c r="P33" s="63">
        <f>+'Ark1'!W1052</f>
        <v>56.847457627118636</v>
      </c>
      <c r="Q33" s="207">
        <f t="shared" si="6"/>
        <v>-1.4659752087022682</v>
      </c>
      <c r="R33" s="205">
        <f>+'Ark1'!AA1052</f>
        <v>29.609459252825857</v>
      </c>
      <c r="S33" s="63">
        <f>+'Ark1'!AB1052</f>
        <v>4.344540931930732</v>
      </c>
      <c r="T33" s="73">
        <f>+'Ark1'!AC1052</f>
        <v>-54.838392373332013</v>
      </c>
      <c r="U33" s="73">
        <f t="shared" si="7"/>
        <v>29.666666666666668</v>
      </c>
      <c r="V33" s="63">
        <f>+'Ark1'!V1052</f>
        <v>9.5337078651685374</v>
      </c>
      <c r="W33" s="73">
        <f>+'Ark1'!X1052</f>
        <v>158.79338259461701</v>
      </c>
      <c r="X33" s="39"/>
      <c r="Y33" s="4"/>
      <c r="Z33" s="52"/>
      <c r="AA33" s="52"/>
      <c r="AB33" s="11"/>
      <c r="AC33" s="5"/>
      <c r="AE33" s="2"/>
      <c r="AF33" s="2"/>
      <c r="AG33" s="4"/>
      <c r="AH33" s="4"/>
      <c r="AI33" s="4"/>
    </row>
    <row r="34" spans="1:35" ht="15.6">
      <c r="A34" s="39"/>
      <c r="B34" s="297">
        <f>+'Ark1'!C1053</f>
        <v>2023</v>
      </c>
      <c r="C34" s="297">
        <f>+'Ark1'!O1053</f>
        <v>16</v>
      </c>
      <c r="D34" s="48" t="str">
        <f>VLOOKUP(C34,RNR!$D$15:$E$28,2)</f>
        <v>Trøndelag</v>
      </c>
      <c r="E34" s="297">
        <f>+'Ark1'!Q1053</f>
        <v>123</v>
      </c>
      <c r="F34" s="266">
        <f>+'Ark1'!R1053</f>
        <v>746</v>
      </c>
      <c r="G34" s="263">
        <f t="shared" si="8"/>
        <v>-803</v>
      </c>
      <c r="H34" s="73">
        <f>+'Ark1'!S1053</f>
        <v>741</v>
      </c>
      <c r="I34" s="263">
        <f t="shared" si="9"/>
        <v>-800</v>
      </c>
      <c r="J34" s="205">
        <f>+'Ark1'!T1053</f>
        <v>2.463916504277174</v>
      </c>
      <c r="K34" s="207">
        <f t="shared" si="10"/>
        <v>-2.3958438019285104</v>
      </c>
      <c r="L34" s="205">
        <f>+'Ark1'!U1053</f>
        <v>2.1840907280402835</v>
      </c>
      <c r="M34" s="167"/>
      <c r="N34" s="206">
        <f>+'Ark1'!Y1053</f>
        <v>136.97412868632699</v>
      </c>
      <c r="O34" s="207">
        <f t="shared" si="11"/>
        <v>2.6016625791612</v>
      </c>
      <c r="P34" s="63">
        <f>+'Ark1'!W1053</f>
        <v>57.887989203778673</v>
      </c>
      <c r="Q34" s="207">
        <f t="shared" si="6"/>
        <v>-0.60195239258732869</v>
      </c>
      <c r="R34" s="205">
        <f>+'Ark1'!AA1053</f>
        <v>21.219167297640556</v>
      </c>
      <c r="S34" s="63">
        <f>+'Ark1'!AB1053</f>
        <v>4.2906707798168204</v>
      </c>
      <c r="T34" s="73">
        <f>+'Ark1'!AC1053</f>
        <v>-28.709163420525631</v>
      </c>
      <c r="U34" s="73">
        <f t="shared" si="7"/>
        <v>6.0650406504065044</v>
      </c>
      <c r="V34" s="63">
        <f>+'Ark1'!V1053</f>
        <v>7.9195710455764061</v>
      </c>
      <c r="W34" s="73">
        <f>+'Ark1'!X1053</f>
        <v>149.4497195588462</v>
      </c>
      <c r="X34" s="39"/>
      <c r="Y34" s="4"/>
      <c r="Z34" s="52"/>
      <c r="AA34" s="52"/>
      <c r="AB34" s="11"/>
      <c r="AC34" s="5"/>
      <c r="AE34" s="1"/>
      <c r="AF34" s="1"/>
      <c r="AG34" s="9"/>
      <c r="AH34" s="9"/>
    </row>
    <row r="35" spans="1:35" ht="15.6">
      <c r="A35" s="39"/>
      <c r="B35" s="297">
        <f>+'Ark1'!C1054</f>
        <v>2023</v>
      </c>
      <c r="C35" s="297">
        <f>+'Ark1'!O1054</f>
        <v>18</v>
      </c>
      <c r="D35" s="48" t="str">
        <f>VLOOKUP(C35,RNR!$D$15:$E$28,2)</f>
        <v>Nordland</v>
      </c>
      <c r="E35" s="297">
        <f>+'Ark1'!Q1054</f>
        <v>47</v>
      </c>
      <c r="F35" s="266">
        <f>+'Ark1'!R1054</f>
        <v>2457</v>
      </c>
      <c r="G35" s="263">
        <f t="shared" si="8"/>
        <v>-91</v>
      </c>
      <c r="H35" s="73">
        <f>+'Ark1'!S1054</f>
        <v>2455</v>
      </c>
      <c r="I35" s="263">
        <f t="shared" si="9"/>
        <v>-92</v>
      </c>
      <c r="J35" s="205">
        <f>+'Ark1'!T1054</f>
        <v>8.1150708458565912</v>
      </c>
      <c r="K35" s="207">
        <f t="shared" si="10"/>
        <v>0.12109456424775633</v>
      </c>
      <c r="L35" s="205">
        <f>+'Ark1'!U1054</f>
        <v>7.7944137103580848</v>
      </c>
      <c r="M35" s="167"/>
      <c r="N35" s="206">
        <f>+'Ark1'!Y1054</f>
        <v>148.41746031746004</v>
      </c>
      <c r="O35" s="207">
        <f t="shared" si="11"/>
        <v>1.1996738182446904</v>
      </c>
      <c r="P35" s="63">
        <f>+'Ark1'!W1054</f>
        <v>59.33401221995927</v>
      </c>
      <c r="Q35" s="207">
        <f t="shared" si="6"/>
        <v>-0.20780167874509203</v>
      </c>
      <c r="R35" s="205">
        <f>+'Ark1'!AA1054</f>
        <v>30.261335762849225</v>
      </c>
      <c r="S35" s="63">
        <f>+'Ark1'!AB1054</f>
        <v>4.1518091646862594</v>
      </c>
      <c r="T35" s="73">
        <f>+'Ark1'!AC1054</f>
        <v>-34.689928950171193</v>
      </c>
      <c r="U35" s="73">
        <f t="shared" si="7"/>
        <v>52.276595744680854</v>
      </c>
      <c r="V35" s="63">
        <f>+'Ark1'!V1054</f>
        <v>6.032967032967032</v>
      </c>
      <c r="W35" s="73">
        <f>+'Ark1'!X1054</f>
        <v>160.87861819172775</v>
      </c>
      <c r="X35" s="39"/>
      <c r="Y35" s="4"/>
      <c r="Z35" s="52"/>
      <c r="AA35" s="52"/>
      <c r="AB35" s="5"/>
      <c r="AC35" s="5"/>
      <c r="AE35" s="1"/>
      <c r="AF35" s="1"/>
      <c r="AG35" s="9"/>
      <c r="AH35" s="9"/>
    </row>
    <row r="36" spans="1:35" ht="15.6">
      <c r="A36" s="39"/>
      <c r="B36" s="297">
        <f>+'Ark1'!C1055</f>
        <v>2023</v>
      </c>
      <c r="C36" s="297">
        <f>+'Ark1'!O1055</f>
        <v>55</v>
      </c>
      <c r="D36" s="48" t="str">
        <f>VLOOKUP(C36,RNR!$D$15:$E$28,2)</f>
        <v>Troms</v>
      </c>
      <c r="E36" s="297">
        <f>+'Ark1'!Q1055</f>
        <v>7</v>
      </c>
      <c r="F36" s="266">
        <f>+'Ark1'!R1055</f>
        <v>126</v>
      </c>
      <c r="G36" s="263">
        <f t="shared" si="8"/>
        <v>24</v>
      </c>
      <c r="H36" s="73">
        <f>+'Ark1'!S1055</f>
        <v>125</v>
      </c>
      <c r="I36" s="263">
        <f t="shared" si="9"/>
        <v>23</v>
      </c>
      <c r="J36" s="205">
        <f>+'Ark1'!T1055</f>
        <v>0.41615747927469698</v>
      </c>
      <c r="K36" s="207">
        <f t="shared" si="10"/>
        <v>9.6147439744045049E-2</v>
      </c>
      <c r="L36" s="205">
        <f>+'Ark1'!U1055</f>
        <v>0.48238744519157534</v>
      </c>
      <c r="M36" s="167"/>
      <c r="N36" s="206">
        <f>+'Ark1'!Y1055</f>
        <v>179.1150793650794</v>
      </c>
      <c r="O36" s="207">
        <f t="shared" si="11"/>
        <v>0.79645191409895233</v>
      </c>
      <c r="P36" s="63">
        <f>+'Ark1'!W1055</f>
        <v>55.991999999999997</v>
      </c>
      <c r="Q36" s="207">
        <f t="shared" si="6"/>
        <v>0.32533333333334724</v>
      </c>
      <c r="R36" s="205">
        <f>+'Ark1'!AA1055</f>
        <v>39.486849659095071</v>
      </c>
      <c r="S36" s="63">
        <f>+'Ark1'!AB1055</f>
        <v>5.2451821703350028</v>
      </c>
      <c r="T36" s="73">
        <f>+'Ark1'!AC1055</f>
        <v>-52.601519627797643</v>
      </c>
      <c r="U36" s="73">
        <f t="shared" si="7"/>
        <v>18</v>
      </c>
      <c r="V36" s="63">
        <f>+'Ark1'!V1055</f>
        <v>8.4523809523809543</v>
      </c>
      <c r="W36" s="73">
        <f>+'Ark1'!X1055</f>
        <v>195.17446559700088</v>
      </c>
      <c r="X36" s="39"/>
      <c r="Y36" s="4"/>
      <c r="Z36" s="52"/>
      <c r="AA36" s="52"/>
      <c r="AB36" s="5"/>
      <c r="AC36" s="5"/>
      <c r="AE36" s="1"/>
      <c r="AF36" s="1"/>
      <c r="AG36" s="9"/>
      <c r="AH36" s="9"/>
    </row>
    <row r="37" spans="1:35" ht="15.6">
      <c r="A37" s="39"/>
      <c r="B37" s="297">
        <f>+'Ark1'!C1056</f>
        <v>2023</v>
      </c>
      <c r="C37" s="297">
        <f>+'Ark1'!O1056</f>
        <v>56</v>
      </c>
      <c r="D37" s="48" t="str">
        <f>VLOOKUP(C37,RNR!$D$15:$E$28,2)</f>
        <v>Finnmark</v>
      </c>
      <c r="E37" s="297">
        <f>+'Ark1'!Q1056</f>
        <v>0</v>
      </c>
      <c r="F37" s="266">
        <f>+'Ark1'!R1056</f>
        <v>0</v>
      </c>
      <c r="G37" s="263">
        <f t="shared" si="8"/>
        <v>0</v>
      </c>
      <c r="H37" s="73">
        <f>+'Ark1'!S1056</f>
        <v>0</v>
      </c>
      <c r="I37" s="263">
        <f t="shared" si="9"/>
        <v>0</v>
      </c>
      <c r="J37" s="205">
        <f>+'Ark1'!T1056</f>
        <v>0</v>
      </c>
      <c r="K37" s="207">
        <f t="shared" si="10"/>
        <v>0</v>
      </c>
      <c r="L37" s="205">
        <f>+'Ark1'!U1056</f>
        <v>0</v>
      </c>
      <c r="M37" s="167"/>
      <c r="N37" s="206">
        <f>+'Ark1'!Y1056</f>
        <v>0</v>
      </c>
      <c r="O37" s="207">
        <f t="shared" si="11"/>
        <v>0</v>
      </c>
      <c r="P37" s="63">
        <f>+'Ark1'!W1056</f>
        <v>0</v>
      </c>
      <c r="Q37" s="207">
        <f t="shared" si="6"/>
        <v>0</v>
      </c>
      <c r="R37" s="205">
        <f>+'Ark1'!AA1056</f>
        <v>0</v>
      </c>
      <c r="S37" s="63">
        <f>+'Ark1'!AB1056</f>
        <v>0</v>
      </c>
      <c r="T37" s="73">
        <f>+'Ark1'!AC1056</f>
        <v>0</v>
      </c>
      <c r="U37" s="73" t="e">
        <f t="shared" si="7"/>
        <v>#DIV/0!</v>
      </c>
      <c r="V37" s="63">
        <f>+'Ark1'!V1056</f>
        <v>0</v>
      </c>
      <c r="W37" s="73">
        <f>+'Ark1'!X1056</f>
        <v>0</v>
      </c>
      <c r="X37" s="39"/>
      <c r="Y37" s="4"/>
      <c r="Z37" s="52"/>
      <c r="AA37" s="52"/>
      <c r="AB37" s="5"/>
      <c r="AC37" s="5"/>
      <c r="AE37" s="1"/>
      <c r="AF37" s="1"/>
      <c r="AG37" s="9"/>
      <c r="AH37" s="9"/>
    </row>
    <row r="38" spans="1:35" ht="15.6">
      <c r="A38" s="39"/>
      <c r="B38" s="39"/>
      <c r="C38" s="39"/>
      <c r="D38" s="39"/>
      <c r="E38" s="39"/>
      <c r="F38" s="252"/>
      <c r="G38" s="252"/>
      <c r="H38" s="39"/>
      <c r="I38" s="252"/>
      <c r="J38" s="39"/>
      <c r="K38" s="39"/>
      <c r="L38" s="39"/>
      <c r="M38" s="167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4"/>
      <c r="Z38" s="52"/>
      <c r="AA38" s="52"/>
      <c r="AB38" s="5"/>
      <c r="AC38" s="5"/>
      <c r="AE38" s="1"/>
      <c r="AF38" s="1"/>
      <c r="AG38" s="9"/>
      <c r="AH38" s="9"/>
    </row>
    <row r="39" spans="1:35" ht="15.6">
      <c r="A39" s="39"/>
      <c r="B39" s="47">
        <f>+'Ark1'!C1057</f>
        <v>2022</v>
      </c>
      <c r="C39" s="47">
        <f>+'Ark1'!O1057</f>
        <v>1</v>
      </c>
      <c r="D39" s="48" t="str">
        <f>VLOOKUP(C39,RNR!$D$15:$E$28,2)</f>
        <v>Østfold</v>
      </c>
      <c r="E39" s="47">
        <f>+'Ark1'!Q1057</f>
        <v>49</v>
      </c>
      <c r="F39" s="256">
        <f>+'Ark1'!R1057</f>
        <v>1529</v>
      </c>
      <c r="G39" s="252"/>
      <c r="H39" s="65">
        <f>+'Ark1'!S1057</f>
        <v>1526</v>
      </c>
      <c r="I39" s="252"/>
      <c r="J39" s="101">
        <f>+'Ark1'!T1057</f>
        <v>4.797013239631049</v>
      </c>
      <c r="K39" s="39"/>
      <c r="L39" s="101">
        <f>+'Ark1'!U1057</f>
        <v>4.6787502650701285</v>
      </c>
      <c r="M39" s="167"/>
      <c r="N39" s="65">
        <f>+'Ark1'!Y1057</f>
        <v>150.28738391105284</v>
      </c>
      <c r="O39" s="39"/>
      <c r="P39" s="49">
        <f>+'Ark1'!W1057</f>
        <v>60.490170380078638</v>
      </c>
      <c r="Q39" s="39"/>
      <c r="R39" s="101">
        <f>+'Ark1'!AA1057</f>
        <v>30.154836776297195</v>
      </c>
      <c r="S39" s="49">
        <f>+'Ark1'!AB1057</f>
        <v>4.3170053388290777</v>
      </c>
      <c r="T39" s="65">
        <f>+'Ark1'!AC1057</f>
        <v>-31.25910468413662</v>
      </c>
      <c r="U39" s="65">
        <f t="shared" ref="U39:U52" si="12">+F39/E39</f>
        <v>31.204081632653061</v>
      </c>
      <c r="V39" s="49">
        <f>+'Ark1'!V1057</f>
        <v>4.4081098757357751</v>
      </c>
      <c r="W39" s="65">
        <f>+'Ark1'!X1057</f>
        <v>163.17600425716773</v>
      </c>
      <c r="X39" s="39"/>
      <c r="Y39" s="4"/>
      <c r="Z39" s="52"/>
      <c r="AA39" s="52"/>
      <c r="AB39" s="5"/>
      <c r="AC39" s="5"/>
      <c r="AE39" s="1"/>
      <c r="AF39" s="1"/>
      <c r="AG39" s="9"/>
      <c r="AH39" s="9"/>
    </row>
    <row r="40" spans="1:35" ht="15.6">
      <c r="A40" s="39"/>
      <c r="B40" s="47">
        <f>+'Ark1'!C1058</f>
        <v>2022</v>
      </c>
      <c r="C40" s="47">
        <f>+'Ark1'!O1058</f>
        <v>2</v>
      </c>
      <c r="D40" s="48" t="str">
        <f>VLOOKUP(C40,RNR!$D$15:$E$28,2)</f>
        <v>Akershus</v>
      </c>
      <c r="E40" s="47">
        <f>+'Ark1'!Q1058</f>
        <v>30</v>
      </c>
      <c r="F40" s="256">
        <f>+'Ark1'!R1058</f>
        <v>1300</v>
      </c>
      <c r="G40" s="252"/>
      <c r="H40" s="65">
        <f>+'Ark1'!S1058</f>
        <v>1297</v>
      </c>
      <c r="I40" s="252"/>
      <c r="J40" s="101">
        <f>+'Ark1'!T1058</f>
        <v>4.0785593273514467</v>
      </c>
      <c r="K40" s="39"/>
      <c r="L40" s="101">
        <f>+'Ark1'!U1058</f>
        <v>4.3428023467738193</v>
      </c>
      <c r="M40" s="167"/>
      <c r="N40" s="65">
        <f>+'Ark1'!Y1058</f>
        <v>164.06912307692298</v>
      </c>
      <c r="O40" s="39"/>
      <c r="P40" s="49">
        <f>+'Ark1'!W1058</f>
        <v>58.188126445643803</v>
      </c>
      <c r="Q40" s="39"/>
      <c r="R40" s="101">
        <f>+'Ark1'!AA1058</f>
        <v>30.118857458069101</v>
      </c>
      <c r="S40" s="49">
        <f>+'Ark1'!AB1058</f>
        <v>5.1091477023680465</v>
      </c>
      <c r="T40" s="65">
        <f>+'Ark1'!AC1058</f>
        <v>-25.454200892225742</v>
      </c>
      <c r="U40" s="65">
        <f t="shared" si="12"/>
        <v>43.333333333333336</v>
      </c>
      <c r="V40" s="49">
        <f>+'Ark1'!V1058</f>
        <v>6.4969230769230757</v>
      </c>
      <c r="W40" s="65">
        <f>+'Ark1'!X1058</f>
        <v>178.1654804567047</v>
      </c>
      <c r="X40" s="39"/>
      <c r="Y40" s="4"/>
      <c r="Z40" s="52"/>
      <c r="AA40" s="52"/>
      <c r="AB40" s="5"/>
      <c r="AC40" s="5"/>
      <c r="AE40" s="1"/>
      <c r="AF40" s="1"/>
      <c r="AG40" s="9"/>
      <c r="AH40" s="9"/>
    </row>
    <row r="41" spans="1:35" ht="15.6">
      <c r="A41" s="39"/>
      <c r="B41" s="47">
        <f>+'Ark1'!C1059</f>
        <v>2022</v>
      </c>
      <c r="C41" s="47">
        <f>+'Ark1'!O1059</f>
        <v>3</v>
      </c>
      <c r="D41" s="48" t="str">
        <f>VLOOKUP(C41,RNR!$D$15:$E$28,2)</f>
        <v>Buskerud</v>
      </c>
      <c r="E41" s="47">
        <f>+'Ark1'!Q1059</f>
        <v>24</v>
      </c>
      <c r="F41" s="256">
        <f>+'Ark1'!R1059</f>
        <v>441</v>
      </c>
      <c r="G41" s="252"/>
      <c r="H41" s="65">
        <f>+'Ark1'!S1059</f>
        <v>438</v>
      </c>
      <c r="I41" s="252"/>
      <c r="J41" s="101">
        <f>+'Ark1'!T1059</f>
        <v>1.3835728179707598</v>
      </c>
      <c r="K41" s="39"/>
      <c r="L41" s="101">
        <f>+'Ark1'!U1059</f>
        <v>1.4726179789846572</v>
      </c>
      <c r="M41" s="167"/>
      <c r="N41" s="65">
        <f>+'Ark1'!Y1059</f>
        <v>164.00294784580475</v>
      </c>
      <c r="O41" s="39"/>
      <c r="P41" s="49">
        <f>+'Ark1'!W1059</f>
        <v>56.648401826484019</v>
      </c>
      <c r="Q41" s="39"/>
      <c r="R41" s="101">
        <f>+'Ark1'!AA1059</f>
        <v>33.998528764145675</v>
      </c>
      <c r="S41" s="49">
        <f>+'Ark1'!AB1059</f>
        <v>5.3596356026201422</v>
      </c>
      <c r="T41" s="65">
        <f>+'Ark1'!AC1059</f>
        <v>-28.996450576948767</v>
      </c>
      <c r="U41" s="65">
        <f t="shared" si="12"/>
        <v>18.375</v>
      </c>
      <c r="V41" s="49">
        <f>+'Ark1'!V1059</f>
        <v>7.6417233560090692</v>
      </c>
      <c r="W41" s="65">
        <f>+'Ark1'!X1059</f>
        <v>178.57867596298172</v>
      </c>
      <c r="X41" s="39"/>
      <c r="Y41" s="4"/>
      <c r="Z41" s="52"/>
      <c r="AA41" s="52"/>
      <c r="AB41" s="5"/>
      <c r="AC41" s="5"/>
      <c r="AE41" s="1"/>
      <c r="AF41" s="1"/>
      <c r="AG41" s="9"/>
      <c r="AH41" s="9"/>
    </row>
    <row r="42" spans="1:35" ht="15.6">
      <c r="A42" s="39"/>
      <c r="B42" s="47">
        <f>+'Ark1'!C1060</f>
        <v>2022</v>
      </c>
      <c r="C42" s="47">
        <f>+'Ark1'!O1060</f>
        <v>4</v>
      </c>
      <c r="D42" s="48" t="str">
        <f>VLOOKUP(C42,RNR!$D$15:$E$28,2)</f>
        <v>Innlandet</v>
      </c>
      <c r="E42" s="47">
        <f>+'Ark1'!Q1060</f>
        <v>169</v>
      </c>
      <c r="F42" s="256">
        <f>+'Ark1'!R1060</f>
        <v>5796</v>
      </c>
      <c r="G42" s="252"/>
      <c r="H42" s="65">
        <f>+'Ark1'!S1060</f>
        <v>5788</v>
      </c>
      <c r="I42" s="252"/>
      <c r="J42" s="101">
        <f>+'Ark1'!T1060</f>
        <v>18.184099893329986</v>
      </c>
      <c r="K42" s="39"/>
      <c r="L42" s="101">
        <f>+'Ark1'!U1060</f>
        <v>18.463969857327999</v>
      </c>
      <c r="M42" s="167"/>
      <c r="N42" s="65">
        <f>+'Ark1'!Y1060</f>
        <v>156.45766735679749</v>
      </c>
      <c r="O42" s="39"/>
      <c r="P42" s="49">
        <f>+'Ark1'!W1060</f>
        <v>59.082066344160317</v>
      </c>
      <c r="Q42" s="39"/>
      <c r="R42" s="101">
        <f>+'Ark1'!AA1060</f>
        <v>31.839732715485837</v>
      </c>
      <c r="S42" s="49">
        <f>+'Ark1'!AB1060</f>
        <v>4.910252212920744</v>
      </c>
      <c r="T42" s="65">
        <f>+'Ark1'!AC1060</f>
        <v>-37.083451713056753</v>
      </c>
      <c r="U42" s="65">
        <f t="shared" si="12"/>
        <v>34.295857988165679</v>
      </c>
      <c r="V42" s="49">
        <f>+'Ark1'!V1060</f>
        <v>5.8197032436162877</v>
      </c>
      <c r="W42" s="65">
        <f>+'Ark1'!X1060</f>
        <v>169.76043178431357</v>
      </c>
      <c r="X42" s="39"/>
      <c r="Y42" s="4"/>
      <c r="Z42" s="52"/>
      <c r="AA42" s="52"/>
      <c r="AB42" s="5"/>
      <c r="AC42" s="5"/>
      <c r="AE42" s="1"/>
      <c r="AF42" s="1"/>
      <c r="AG42" s="9"/>
      <c r="AH42" s="9"/>
    </row>
    <row r="43" spans="1:35" ht="15.6">
      <c r="A43" s="39"/>
      <c r="B43" s="47">
        <f>+'Ark1'!C1061</f>
        <v>2022</v>
      </c>
      <c r="C43" s="47">
        <f>+'Ark1'!O1061</f>
        <v>7</v>
      </c>
      <c r="D43" s="48" t="str">
        <f>VLOOKUP(C43,RNR!$D$15:$E$28,2)</f>
        <v>Vestfold</v>
      </c>
      <c r="E43" s="47">
        <f>+'Ark1'!Q1061</f>
        <v>65</v>
      </c>
      <c r="F43" s="256">
        <f>+'Ark1'!R1061</f>
        <v>2391</v>
      </c>
      <c r="G43" s="252"/>
      <c r="H43" s="65">
        <f>+'Ark1'!S1061</f>
        <v>2382</v>
      </c>
      <c r="I43" s="252"/>
      <c r="J43" s="101">
        <f>+'Ark1'!T1061</f>
        <v>7.5014118089979283</v>
      </c>
      <c r="K43" s="39"/>
      <c r="L43" s="101">
        <f>+'Ark1'!U1061</f>
        <v>7.831464764483373</v>
      </c>
      <c r="M43" s="167"/>
      <c r="N43" s="65">
        <f>+'Ark1'!Y1061</f>
        <v>160.86574236721037</v>
      </c>
      <c r="O43" s="39"/>
      <c r="P43" s="49">
        <f>+'Ark1'!W1061</f>
        <v>56.670864819479448</v>
      </c>
      <c r="Q43" s="39"/>
      <c r="R43" s="101">
        <f>+'Ark1'!AA1061</f>
        <v>35.557837971311798</v>
      </c>
      <c r="S43" s="49">
        <f>+'Ark1'!AB1061</f>
        <v>5.6613779099993753</v>
      </c>
      <c r="T43" s="65">
        <f>+'Ark1'!AC1061</f>
        <v>-49.456325295183753</v>
      </c>
      <c r="U43" s="65">
        <f t="shared" si="12"/>
        <v>36.784615384615385</v>
      </c>
      <c r="V43" s="49">
        <f>+'Ark1'!V1061</f>
        <v>7.5399414470932671</v>
      </c>
      <c r="W43" s="65">
        <f>+'Ark1'!X1061</f>
        <v>174.91925979193388</v>
      </c>
      <c r="X43" s="39"/>
      <c r="Y43" s="4"/>
      <c r="Z43" s="52"/>
      <c r="AA43" s="52"/>
      <c r="AB43" s="5"/>
      <c r="AC43" s="5"/>
      <c r="AE43" s="11"/>
      <c r="AF43" s="11"/>
      <c r="AG43" s="9"/>
      <c r="AH43" s="9"/>
    </row>
    <row r="44" spans="1:35" ht="16.5" customHeight="1">
      <c r="A44" s="39"/>
      <c r="B44" s="47">
        <f>+'Ark1'!C1062</f>
        <v>2022</v>
      </c>
      <c r="C44" s="47">
        <f>+'Ark1'!O1062</f>
        <v>8</v>
      </c>
      <c r="D44" s="48" t="str">
        <f>VLOOKUP(C44,RNR!$D$15:$E$28,2)</f>
        <v>Telemark</v>
      </c>
      <c r="E44" s="47">
        <f>+'Ark1'!Q1062</f>
        <v>20</v>
      </c>
      <c r="F44" s="256">
        <f>+'Ark1'!R1062</f>
        <v>959</v>
      </c>
      <c r="G44" s="252"/>
      <c r="H44" s="65">
        <f>+'Ark1'!S1062</f>
        <v>959</v>
      </c>
      <c r="I44" s="252"/>
      <c r="J44" s="101">
        <f>+'Ark1'!T1062</f>
        <v>3.0087218422538751</v>
      </c>
      <c r="K44" s="39"/>
      <c r="L44" s="101">
        <f>+'Ark1'!U1062</f>
        <v>2.9619073699788441</v>
      </c>
      <c r="M44" s="167"/>
      <c r="N44" s="65">
        <f>+'Ark1'!Y1062</f>
        <v>151.68862356621472</v>
      </c>
      <c r="O44" s="39"/>
      <c r="P44" s="49">
        <f>+'Ark1'!W1062</f>
        <v>58.506777893639217</v>
      </c>
      <c r="Q44" s="39"/>
      <c r="R44" s="101">
        <f>+'Ark1'!AA1062</f>
        <v>25.319665175752561</v>
      </c>
      <c r="S44" s="49">
        <f>+'Ark1'!AB1062</f>
        <v>4.1971371572388172</v>
      </c>
      <c r="T44" s="65">
        <f>+'Ark1'!AC1062</f>
        <v>-26.809516132985394</v>
      </c>
      <c r="U44" s="65">
        <f t="shared" si="12"/>
        <v>47.95</v>
      </c>
      <c r="V44" s="49">
        <f>+'Ark1'!V1062</f>
        <v>7.0093847758081322</v>
      </c>
      <c r="W44" s="65">
        <f>+'Ark1'!X1062</f>
        <v>164.34303744985348</v>
      </c>
      <c r="X44" s="39"/>
      <c r="Y44" s="4"/>
      <c r="Z44" s="52"/>
      <c r="AA44" s="52"/>
      <c r="AB44" s="5"/>
      <c r="AC44" s="5"/>
      <c r="AE44" s="11"/>
      <c r="AF44" s="11"/>
      <c r="AG44" s="9"/>
      <c r="AH44" s="9"/>
    </row>
    <row r="45" spans="1:35" s="298" customFormat="1" ht="16.5" customHeight="1">
      <c r="A45" s="39"/>
      <c r="B45" s="47">
        <f>+'Ark1'!C1063</f>
        <v>2022</v>
      </c>
      <c r="C45" s="47">
        <f>+'Ark1'!O1063</f>
        <v>9</v>
      </c>
      <c r="D45" s="48" t="str">
        <f>VLOOKUP(C45,RNR!$D$15:$E$28,2)</f>
        <v>Agder</v>
      </c>
      <c r="E45" s="47">
        <f>+'Ark1'!Q1063</f>
        <v>31</v>
      </c>
      <c r="F45" s="256">
        <f>+'Ark1'!R1063</f>
        <v>672</v>
      </c>
      <c r="G45" s="252"/>
      <c r="H45" s="65">
        <f>+'Ark1'!S1063</f>
        <v>672</v>
      </c>
      <c r="I45" s="252"/>
      <c r="J45" s="101">
        <f>+'Ark1'!T1063</f>
        <v>2.108301436907825</v>
      </c>
      <c r="K45" s="39"/>
      <c r="L45" s="101">
        <f>+'Ark1'!U1063</f>
        <v>2.2153018049870354</v>
      </c>
      <c r="M45" s="167"/>
      <c r="N45" s="65">
        <f>+'Ark1'!Y1063</f>
        <v>161.90630952380943</v>
      </c>
      <c r="O45" s="39"/>
      <c r="P45" s="49">
        <f>+'Ark1'!W1063</f>
        <v>58.303571428571438</v>
      </c>
      <c r="Q45" s="39"/>
      <c r="R45" s="101">
        <f>+'Ark1'!AA1063</f>
        <v>29.749793047690925</v>
      </c>
      <c r="S45" s="49">
        <f>+'Ark1'!AB1063</f>
        <v>4.691695967816008</v>
      </c>
      <c r="T45" s="65">
        <f>+'Ark1'!AC1063</f>
        <v>-37.406975676243285</v>
      </c>
      <c r="U45" s="65">
        <f t="shared" si="12"/>
        <v>21.677419354838708</v>
      </c>
      <c r="V45" s="49">
        <f>+'Ark1'!V1063</f>
        <v>6.3348214285714306</v>
      </c>
      <c r="W45" s="65">
        <f>+'Ark1'!X1063</f>
        <v>175.41311974410559</v>
      </c>
      <c r="X45" s="39"/>
      <c r="Y45" s="4"/>
      <c r="Z45" s="52"/>
      <c r="AA45" s="52"/>
      <c r="AB45" s="5"/>
      <c r="AC45" s="5"/>
      <c r="AE45" s="11"/>
      <c r="AF45" s="11"/>
      <c r="AG45" s="9"/>
      <c r="AH45" s="9"/>
      <c r="AI45" s="9"/>
    </row>
    <row r="46" spans="1:35" s="298" customFormat="1" ht="16.5" customHeight="1">
      <c r="A46" s="39"/>
      <c r="B46" s="47">
        <f>+'Ark1'!C1064</f>
        <v>2022</v>
      </c>
      <c r="C46" s="47">
        <f>+'Ark1'!O1064</f>
        <v>11</v>
      </c>
      <c r="D46" s="48" t="str">
        <f>VLOOKUP(C46,RNR!$D$15:$E$28,2)</f>
        <v>Rogaland</v>
      </c>
      <c r="E46" s="47">
        <f>+'Ark1'!Q1064</f>
        <v>247</v>
      </c>
      <c r="F46" s="256">
        <f>+'Ark1'!R1064</f>
        <v>13256</v>
      </c>
      <c r="G46" s="252"/>
      <c r="H46" s="65">
        <f>+'Ark1'!S1064</f>
        <v>13232</v>
      </c>
      <c r="I46" s="252"/>
      <c r="J46" s="101">
        <f>+'Ark1'!T1064</f>
        <v>41.588755725669841</v>
      </c>
      <c r="K46" s="39"/>
      <c r="L46" s="101">
        <f>+'Ark1'!U1064</f>
        <v>41.745034458649528</v>
      </c>
      <c r="M46" s="167"/>
      <c r="N46" s="65">
        <f>+'Ark1'!Y1064</f>
        <v>154.66515238382644</v>
      </c>
      <c r="O46" s="39"/>
      <c r="P46" s="49">
        <f>+'Ark1'!W1064</f>
        <v>59.302977629987907</v>
      </c>
      <c r="Q46" s="39"/>
      <c r="R46" s="101">
        <f>+'Ark1'!AA1064</f>
        <v>29.945407238764801</v>
      </c>
      <c r="S46" s="49">
        <f>+'Ark1'!AB1064</f>
        <v>4.4346521694570953</v>
      </c>
      <c r="T46" s="65">
        <f>+'Ark1'!AC1064</f>
        <v>-45.704081480346488</v>
      </c>
      <c r="U46" s="65">
        <f t="shared" si="12"/>
        <v>53.668016194331983</v>
      </c>
      <c r="V46" s="49">
        <f>+'Ark1'!V1064</f>
        <v>5.571816535908269</v>
      </c>
      <c r="W46" s="65">
        <f>+'Ark1'!X1064</f>
        <v>167.83900714065754</v>
      </c>
      <c r="X46" s="39"/>
      <c r="Y46" s="4"/>
      <c r="Z46" s="52"/>
      <c r="AA46" s="52"/>
      <c r="AB46" s="5"/>
      <c r="AC46" s="5"/>
      <c r="AE46" s="11"/>
      <c r="AF46" s="11"/>
      <c r="AG46" s="9"/>
      <c r="AH46" s="9"/>
      <c r="AI46" s="9"/>
    </row>
    <row r="47" spans="1:35" s="298" customFormat="1" ht="16.5" customHeight="1">
      <c r="A47" s="39"/>
      <c r="B47" s="47">
        <f>+'Ark1'!C1065</f>
        <v>2022</v>
      </c>
      <c r="C47" s="47">
        <f>+'Ark1'!O1065</f>
        <v>14</v>
      </c>
      <c r="D47" s="48" t="str">
        <f>VLOOKUP(C47,RNR!$D$15:$E$28,2)</f>
        <v>Vestland</v>
      </c>
      <c r="E47" s="47">
        <f>+'Ark1'!Q1065</f>
        <v>50</v>
      </c>
      <c r="F47" s="256">
        <f>+'Ark1'!R1065</f>
        <v>1095</v>
      </c>
      <c r="G47" s="252"/>
      <c r="H47" s="65">
        <f>+'Ark1'!S1065</f>
        <v>1090</v>
      </c>
      <c r="I47" s="252"/>
      <c r="J47" s="101">
        <f>+'Ark1'!T1065</f>
        <v>3.43540189496141</v>
      </c>
      <c r="K47" s="39"/>
      <c r="L47" s="101">
        <f>+'Ark1'!U1065</f>
        <v>3.3388322788312501</v>
      </c>
      <c r="M47" s="167"/>
      <c r="N47" s="65">
        <f>+'Ark1'!Y1065</f>
        <v>149.75475799086763</v>
      </c>
      <c r="O47" s="39"/>
      <c r="P47" s="49">
        <f>+'Ark1'!W1065</f>
        <v>59.477981651376155</v>
      </c>
      <c r="Q47" s="39"/>
      <c r="R47" s="101">
        <f>+'Ark1'!AA1065</f>
        <v>29.168007886390996</v>
      </c>
      <c r="S47" s="49">
        <f>+'Ark1'!AB1065</f>
        <v>4.5231282873969052</v>
      </c>
      <c r="T47" s="65">
        <f>+'Ark1'!AC1065</f>
        <v>-40.528710755949426</v>
      </c>
      <c r="U47" s="65">
        <f t="shared" si="12"/>
        <v>21.9</v>
      </c>
      <c r="V47" s="49">
        <f>+'Ark1'!V1065</f>
        <v>5.558904109589041</v>
      </c>
      <c r="W47" s="65">
        <f>+'Ark1'!X1065</f>
        <v>162.97091576505031</v>
      </c>
      <c r="X47" s="39"/>
      <c r="Y47" s="4"/>
      <c r="Z47" s="52"/>
      <c r="AA47" s="52"/>
      <c r="AB47" s="5"/>
      <c r="AC47" s="5"/>
      <c r="AE47" s="11"/>
      <c r="AF47" s="11"/>
      <c r="AG47" s="9"/>
      <c r="AH47" s="9"/>
      <c r="AI47" s="9"/>
    </row>
    <row r="48" spans="1:35" s="298" customFormat="1" ht="16.5" customHeight="1">
      <c r="A48" s="39"/>
      <c r="B48" s="47">
        <f>+'Ark1'!C1066</f>
        <v>2022</v>
      </c>
      <c r="C48" s="47">
        <f>+'Ark1'!O1066</f>
        <v>15</v>
      </c>
      <c r="D48" s="48" t="str">
        <f>VLOOKUP(C48,RNR!$D$15:$E$28,2)</f>
        <v>Møre og Romsdal</v>
      </c>
      <c r="E48" s="47">
        <f>+'Ark1'!Q1066</f>
        <v>12</v>
      </c>
      <c r="F48" s="256">
        <f>+'Ark1'!R1066</f>
        <v>201</v>
      </c>
      <c r="G48" s="252"/>
      <c r="H48" s="65">
        <f>+'Ark1'!S1066</f>
        <v>201</v>
      </c>
      <c r="I48" s="252"/>
      <c r="J48" s="101">
        <f>+'Ark1'!T1066</f>
        <v>0.63060801907510844</v>
      </c>
      <c r="K48" s="39"/>
      <c r="L48" s="101">
        <f>+'Ark1'!U1066</f>
        <v>0.59841530388832753</v>
      </c>
      <c r="M48" s="167"/>
      <c r="N48" s="65">
        <f>+'Ark1'!Y1066</f>
        <v>146.21999999999997</v>
      </c>
      <c r="O48" s="39"/>
      <c r="P48" s="49">
        <f>+'Ark1'!W1066</f>
        <v>58.313432835820905</v>
      </c>
      <c r="Q48" s="39"/>
      <c r="R48" s="101">
        <f>+'Ark1'!AA1066</f>
        <v>30.96662526974864</v>
      </c>
      <c r="S48" s="49">
        <f>+'Ark1'!AB1066</f>
        <v>4.4683818630846952</v>
      </c>
      <c r="T48" s="65">
        <f>+'Ark1'!AC1066</f>
        <v>-46.95347179188569</v>
      </c>
      <c r="U48" s="65">
        <f t="shared" si="12"/>
        <v>16.75</v>
      </c>
      <c r="V48" s="49">
        <f>+'Ark1'!V1066</f>
        <v>6.4328358208955239</v>
      </c>
      <c r="W48" s="65">
        <f>+'Ark1'!X1066</f>
        <v>158.41820151679303</v>
      </c>
      <c r="X48" s="39"/>
      <c r="Y48" s="4"/>
      <c r="Z48" s="52"/>
      <c r="AA48" s="52"/>
      <c r="AB48" s="5"/>
      <c r="AC48" s="5"/>
      <c r="AE48" s="11"/>
      <c r="AF48" s="11"/>
      <c r="AG48" s="9"/>
      <c r="AH48" s="9"/>
      <c r="AI48" s="9"/>
    </row>
    <row r="49" spans="1:34" ht="16.5" customHeight="1">
      <c r="A49" s="39"/>
      <c r="B49" s="47">
        <f>+'Ark1'!C1067</f>
        <v>2022</v>
      </c>
      <c r="C49" s="47">
        <f>+'Ark1'!O1067</f>
        <v>16</v>
      </c>
      <c r="D49" s="48" t="str">
        <f>VLOOKUP(C49,RNR!$D$15:$E$28,2)</f>
        <v>Trøndelag</v>
      </c>
      <c r="E49" s="47">
        <f>+'Ark1'!Q1067</f>
        <v>154</v>
      </c>
      <c r="F49" s="256">
        <f>+'Ark1'!R1067</f>
        <v>1549</v>
      </c>
      <c r="G49" s="252"/>
      <c r="H49" s="65">
        <f>+'Ark1'!S1067</f>
        <v>1541</v>
      </c>
      <c r="I49" s="252"/>
      <c r="J49" s="101">
        <f>+'Ark1'!T1067</f>
        <v>4.8597603062056844</v>
      </c>
      <c r="K49" s="39"/>
      <c r="L49" s="101">
        <f>+'Ark1'!U1067</f>
        <v>4.2380059311043938</v>
      </c>
      <c r="M49" s="167"/>
      <c r="N49" s="65">
        <f>+'Ark1'!Y1067</f>
        <v>134.37246610716579</v>
      </c>
      <c r="O49" s="39"/>
      <c r="P49" s="49">
        <f>+'Ark1'!W1067</f>
        <v>58.489941596366002</v>
      </c>
      <c r="Q49" s="39"/>
      <c r="R49" s="101">
        <f>+'Ark1'!AA1067</f>
        <v>20.7206279986071</v>
      </c>
      <c r="S49" s="49">
        <f>+'Ark1'!AB1067</f>
        <v>4.2209494285473594</v>
      </c>
      <c r="T49" s="65">
        <f>+'Ark1'!AC1067</f>
        <v>-33.945174636373068</v>
      </c>
      <c r="U49" s="65">
        <f t="shared" si="12"/>
        <v>10.058441558441558</v>
      </c>
      <c r="V49" s="49">
        <f>+'Ark1'!V1067</f>
        <v>7.1136216914138153</v>
      </c>
      <c r="W49" s="65">
        <f>+'Ark1'!X1067</f>
        <v>146.33965085642245</v>
      </c>
      <c r="X49" s="39"/>
      <c r="Y49" s="4"/>
      <c r="Z49" s="52"/>
      <c r="AA49" s="52"/>
      <c r="AB49" s="5"/>
      <c r="AC49" s="5"/>
      <c r="AE49" s="11"/>
      <c r="AF49" s="11"/>
      <c r="AG49" s="9"/>
      <c r="AH49" s="9"/>
    </row>
    <row r="50" spans="1:34" ht="15.6">
      <c r="A50" s="39"/>
      <c r="B50" s="47">
        <f>+'Ark1'!C1068</f>
        <v>2022</v>
      </c>
      <c r="C50" s="47">
        <f>+'Ark1'!O1068</f>
        <v>18</v>
      </c>
      <c r="D50" s="48" t="str">
        <f>VLOOKUP(C50,RNR!$D$15:$E$28,2)</f>
        <v>Nordland</v>
      </c>
      <c r="E50" s="47">
        <f>+'Ark1'!Q1068</f>
        <v>57</v>
      </c>
      <c r="F50" s="256">
        <f>+'Ark1'!R1068</f>
        <v>2548</v>
      </c>
      <c r="G50" s="252"/>
      <c r="H50" s="65">
        <f>+'Ark1'!S1068</f>
        <v>2547</v>
      </c>
      <c r="I50" s="252"/>
      <c r="J50" s="101">
        <f>+'Ark1'!T1068</f>
        <v>7.9939762816088349</v>
      </c>
      <c r="K50" s="39"/>
      <c r="L50" s="101">
        <f>+'Ark1'!U1068</f>
        <v>7.6376466451639597</v>
      </c>
      <c r="M50" s="167"/>
      <c r="N50" s="65">
        <f>+'Ark1'!Y1068</f>
        <v>147.21778649921535</v>
      </c>
      <c r="O50" s="39"/>
      <c r="P50" s="49">
        <f>+'Ark1'!W1068</f>
        <v>59.541813898704362</v>
      </c>
      <c r="Q50" s="39"/>
      <c r="R50" s="101">
        <f>+'Ark1'!AA1068</f>
        <v>30.228886484467008</v>
      </c>
      <c r="S50" s="49">
        <f>+'Ark1'!AB1068</f>
        <v>4.268211256959507</v>
      </c>
      <c r="T50" s="65">
        <f>+'Ark1'!AC1068</f>
        <v>-45.790924771564384</v>
      </c>
      <c r="U50" s="65">
        <f t="shared" si="12"/>
        <v>44.701754385964911</v>
      </c>
      <c r="V50" s="49">
        <f>+'Ark1'!V1068</f>
        <v>5.6106750392464688</v>
      </c>
      <c r="W50" s="65">
        <f>+'Ark1'!X1068</f>
        <v>159.55110204761945</v>
      </c>
      <c r="X50" s="39"/>
      <c r="Y50" s="4"/>
      <c r="Z50" s="51"/>
      <c r="AA50" s="52"/>
      <c r="AE50" s="11"/>
      <c r="AF50" s="11"/>
      <c r="AG50" s="9"/>
      <c r="AH50" s="9"/>
    </row>
    <row r="51" spans="1:34" ht="17.25" customHeight="1">
      <c r="A51" s="39"/>
      <c r="B51" s="47">
        <f>+'Ark1'!C1069</f>
        <v>2022</v>
      </c>
      <c r="C51" s="47">
        <f>+'Ark1'!O1069</f>
        <v>55</v>
      </c>
      <c r="D51" s="48" t="str">
        <f>VLOOKUP(C51,RNR!$D$15:$E$28,2)</f>
        <v>Troms</v>
      </c>
      <c r="E51" s="47">
        <f>+'Ark1'!Q1069</f>
        <v>8</v>
      </c>
      <c r="F51" s="256">
        <f>+'Ark1'!R1069</f>
        <v>102</v>
      </c>
      <c r="G51" s="252"/>
      <c r="H51" s="65">
        <f>+'Ark1'!S1069</f>
        <v>102</v>
      </c>
      <c r="I51" s="252"/>
      <c r="J51" s="101">
        <f>+'Ark1'!T1069</f>
        <v>0.32001003953065194</v>
      </c>
      <c r="K51" s="39"/>
      <c r="L51" s="101">
        <f>+'Ark1'!U1069</f>
        <v>0.37033668869347885</v>
      </c>
      <c r="M51" s="167"/>
      <c r="N51" s="65">
        <f>+'Ark1'!Y1069</f>
        <v>178.31862745098044</v>
      </c>
      <c r="O51" s="39"/>
      <c r="P51" s="49">
        <f>+'Ark1'!W1069</f>
        <v>55.66666666666665</v>
      </c>
      <c r="Q51" s="39"/>
      <c r="R51" s="101">
        <f>+'Ark1'!AA1069</f>
        <v>33.600250146104663</v>
      </c>
      <c r="S51" s="49">
        <f>+'Ark1'!AB1069</f>
        <v>5.9480320247389757</v>
      </c>
      <c r="T51" s="65">
        <f>+'Ark1'!AC1069</f>
        <v>-34.502729477505298</v>
      </c>
      <c r="U51" s="65">
        <f t="shared" si="12"/>
        <v>12.75</v>
      </c>
      <c r="V51" s="49">
        <f>+'Ark1'!V1069</f>
        <v>9.4215686274509771</v>
      </c>
      <c r="W51" s="65">
        <f>+'Ark1'!X1069</f>
        <v>193.19461262294723</v>
      </c>
      <c r="X51" s="39"/>
      <c r="Y51"/>
      <c r="AA51" s="52"/>
      <c r="AC51" s="5"/>
      <c r="AE51" s="11"/>
      <c r="AF51" s="11"/>
      <c r="AG51" s="9"/>
      <c r="AH51" s="9"/>
    </row>
    <row r="52" spans="1:34" ht="15.6">
      <c r="A52" s="39"/>
      <c r="B52" s="47">
        <f>+'Ark1'!C1070</f>
        <v>2022</v>
      </c>
      <c r="C52" s="47">
        <f>+'Ark1'!O1070</f>
        <v>56</v>
      </c>
      <c r="D52" s="48" t="str">
        <f>VLOOKUP(C52,RNR!$D$15:$E$28,2)</f>
        <v>Finnmark</v>
      </c>
      <c r="E52" s="47">
        <f>+'Ark1'!Q1070</f>
        <v>0</v>
      </c>
      <c r="F52" s="256">
        <f>+'Ark1'!R1070</f>
        <v>0</v>
      </c>
      <c r="G52" s="252"/>
      <c r="H52" s="65">
        <f>+'Ark1'!S1070</f>
        <v>0</v>
      </c>
      <c r="I52" s="252"/>
      <c r="J52" s="101">
        <f>+'Ark1'!T1070</f>
        <v>0</v>
      </c>
      <c r="K52" s="39"/>
      <c r="L52" s="101">
        <f>+'Ark1'!U1070</f>
        <v>0</v>
      </c>
      <c r="M52" s="167"/>
      <c r="N52" s="65">
        <f>+'Ark1'!Y1070</f>
        <v>0</v>
      </c>
      <c r="O52" s="39"/>
      <c r="P52" s="49">
        <f>+'Ark1'!W1070</f>
        <v>0</v>
      </c>
      <c r="Q52" s="39"/>
      <c r="R52" s="101">
        <f>+'Ark1'!AA1070</f>
        <v>0</v>
      </c>
      <c r="S52" s="49">
        <f>+'Ark1'!AB1070</f>
        <v>0</v>
      </c>
      <c r="T52" s="65">
        <f>+'Ark1'!AC1070</f>
        <v>0</v>
      </c>
      <c r="U52" s="65" t="e">
        <f t="shared" si="12"/>
        <v>#DIV/0!</v>
      </c>
      <c r="V52" s="49">
        <f>+'Ark1'!V1070</f>
        <v>0</v>
      </c>
      <c r="W52" s="65">
        <f>+'Ark1'!X1070</f>
        <v>0</v>
      </c>
      <c r="X52" s="39"/>
      <c r="Y52" s="2"/>
      <c r="Z52" s="51"/>
      <c r="AA52" s="52"/>
      <c r="AE52" s="11"/>
      <c r="AF52" s="11"/>
      <c r="AG52" s="9"/>
      <c r="AH52" s="9"/>
    </row>
    <row r="53" spans="1:34" ht="15.6">
      <c r="A53" s="39"/>
      <c r="B53" s="39"/>
      <c r="C53" s="39"/>
      <c r="D53" s="39"/>
      <c r="E53" s="39"/>
      <c r="F53" s="252"/>
      <c r="G53" s="252"/>
      <c r="H53" s="39"/>
      <c r="I53" s="252"/>
      <c r="J53" s="39"/>
      <c r="K53" s="39"/>
      <c r="L53" s="39"/>
      <c r="M53" s="167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2"/>
      <c r="Z53" s="51"/>
      <c r="AA53" s="52"/>
      <c r="AE53" s="11"/>
      <c r="AF53" s="11"/>
      <c r="AG53" s="9"/>
      <c r="AH53" s="9"/>
    </row>
    <row r="54" spans="1:34">
      <c r="A54" s="39"/>
      <c r="B54" s="39"/>
      <c r="C54" s="39"/>
      <c r="D54" s="39"/>
      <c r="E54" s="39"/>
      <c r="F54" s="252"/>
      <c r="G54" s="252"/>
      <c r="H54" s="39"/>
      <c r="I54" s="252"/>
      <c r="J54" s="39"/>
      <c r="K54" s="39"/>
      <c r="L54" s="39"/>
      <c r="M54" s="39"/>
      <c r="N54" s="64"/>
      <c r="O54" s="39"/>
      <c r="P54" s="39"/>
      <c r="Q54" s="39"/>
      <c r="R54" s="39"/>
      <c r="S54" s="39"/>
      <c r="T54" s="39"/>
      <c r="U54" s="39"/>
      <c r="V54" s="39"/>
      <c r="W54" s="64"/>
      <c r="X54" s="39"/>
    </row>
    <row r="55" spans="1:34">
      <c r="A55" s="39"/>
      <c r="B55" s="39"/>
      <c r="C55" s="39"/>
      <c r="D55" s="39"/>
      <c r="E55" s="39"/>
      <c r="F55" s="252"/>
      <c r="G55" s="252"/>
      <c r="H55" s="39"/>
      <c r="I55" s="252"/>
      <c r="J55" s="39"/>
      <c r="K55" s="39"/>
      <c r="L55" s="39"/>
      <c r="M55" s="39"/>
      <c r="N55" s="64"/>
      <c r="O55" s="39"/>
      <c r="P55" s="39"/>
      <c r="Q55" s="39"/>
      <c r="R55" s="39"/>
      <c r="S55" s="39"/>
      <c r="T55" s="39"/>
      <c r="U55" s="39"/>
      <c r="V55" s="39"/>
      <c r="W55" s="64"/>
      <c r="X55" s="39"/>
    </row>
  </sheetData>
  <mergeCells count="1">
    <mergeCell ref="T4:U4"/>
  </mergeCells>
  <conditionalFormatting sqref="Z52:Z53">
    <cfRule type="cellIs" dxfId="15" priority="14" stopIfTrue="1" operator="lessThan">
      <formula>0</formula>
    </cfRule>
  </conditionalFormatting>
  <conditionalFormatting sqref="G9:G22 G24:G37">
    <cfRule type="cellIs" dxfId="14" priority="11" operator="lessThan">
      <formula>0</formula>
    </cfRule>
    <cfRule type="cellIs" dxfId="13" priority="12" operator="greaterThan">
      <formula>0</formula>
    </cfRule>
  </conditionalFormatting>
  <conditionalFormatting sqref="I9:I22 I24:I37">
    <cfRule type="cellIs" dxfId="12" priority="9" operator="lessThan">
      <formula>0</formula>
    </cfRule>
    <cfRule type="cellIs" dxfId="11" priority="10" operator="greaterThan">
      <formula>0</formula>
    </cfRule>
  </conditionalFormatting>
  <conditionalFormatting sqref="Q9:Q22 Q24:Q37">
    <cfRule type="cellIs" dxfId="10" priority="5" operator="lessThan">
      <formula>0</formula>
    </cfRule>
    <cfRule type="cellIs" dxfId="9" priority="6" operator="greaterThan">
      <formula>0</formula>
    </cfRule>
  </conditionalFormatting>
  <conditionalFormatting sqref="O9:O22 O24:O37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K9:K22 K24:K37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489E2-DA75-49B8-897C-905CA40341E8}">
  <dimension ref="A1:AO444"/>
  <sheetViews>
    <sheetView zoomScale="86" zoomScaleNormal="86" workbookViewId="0">
      <selection activeCell="Z17" sqref="Z17"/>
    </sheetView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3.1796875" customWidth="1"/>
    <col min="5" max="5" width="7" customWidth="1"/>
    <col min="6" max="6" width="6.1796875" customWidth="1"/>
    <col min="7" max="7" width="5.90625" customWidth="1"/>
    <col min="8" max="8" width="7.453125" customWidth="1"/>
    <col min="9" max="9" width="5.54296875" customWidth="1"/>
    <col min="10" max="10" width="7.08984375" style="96" customWidth="1"/>
    <col min="11" max="11" width="4.6328125" customWidth="1"/>
    <col min="12" max="12" width="6" style="96" customWidth="1"/>
    <col min="13" max="13" width="7.90625" customWidth="1"/>
    <col min="14" max="14" width="4.6328125" customWidth="1"/>
    <col min="15" max="15" width="7.08984375" style="96" customWidth="1"/>
    <col min="16" max="16" width="4.6328125" customWidth="1"/>
    <col min="17" max="17" width="7" style="96" customWidth="1"/>
    <col min="18" max="18" width="6.36328125" customWidth="1"/>
    <col min="19" max="19" width="10.90625" style="9" customWidth="1"/>
    <col min="20" max="20" width="10.08984375" customWidth="1"/>
    <col min="21" max="21" width="8" customWidth="1"/>
    <col min="22" max="22" width="7.90625" style="96" customWidth="1"/>
    <col min="23" max="23" width="9.453125" customWidth="1"/>
    <col min="24" max="24" width="8" style="9" customWidth="1"/>
    <col min="25" max="25" width="8" customWidth="1"/>
    <col min="26" max="26" width="9.81640625" customWidth="1"/>
    <col min="27" max="27" width="9.6328125" customWidth="1"/>
    <col min="28" max="28" width="9.08984375" customWidth="1"/>
    <col min="29" max="29" width="7.453125" customWidth="1"/>
    <col min="30" max="30" width="7.6328125" customWidth="1"/>
    <col min="32" max="32" width="8.1796875" customWidth="1"/>
    <col min="33" max="33" width="6.453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1" ht="15.6">
      <c r="X1" s="2"/>
      <c r="Y1" s="5"/>
      <c r="Z1" s="5"/>
      <c r="AA1" s="4"/>
      <c r="AB1" s="4"/>
      <c r="AH1"/>
    </row>
    <row r="2" spans="1:41" s="123" customFormat="1" ht="31.8">
      <c r="A2"/>
      <c r="B2"/>
      <c r="C2"/>
      <c r="D2"/>
      <c r="E2"/>
      <c r="F2"/>
      <c r="G2"/>
      <c r="H2"/>
      <c r="I2"/>
      <c r="J2" s="96"/>
      <c r="K2"/>
      <c r="L2" s="96"/>
      <c r="M2"/>
      <c r="N2"/>
      <c r="O2" s="96"/>
      <c r="P2"/>
      <c r="Q2" s="96"/>
      <c r="R2"/>
      <c r="S2" s="9"/>
      <c r="T2"/>
      <c r="U2"/>
      <c r="V2" s="96"/>
      <c r="W2"/>
      <c r="X2" s="5"/>
      <c r="Y2" s="4"/>
      <c r="Z2" s="4"/>
      <c r="AA2"/>
      <c r="AB2"/>
      <c r="AC2"/>
      <c r="AD2"/>
      <c r="AE2"/>
      <c r="AF2"/>
      <c r="AG2"/>
      <c r="AH2"/>
      <c r="AI2"/>
      <c r="AJ2"/>
    </row>
    <row r="3" spans="1:41" ht="15.6">
      <c r="X3" s="2"/>
      <c r="Y3" s="5"/>
      <c r="Z3" s="5"/>
      <c r="AA3" s="4"/>
      <c r="AB3" s="4"/>
      <c r="AH3"/>
    </row>
    <row r="4" spans="1:41" ht="15.6">
      <c r="X4" s="2"/>
      <c r="Y4" s="5"/>
      <c r="Z4" s="5"/>
      <c r="AA4" s="4"/>
      <c r="AB4" s="4"/>
      <c r="AH4"/>
    </row>
    <row r="5" spans="1:41" s="121" customFormat="1" ht="16.2">
      <c r="A5"/>
      <c r="B5"/>
      <c r="C5"/>
      <c r="D5"/>
      <c r="E5"/>
      <c r="F5"/>
      <c r="G5"/>
      <c r="H5"/>
      <c r="I5"/>
      <c r="J5" s="96"/>
      <c r="K5"/>
      <c r="L5" s="96"/>
      <c r="M5"/>
      <c r="N5"/>
      <c r="O5" s="96"/>
      <c r="P5"/>
      <c r="Q5" s="96"/>
      <c r="R5"/>
      <c r="S5" s="9"/>
      <c r="T5"/>
      <c r="U5"/>
      <c r="V5" s="96"/>
      <c r="W5"/>
      <c r="X5" s="2"/>
      <c r="Y5" s="2"/>
      <c r="Z5" s="5"/>
      <c r="AA5" s="5"/>
      <c r="AB5" s="4"/>
      <c r="AC5" s="4"/>
      <c r="AD5"/>
      <c r="AE5"/>
      <c r="AF5"/>
      <c r="AG5"/>
      <c r="AH5"/>
      <c r="AI5"/>
      <c r="AJ5"/>
      <c r="AK5"/>
      <c r="AL5"/>
      <c r="AM5"/>
      <c r="AN5" s="140"/>
      <c r="AO5" s="140"/>
    </row>
    <row r="6" spans="1:41" ht="15.6">
      <c r="X6" s="2"/>
      <c r="Y6" s="5"/>
      <c r="Z6" s="5"/>
      <c r="AA6" s="4"/>
      <c r="AB6" s="4"/>
      <c r="AH6"/>
      <c r="AM6" s="4"/>
      <c r="AN6" s="4"/>
    </row>
    <row r="7" spans="1:41" ht="15.6">
      <c r="X7" s="2"/>
      <c r="Y7" s="5"/>
      <c r="Z7" s="5"/>
      <c r="AA7" s="4"/>
      <c r="AB7" s="4"/>
      <c r="AH7"/>
      <c r="AM7" s="4"/>
      <c r="AN7" s="4"/>
    </row>
    <row r="8" spans="1:41" ht="15.6">
      <c r="X8" s="2"/>
      <c r="Y8" s="5"/>
      <c r="Z8" s="5"/>
      <c r="AA8" s="4"/>
      <c r="AB8" s="4"/>
      <c r="AH8"/>
      <c r="AM8" s="4"/>
      <c r="AN8" s="4"/>
    </row>
    <row r="9" spans="1:41" ht="15.6">
      <c r="X9" s="2"/>
      <c r="Y9" s="5"/>
      <c r="Z9" s="5"/>
      <c r="AA9" s="4"/>
      <c r="AB9" s="4"/>
      <c r="AH9"/>
    </row>
    <row r="10" spans="1:41" ht="15.6">
      <c r="X10" s="4"/>
      <c r="Y10" s="4"/>
      <c r="Z10" s="4"/>
      <c r="AA10" s="1"/>
      <c r="AB10" s="5"/>
      <c r="AH10"/>
    </row>
    <row r="11" spans="1:41" ht="15.6">
      <c r="X11" s="4"/>
      <c r="Y11" s="52"/>
      <c r="Z11" s="52"/>
      <c r="AA11" s="1"/>
      <c r="AB11" s="5"/>
      <c r="AH11"/>
    </row>
    <row r="12" spans="1:41" ht="15.6">
      <c r="X12" s="4"/>
      <c r="Y12" s="52"/>
      <c r="Z12" s="52"/>
      <c r="AA12" s="1"/>
      <c r="AB12" s="5"/>
      <c r="AH12"/>
    </row>
    <row r="13" spans="1:41" ht="15.6">
      <c r="X13" s="4"/>
      <c r="Y13" s="52"/>
      <c r="Z13" s="52"/>
      <c r="AA13" s="1"/>
      <c r="AB13" s="5"/>
      <c r="AH13"/>
    </row>
    <row r="14" spans="1:41" ht="15.6">
      <c r="X14" s="4"/>
      <c r="Y14" s="52"/>
      <c r="Z14" s="52"/>
      <c r="AA14" s="1"/>
      <c r="AB14" s="5"/>
      <c r="AH14"/>
    </row>
    <row r="15" spans="1:41" ht="15.6">
      <c r="X15" s="4"/>
      <c r="Y15" s="52"/>
      <c r="Z15" s="52"/>
      <c r="AA15" s="1"/>
      <c r="AB15" s="5"/>
      <c r="AH15"/>
    </row>
    <row r="16" spans="1:41" ht="15.6">
      <c r="X16" s="4"/>
      <c r="Y16" s="52"/>
      <c r="Z16" s="52"/>
      <c r="AA16" s="1"/>
      <c r="AB16" s="5"/>
      <c r="AH16"/>
    </row>
    <row r="17" spans="24:34" ht="15.6">
      <c r="X17" s="4"/>
      <c r="Y17" s="52"/>
      <c r="Z17" s="52"/>
      <c r="AA17" s="1"/>
      <c r="AB17" s="5"/>
      <c r="AH17"/>
    </row>
    <row r="18" spans="24:34" ht="15.6">
      <c r="X18" s="4"/>
      <c r="Y18" s="52"/>
      <c r="Z18" s="52"/>
      <c r="AA18" s="1"/>
      <c r="AB18" s="5"/>
      <c r="AD18" s="2"/>
      <c r="AE18" s="2"/>
      <c r="AF18" s="2"/>
      <c r="AH18"/>
    </row>
    <row r="19" spans="24:34" ht="15.6">
      <c r="X19" s="4"/>
      <c r="Y19" s="52"/>
      <c r="Z19" s="52"/>
      <c r="AA19" s="11"/>
      <c r="AB19" s="5"/>
      <c r="AD19" s="2"/>
      <c r="AE19" s="2"/>
      <c r="AF19" s="4"/>
      <c r="AG19" s="4"/>
      <c r="AH19" s="4"/>
    </row>
    <row r="20" spans="24:34" ht="15.6">
      <c r="X20" s="4"/>
      <c r="Y20" s="52"/>
      <c r="Z20" s="52"/>
      <c r="AA20" s="1"/>
      <c r="AB20" s="5"/>
      <c r="AH20"/>
    </row>
    <row r="21" spans="24:34" ht="15.6">
      <c r="X21" s="4"/>
      <c r="Y21" s="52"/>
      <c r="Z21" s="52"/>
      <c r="AA21" s="1"/>
      <c r="AB21" s="5"/>
      <c r="AH21"/>
    </row>
    <row r="22" spans="24:34" ht="15.6">
      <c r="X22" s="4"/>
      <c r="Y22" s="52"/>
      <c r="Z22" s="52"/>
      <c r="AA22" s="1"/>
      <c r="AB22" s="5"/>
      <c r="AD22" s="2"/>
      <c r="AE22" s="2"/>
      <c r="AF22" s="2"/>
      <c r="AH22"/>
    </row>
    <row r="23" spans="24:34" ht="15.6">
      <c r="X23" s="4"/>
      <c r="Y23" s="52"/>
      <c r="Z23" s="52"/>
      <c r="AA23" s="1"/>
      <c r="AB23" s="5"/>
      <c r="AD23" s="2"/>
      <c r="AE23" s="2"/>
      <c r="AF23" s="2"/>
      <c r="AH23"/>
    </row>
    <row r="24" spans="24:34" ht="15.6">
      <c r="X24" s="4"/>
      <c r="Y24" s="52"/>
      <c r="Z24" s="52"/>
      <c r="AA24" s="1"/>
      <c r="AB24" s="5"/>
      <c r="AD24" s="2"/>
      <c r="AE24" s="2"/>
      <c r="AF24" s="2"/>
      <c r="AH24"/>
    </row>
    <row r="25" spans="24:34" ht="15.6">
      <c r="X25" s="4"/>
      <c r="Y25" s="52"/>
      <c r="Z25" s="52"/>
      <c r="AA25" s="1"/>
      <c r="AB25" s="5"/>
      <c r="AD25" s="2"/>
      <c r="AE25" s="2"/>
      <c r="AF25" s="2"/>
      <c r="AH25"/>
    </row>
    <row r="26" spans="24:34" ht="15.6">
      <c r="X26" s="4"/>
      <c r="Y26" s="52"/>
      <c r="Z26" s="52"/>
      <c r="AA26" s="1"/>
      <c r="AB26" s="5"/>
      <c r="AD26" s="2"/>
      <c r="AE26" s="2"/>
      <c r="AF26" s="2"/>
      <c r="AH26"/>
    </row>
    <row r="27" spans="24:34" ht="15.6">
      <c r="X27" s="4"/>
      <c r="Y27" s="52"/>
      <c r="Z27" s="52"/>
      <c r="AA27" s="11"/>
      <c r="AB27" s="5"/>
      <c r="AD27" s="2"/>
      <c r="AE27" s="2"/>
      <c r="AF27" s="4"/>
      <c r="AG27" s="4"/>
      <c r="AH27" s="4"/>
    </row>
    <row r="28" spans="24:34" ht="15.6">
      <c r="X28" s="4"/>
      <c r="Y28" s="52"/>
      <c r="Z28" s="52"/>
      <c r="AA28" s="11"/>
      <c r="AB28" s="5"/>
      <c r="AD28" s="1"/>
      <c r="AE28" s="1"/>
      <c r="AF28" s="9"/>
      <c r="AG28" s="9"/>
    </row>
    <row r="29" spans="24:34" ht="15.6">
      <c r="X29" s="4"/>
      <c r="Y29" s="52"/>
      <c r="Z29" s="52"/>
      <c r="AA29" s="5"/>
      <c r="AB29" s="5"/>
      <c r="AD29" s="1"/>
      <c r="AE29" s="1"/>
      <c r="AF29" s="9"/>
      <c r="AG29" s="9"/>
    </row>
    <row r="30" spans="24:34" ht="15.6">
      <c r="X30" s="4"/>
      <c r="Y30" s="52"/>
      <c r="Z30" s="52"/>
      <c r="AA30" s="5"/>
      <c r="AB30" s="5"/>
      <c r="AD30" s="1"/>
      <c r="AE30" s="1"/>
      <c r="AF30" s="9"/>
      <c r="AG30" s="9"/>
    </row>
    <row r="31" spans="24:34" ht="15.6">
      <c r="X31" s="4"/>
      <c r="Y31" s="52"/>
      <c r="Z31" s="52"/>
      <c r="AA31" s="5"/>
      <c r="AB31" s="5"/>
      <c r="AD31" s="1"/>
      <c r="AE31" s="1"/>
      <c r="AF31" s="9"/>
      <c r="AG31" s="9"/>
    </row>
    <row r="32" spans="24:34" ht="15.6">
      <c r="X32" s="4"/>
      <c r="Y32" s="52"/>
      <c r="Z32" s="52"/>
      <c r="AA32" s="5"/>
      <c r="AB32" s="5"/>
      <c r="AD32" s="1"/>
      <c r="AE32" s="1"/>
      <c r="AF32" s="9"/>
      <c r="AG32" s="9"/>
    </row>
    <row r="33" spans="24:34" ht="15.6">
      <c r="X33" s="4"/>
      <c r="Y33" s="52"/>
      <c r="Z33" s="52"/>
      <c r="AA33" s="5"/>
      <c r="AB33" s="5"/>
      <c r="AD33" s="1"/>
      <c r="AE33" s="1"/>
      <c r="AF33" s="9"/>
      <c r="AG33" s="9"/>
    </row>
    <row r="34" spans="24:34" ht="15.6">
      <c r="X34" s="4"/>
      <c r="Y34" s="52"/>
      <c r="Z34" s="52"/>
      <c r="AA34" s="5"/>
      <c r="AB34" s="5"/>
      <c r="AD34" s="1"/>
      <c r="AE34" s="1"/>
      <c r="AF34" s="9"/>
      <c r="AG34" s="9"/>
    </row>
    <row r="35" spans="24:34" ht="15.6">
      <c r="X35" s="4"/>
      <c r="Y35" s="52"/>
      <c r="Z35" s="52"/>
      <c r="AA35" s="5"/>
      <c r="AB35" s="5"/>
      <c r="AD35" s="1"/>
      <c r="AE35" s="1"/>
      <c r="AF35" s="9"/>
      <c r="AG35" s="9"/>
    </row>
    <row r="36" spans="24:34" ht="15.6">
      <c r="X36" s="4"/>
      <c r="Y36" s="52"/>
      <c r="Z36" s="52"/>
      <c r="AA36" s="5"/>
      <c r="AB36" s="5"/>
      <c r="AD36" s="11"/>
      <c r="AE36" s="11"/>
      <c r="AF36" s="9"/>
      <c r="AG36" s="9"/>
    </row>
    <row r="37" spans="24:34" ht="16.5" customHeight="1">
      <c r="X37" s="4"/>
      <c r="Y37" s="52"/>
      <c r="Z37" s="52"/>
      <c r="AA37" s="5"/>
      <c r="AB37" s="5"/>
      <c r="AD37" s="11"/>
      <c r="AE37" s="11"/>
      <c r="AF37" s="9"/>
      <c r="AG37" s="9"/>
    </row>
    <row r="38" spans="24:34" ht="16.5" customHeight="1">
      <c r="X38" s="4"/>
      <c r="Y38" s="52"/>
      <c r="Z38" s="52"/>
      <c r="AA38" s="5"/>
      <c r="AB38" s="5"/>
      <c r="AD38" s="11"/>
      <c r="AE38" s="11"/>
      <c r="AF38" s="9"/>
      <c r="AG38" s="9"/>
    </row>
    <row r="39" spans="24:34" ht="15.6">
      <c r="X39" s="4"/>
      <c r="Y39" s="51"/>
      <c r="Z39" s="52"/>
      <c r="AD39" s="11"/>
      <c r="AE39" s="11"/>
      <c r="AF39" s="9"/>
      <c r="AG39" s="9"/>
    </row>
    <row r="40" spans="24:34" ht="17.25" customHeight="1">
      <c r="X40" s="4"/>
      <c r="Z40" s="52"/>
      <c r="AB40" s="5"/>
      <c r="AD40" s="11"/>
      <c r="AE40" s="11"/>
      <c r="AF40" s="9"/>
      <c r="AG40" s="9"/>
    </row>
    <row r="41" spans="24:34" ht="15.6">
      <c r="X41" s="4"/>
      <c r="Y41" s="51"/>
      <c r="Z41" s="52"/>
      <c r="AD41" s="11"/>
      <c r="AE41" s="11"/>
      <c r="AF41" s="9"/>
      <c r="AG41" s="9"/>
    </row>
    <row r="42" spans="24:34" ht="15.6">
      <c r="X42" s="4"/>
      <c r="Y42" s="51"/>
      <c r="Z42" s="52"/>
      <c r="AD42" s="11"/>
      <c r="AE42" s="11"/>
      <c r="AF42" s="9"/>
      <c r="AG42" s="9"/>
    </row>
    <row r="43" spans="24:34" ht="21">
      <c r="X43" s="4"/>
      <c r="Y43" s="11"/>
      <c r="Z43" s="52"/>
      <c r="AD43" s="50"/>
      <c r="AE43" s="50"/>
      <c r="AF43" s="9"/>
      <c r="AG43" s="9"/>
    </row>
    <row r="44" spans="24:34" ht="15.6">
      <c r="X44" s="4"/>
      <c r="Y44" s="5"/>
      <c r="Z44" s="52"/>
      <c r="AA44" s="4"/>
      <c r="AB44" s="4"/>
      <c r="AH44"/>
    </row>
    <row r="45" spans="24:34" ht="15.6">
      <c r="X45" s="4"/>
      <c r="Y45" s="4"/>
      <c r="Z45" s="52"/>
      <c r="AA45" s="1"/>
      <c r="AB45" s="18"/>
      <c r="AD45" s="1"/>
      <c r="AE45" s="5"/>
      <c r="AH45"/>
    </row>
    <row r="46" spans="24:34" ht="15.6">
      <c r="X46" s="4"/>
      <c r="Y46" s="14"/>
      <c r="Z46" s="52"/>
      <c r="AA46" s="1"/>
      <c r="AB46" s="18"/>
      <c r="AH46"/>
    </row>
    <row r="47" spans="24:34" ht="15.6">
      <c r="X47" s="4"/>
      <c r="Y47" s="14"/>
      <c r="Z47" s="52"/>
      <c r="AA47" s="1"/>
      <c r="AB47" s="18"/>
      <c r="AH47"/>
    </row>
    <row r="48" spans="24:34" ht="15.6">
      <c r="X48" s="4"/>
      <c r="Y48" s="14"/>
      <c r="Z48" s="52"/>
      <c r="AA48" s="1"/>
      <c r="AB48" s="18"/>
      <c r="AH48"/>
    </row>
    <row r="49" spans="12:34" ht="15.6">
      <c r="X49" s="4"/>
      <c r="Y49" s="14"/>
      <c r="Z49" s="52"/>
      <c r="AA49" s="1"/>
      <c r="AB49" s="18"/>
      <c r="AH49"/>
    </row>
    <row r="50" spans="12:34" ht="15.6">
      <c r="X50" s="4"/>
      <c r="Y50" s="14"/>
      <c r="Z50" s="52"/>
      <c r="AA50" s="1"/>
      <c r="AB50" s="18"/>
      <c r="AH50"/>
    </row>
    <row r="51" spans="12:34" ht="15.6">
      <c r="X51" s="4"/>
      <c r="Y51" s="14"/>
      <c r="Z51" s="52"/>
      <c r="AA51" s="1"/>
      <c r="AB51" s="18"/>
      <c r="AH51"/>
    </row>
    <row r="52" spans="12:34" ht="15.6">
      <c r="X52" s="4"/>
      <c r="Y52" s="14"/>
      <c r="Z52" s="52"/>
      <c r="AA52" s="1"/>
      <c r="AB52" s="18"/>
      <c r="AH52"/>
    </row>
    <row r="53" spans="12:34" ht="15.6">
      <c r="X53" s="4"/>
      <c r="Y53" s="14"/>
      <c r="Z53" s="52"/>
      <c r="AA53" s="11"/>
      <c r="AB53" s="18"/>
      <c r="AH53"/>
    </row>
    <row r="54" spans="12:34" ht="15.6">
      <c r="X54" s="4"/>
      <c r="Y54" s="14"/>
      <c r="Z54" s="52"/>
      <c r="AA54" s="11"/>
      <c r="AB54" s="18"/>
      <c r="AH54"/>
    </row>
    <row r="55" spans="12:34" ht="15.6">
      <c r="X55" s="4"/>
      <c r="Y55" s="14"/>
      <c r="Z55" s="52"/>
      <c r="AA55" s="11"/>
      <c r="AB55" s="18"/>
      <c r="AH55"/>
    </row>
    <row r="56" spans="12:34" ht="15.6">
      <c r="X56" s="4"/>
      <c r="Y56" s="14"/>
      <c r="Z56" s="52"/>
      <c r="AA56" s="11"/>
      <c r="AB56" s="18"/>
      <c r="AH56"/>
    </row>
    <row r="57" spans="12:34" ht="15.6">
      <c r="X57" s="4"/>
      <c r="Y57" s="14"/>
      <c r="Z57" s="52"/>
      <c r="AA57" s="11"/>
      <c r="AB57" s="18"/>
      <c r="AH57"/>
    </row>
    <row r="58" spans="12:34" ht="15.6">
      <c r="X58" s="4"/>
      <c r="Y58" s="14"/>
      <c r="Z58" s="52"/>
      <c r="AA58" s="5"/>
      <c r="AB58" s="18"/>
      <c r="AH58"/>
    </row>
    <row r="59" spans="12:34" ht="15.6">
      <c r="X59" s="4"/>
      <c r="Y59" s="14"/>
      <c r="Z59" s="52"/>
      <c r="AA59" s="5"/>
      <c r="AB59" s="18"/>
      <c r="AH59"/>
    </row>
    <row r="60" spans="12:34" ht="15.6">
      <c r="L60" s="52"/>
      <c r="R60" s="32"/>
      <c r="X60" s="4"/>
      <c r="Y60" s="14"/>
      <c r="Z60" s="52"/>
      <c r="AA60" s="5"/>
      <c r="AB60" s="18"/>
      <c r="AH60"/>
    </row>
    <row r="61" spans="12:34" ht="15.6">
      <c r="L61" s="52"/>
      <c r="R61" s="32"/>
      <c r="X61" s="4"/>
      <c r="Y61" s="14"/>
      <c r="Z61" s="52"/>
      <c r="AA61" s="5"/>
      <c r="AB61" s="18"/>
      <c r="AH61"/>
    </row>
    <row r="62" spans="12:34" ht="15.6">
      <c r="L62" s="52"/>
      <c r="R62" s="32"/>
      <c r="X62" s="4"/>
      <c r="Y62" s="14"/>
      <c r="Z62" s="52"/>
      <c r="AA62" s="5"/>
      <c r="AB62" s="18"/>
      <c r="AH62"/>
    </row>
    <row r="63" spans="12:34" ht="15.6">
      <c r="L63" s="52"/>
      <c r="R63" s="32"/>
      <c r="X63" s="4"/>
      <c r="Y63" s="14"/>
      <c r="Z63" s="52"/>
      <c r="AA63" s="5"/>
      <c r="AB63" s="18"/>
      <c r="AH63"/>
    </row>
    <row r="64" spans="12:34" ht="15.6">
      <c r="L64" s="52"/>
      <c r="R64" s="32"/>
      <c r="X64" s="4"/>
      <c r="Y64" s="14"/>
      <c r="Z64" s="52"/>
      <c r="AA64" s="5"/>
      <c r="AB64" s="18"/>
      <c r="AH64"/>
    </row>
    <row r="65" spans="12:34" ht="15.6">
      <c r="L65" s="52"/>
      <c r="R65" s="32"/>
      <c r="X65" s="4"/>
      <c r="Y65" s="14"/>
      <c r="Z65" s="52"/>
      <c r="AA65" s="5"/>
      <c r="AB65" s="18"/>
      <c r="AH65"/>
    </row>
    <row r="66" spans="12:34" ht="15.6">
      <c r="L66" s="52"/>
      <c r="R66" s="32"/>
      <c r="X66" s="4"/>
      <c r="Y66" s="14"/>
      <c r="Z66" s="52"/>
      <c r="AA66" s="5"/>
      <c r="AB66" s="18"/>
      <c r="AH66"/>
    </row>
    <row r="67" spans="12:34" ht="15.6">
      <c r="L67" s="52"/>
      <c r="R67" s="32"/>
      <c r="X67" s="4"/>
      <c r="Y67" s="18"/>
      <c r="Z67" s="52"/>
      <c r="AH67"/>
    </row>
    <row r="68" spans="12:34" ht="15.6">
      <c r="L68" s="52"/>
      <c r="R68" s="32"/>
      <c r="X68" s="11"/>
      <c r="Y68" s="11"/>
      <c r="Z68" s="52"/>
      <c r="AB68" s="18"/>
      <c r="AH68"/>
    </row>
    <row r="69" spans="12:34" ht="15.6">
      <c r="L69" s="52"/>
      <c r="R69" s="32"/>
      <c r="X69" s="5"/>
      <c r="Y69" s="18"/>
      <c r="Z69" s="52"/>
      <c r="AH69"/>
    </row>
    <row r="70" spans="12:34">
      <c r="L70" s="52"/>
      <c r="R70" s="32"/>
      <c r="X70" s="11"/>
      <c r="Y70" s="11"/>
      <c r="Z70" s="52"/>
      <c r="AH70"/>
    </row>
    <row r="71" spans="12:34">
      <c r="L71" s="52"/>
      <c r="R71" s="32"/>
      <c r="X71" s="11"/>
      <c r="Y71" s="11"/>
      <c r="Z71" s="52"/>
      <c r="AH71"/>
    </row>
    <row r="72" spans="12:34">
      <c r="L72" s="52"/>
      <c r="R72" s="32"/>
      <c r="X72" s="11"/>
      <c r="Y72" s="11"/>
      <c r="Z72" s="52"/>
      <c r="AH72"/>
    </row>
    <row r="73" spans="12:34">
      <c r="L73" s="52"/>
      <c r="R73" s="32"/>
      <c r="X73" s="11"/>
      <c r="Y73" s="11"/>
      <c r="Z73" s="52"/>
      <c r="AH73"/>
    </row>
    <row r="74" spans="12:34">
      <c r="L74" s="52"/>
      <c r="R74" s="32"/>
      <c r="X74" s="11"/>
      <c r="Y74" s="11"/>
      <c r="Z74" s="52"/>
      <c r="AH74"/>
    </row>
    <row r="75" spans="12:34" ht="15.6">
      <c r="L75" s="52"/>
      <c r="R75" s="32"/>
      <c r="X75" s="2"/>
      <c r="Y75" s="5"/>
      <c r="Z75" s="52"/>
      <c r="AA75" s="4"/>
      <c r="AB75" s="4"/>
      <c r="AH75"/>
    </row>
    <row r="76" spans="12:34" ht="15.6">
      <c r="L76" s="52"/>
      <c r="R76" s="32"/>
      <c r="X76" s="4"/>
      <c r="Y76" s="4"/>
      <c r="Z76" s="52"/>
      <c r="AA76" s="1"/>
      <c r="AB76" s="5"/>
      <c r="AH76"/>
    </row>
    <row r="77" spans="12:34" ht="15.6">
      <c r="L77" s="52"/>
      <c r="R77" s="32"/>
      <c r="X77" s="4"/>
      <c r="Y77" s="11"/>
      <c r="Z77" s="52"/>
      <c r="AA77" s="1"/>
      <c r="AB77" s="5"/>
      <c r="AH77"/>
    </row>
    <row r="78" spans="12:34" ht="15.6">
      <c r="L78" s="52"/>
      <c r="R78" s="32"/>
      <c r="X78" s="4"/>
      <c r="Y78" s="11"/>
      <c r="Z78" s="52"/>
      <c r="AA78" s="1"/>
      <c r="AB78" s="5"/>
      <c r="AH78"/>
    </row>
    <row r="79" spans="12:34" ht="15.6">
      <c r="L79" s="52"/>
      <c r="R79" s="32"/>
      <c r="X79" s="4"/>
      <c r="Y79" s="11"/>
      <c r="Z79" s="52"/>
      <c r="AA79" s="1"/>
      <c r="AB79" s="5"/>
      <c r="AH79"/>
    </row>
    <row r="80" spans="12:34" ht="15.6">
      <c r="L80" s="52"/>
      <c r="R80" s="32"/>
      <c r="X80" s="4"/>
      <c r="Y80" s="11"/>
      <c r="Z80" s="52"/>
      <c r="AA80" s="11"/>
      <c r="AB80" s="5"/>
      <c r="AH80"/>
    </row>
    <row r="81" spans="12:34" ht="15.6">
      <c r="L81" s="52"/>
      <c r="R81" s="32"/>
      <c r="X81" s="4"/>
      <c r="Y81" s="11"/>
      <c r="Z81" s="52"/>
      <c r="AA81" s="11"/>
      <c r="AB81" s="5"/>
      <c r="AH81"/>
    </row>
    <row r="82" spans="12:34" ht="15.6">
      <c r="L82" s="52"/>
      <c r="R82" s="32"/>
      <c r="X82" s="4"/>
      <c r="Y82" s="11"/>
      <c r="Z82" s="52"/>
      <c r="AA82" s="11"/>
      <c r="AB82" s="5"/>
      <c r="AH82"/>
    </row>
    <row r="83" spans="12:34" ht="15.6">
      <c r="L83" s="52"/>
      <c r="R83" s="32"/>
      <c r="X83" s="4"/>
      <c r="Y83" s="11"/>
      <c r="Z83" s="52"/>
      <c r="AA83" s="11"/>
      <c r="AB83" s="5"/>
      <c r="AH83"/>
    </row>
    <row r="84" spans="12:34" ht="15.6">
      <c r="L84" s="52"/>
      <c r="R84" s="32"/>
      <c r="X84" s="4"/>
      <c r="Y84" s="11"/>
      <c r="Z84" s="52"/>
      <c r="AA84" s="5"/>
      <c r="AB84" s="5"/>
      <c r="AH84"/>
    </row>
    <row r="85" spans="12:34" ht="15.6">
      <c r="L85" s="52"/>
      <c r="R85" s="32"/>
      <c r="X85" s="4"/>
      <c r="Y85" s="11"/>
      <c r="Z85" s="52"/>
      <c r="AA85" s="5"/>
      <c r="AB85" s="5"/>
      <c r="AH85"/>
    </row>
    <row r="86" spans="12:34" ht="15.6">
      <c r="L86" s="52"/>
      <c r="R86" s="32"/>
      <c r="X86" s="4"/>
      <c r="Y86" s="11"/>
      <c r="Z86" s="52"/>
      <c r="AA86" s="5"/>
      <c r="AB86" s="5"/>
      <c r="AH86"/>
    </row>
    <row r="87" spans="12:34" ht="15.6">
      <c r="L87" s="52"/>
      <c r="R87" s="32"/>
      <c r="X87" s="4"/>
      <c r="Y87" s="11"/>
      <c r="Z87" s="52"/>
      <c r="AA87" s="5"/>
      <c r="AB87" s="5"/>
      <c r="AH87"/>
    </row>
    <row r="88" spans="12:34" ht="15.6">
      <c r="L88" s="52"/>
      <c r="R88" s="32"/>
      <c r="X88" s="4"/>
      <c r="Y88" s="11"/>
      <c r="Z88" s="52"/>
      <c r="AA88" s="5"/>
      <c r="AB88" s="5"/>
      <c r="AH88"/>
    </row>
    <row r="89" spans="12:34" ht="15.6">
      <c r="L89" s="52"/>
      <c r="R89" s="32"/>
      <c r="X89" s="4"/>
      <c r="Y89" s="11"/>
      <c r="Z89" s="52"/>
      <c r="AA89" s="5"/>
      <c r="AB89" s="5"/>
      <c r="AH89"/>
    </row>
    <row r="90" spans="12:34" ht="15.6">
      <c r="L90" s="52"/>
      <c r="R90" s="32"/>
      <c r="X90" s="4"/>
      <c r="Y90" s="11"/>
      <c r="Z90" s="52"/>
      <c r="AA90" s="5"/>
      <c r="AB90" s="5"/>
      <c r="AH90"/>
    </row>
    <row r="91" spans="12:34" ht="15.6">
      <c r="L91" s="52"/>
      <c r="R91" s="32"/>
      <c r="X91" s="4"/>
      <c r="Y91" s="11"/>
      <c r="Z91" s="52"/>
      <c r="AA91" s="5"/>
      <c r="AB91" s="5"/>
      <c r="AH91"/>
    </row>
    <row r="92" spans="12:34" ht="15.6">
      <c r="L92" s="52"/>
      <c r="R92" s="32"/>
      <c r="X92" s="4"/>
      <c r="Y92" s="11"/>
      <c r="Z92" s="52"/>
      <c r="AA92" s="5"/>
      <c r="AB92" s="5"/>
      <c r="AH92"/>
    </row>
    <row r="93" spans="12:34" ht="15.6">
      <c r="L93" s="52"/>
      <c r="R93" s="32"/>
      <c r="X93" s="4"/>
      <c r="Y93" s="11"/>
      <c r="Z93" s="52"/>
      <c r="AA93" s="5"/>
      <c r="AB93" s="5"/>
      <c r="AH93"/>
    </row>
    <row r="94" spans="12:34" ht="15.6">
      <c r="L94" s="52"/>
      <c r="R94" s="32"/>
      <c r="X94" s="4"/>
      <c r="Y94" s="11"/>
      <c r="Z94" s="52"/>
      <c r="AA94" s="5"/>
      <c r="AB94" s="5"/>
      <c r="AH94"/>
    </row>
    <row r="95" spans="12:34" ht="15.6">
      <c r="L95" s="52"/>
      <c r="R95" s="32"/>
      <c r="X95" s="4"/>
      <c r="Y95" s="11"/>
      <c r="Z95" s="52"/>
      <c r="AA95" s="5"/>
      <c r="AB95" s="5"/>
      <c r="AH95"/>
    </row>
    <row r="96" spans="12:34" ht="15.6">
      <c r="L96" s="52"/>
      <c r="R96" s="32"/>
      <c r="X96" s="4"/>
      <c r="Y96" s="5"/>
      <c r="Z96" s="52"/>
      <c r="AH96"/>
    </row>
    <row r="97" spans="12:34" ht="15.6">
      <c r="L97" s="52"/>
      <c r="R97" s="32"/>
      <c r="X97" s="11"/>
      <c r="Y97" s="11"/>
      <c r="Z97" s="52"/>
      <c r="AB97" s="5"/>
      <c r="AH97"/>
    </row>
    <row r="98" spans="12:34" ht="15.6">
      <c r="L98" s="52"/>
      <c r="R98" s="32"/>
      <c r="X98" s="5"/>
      <c r="Y98" s="5"/>
      <c r="Z98" s="52"/>
      <c r="AH98"/>
    </row>
    <row r="99" spans="12:34">
      <c r="L99" s="52"/>
      <c r="R99" s="32"/>
      <c r="X99" s="11"/>
      <c r="Y99" s="11"/>
      <c r="Z99" s="52"/>
      <c r="AH99"/>
    </row>
    <row r="100" spans="12:34" ht="15.6">
      <c r="L100" s="52"/>
      <c r="R100" s="32"/>
      <c r="X100" s="11"/>
      <c r="Y100" s="11"/>
      <c r="Z100" s="52"/>
      <c r="AB100" s="2"/>
      <c r="AH100"/>
    </row>
    <row r="101" spans="12:34" ht="15.6">
      <c r="L101" s="52"/>
      <c r="R101" s="32"/>
      <c r="X101" s="2"/>
      <c r="Y101" s="5"/>
      <c r="Z101" s="52"/>
      <c r="AA101" s="4"/>
      <c r="AB101" s="4"/>
      <c r="AH101"/>
    </row>
    <row r="102" spans="12:34" ht="15.6">
      <c r="L102" s="52"/>
      <c r="R102" s="32"/>
      <c r="X102" s="4"/>
      <c r="Y102" s="4"/>
      <c r="Z102" s="52"/>
      <c r="AA102" s="1"/>
      <c r="AB102" s="5"/>
      <c r="AH102"/>
    </row>
    <row r="103" spans="12:34" ht="15.6">
      <c r="L103" s="52"/>
      <c r="R103" s="32"/>
      <c r="X103" s="4"/>
      <c r="Y103" s="11"/>
      <c r="Z103" s="52"/>
      <c r="AA103" s="1"/>
      <c r="AB103" s="5"/>
      <c r="AH103"/>
    </row>
    <row r="104" spans="12:34" ht="15.6">
      <c r="L104" s="52"/>
      <c r="R104" s="32"/>
      <c r="X104" s="4"/>
      <c r="Y104" s="11"/>
      <c r="Z104" s="52"/>
      <c r="AA104" s="1"/>
      <c r="AB104" s="5"/>
      <c r="AH104"/>
    </row>
    <row r="105" spans="12:34" ht="15.6">
      <c r="L105" s="52"/>
      <c r="R105" s="32"/>
      <c r="X105" s="4"/>
      <c r="Y105" s="11"/>
      <c r="Z105" s="52"/>
      <c r="AA105" s="1"/>
      <c r="AB105" s="5"/>
      <c r="AH105"/>
    </row>
    <row r="106" spans="12:34" ht="15.6">
      <c r="L106" s="52"/>
      <c r="R106" s="32"/>
      <c r="X106" s="4"/>
      <c r="Y106" s="11"/>
      <c r="Z106" s="52"/>
      <c r="AA106" s="1"/>
      <c r="AB106" s="5"/>
      <c r="AH106"/>
    </row>
    <row r="107" spans="12:34" ht="15.6">
      <c r="L107" s="52"/>
      <c r="R107" s="32"/>
      <c r="X107" s="4"/>
      <c r="Y107" s="11"/>
      <c r="Z107" s="52"/>
      <c r="AA107" s="1"/>
      <c r="AB107" s="5"/>
      <c r="AH107"/>
    </row>
    <row r="108" spans="12:34" ht="15.6">
      <c r="L108" s="52"/>
      <c r="R108" s="32"/>
      <c r="X108" s="4"/>
      <c r="Y108" s="11"/>
      <c r="Z108" s="52"/>
      <c r="AA108" s="1"/>
      <c r="AB108" s="5"/>
      <c r="AH108"/>
    </row>
    <row r="109" spans="12:34" ht="15.6">
      <c r="L109" s="52"/>
      <c r="R109" s="32"/>
      <c r="X109" s="4"/>
      <c r="Y109" s="11"/>
      <c r="Z109" s="52"/>
      <c r="AA109" s="11"/>
      <c r="AB109" s="5"/>
      <c r="AH109"/>
    </row>
    <row r="110" spans="12:34" ht="15.6">
      <c r="L110" s="52"/>
      <c r="R110" s="32"/>
      <c r="X110" s="4"/>
      <c r="Y110" s="11"/>
      <c r="Z110" s="52"/>
      <c r="AA110" s="11"/>
      <c r="AB110" s="5"/>
      <c r="AH110"/>
    </row>
    <row r="111" spans="12:34" ht="15.6">
      <c r="L111" s="52"/>
      <c r="R111" s="32"/>
      <c r="X111" s="4"/>
      <c r="Y111" s="11"/>
      <c r="Z111" s="52"/>
      <c r="AA111" s="11"/>
      <c r="AB111" s="5"/>
      <c r="AH111"/>
    </row>
    <row r="112" spans="12:34" ht="15.6">
      <c r="L112" s="52"/>
      <c r="R112" s="32"/>
      <c r="X112" s="4"/>
      <c r="Y112" s="11"/>
      <c r="Z112" s="52"/>
      <c r="AA112" s="11"/>
      <c r="AB112" s="5"/>
      <c r="AH112"/>
    </row>
    <row r="113" spans="12:34" ht="15.6">
      <c r="L113" s="52"/>
      <c r="R113" s="32"/>
      <c r="X113" s="4"/>
      <c r="Y113" s="11"/>
      <c r="Z113" s="52"/>
      <c r="AA113" s="5"/>
      <c r="AB113" s="5"/>
      <c r="AH113"/>
    </row>
    <row r="114" spans="12:34" ht="15.6">
      <c r="L114" s="52"/>
      <c r="R114" s="32"/>
      <c r="X114" s="4"/>
      <c r="Y114" s="11"/>
      <c r="Z114" s="52"/>
      <c r="AA114" s="5"/>
      <c r="AB114" s="5"/>
      <c r="AH114"/>
    </row>
    <row r="115" spans="12:34" ht="15.6">
      <c r="L115" s="52"/>
      <c r="R115" s="32"/>
      <c r="X115" s="4"/>
      <c r="Y115" s="11"/>
      <c r="Z115" s="52"/>
      <c r="AA115" s="5"/>
      <c r="AB115" s="5"/>
      <c r="AH115"/>
    </row>
    <row r="116" spans="12:34" ht="15.6">
      <c r="L116" s="52"/>
      <c r="R116" s="32"/>
      <c r="X116" s="4"/>
      <c r="Y116" s="11"/>
      <c r="Z116" s="52"/>
      <c r="AA116" s="5"/>
      <c r="AB116" s="5"/>
      <c r="AH116"/>
    </row>
    <row r="117" spans="12:34" ht="15.6">
      <c r="L117" s="52"/>
      <c r="R117" s="32"/>
      <c r="X117" s="4"/>
      <c r="Y117" s="11"/>
      <c r="Z117" s="52"/>
      <c r="AA117" s="5"/>
      <c r="AB117" s="5"/>
      <c r="AH117"/>
    </row>
    <row r="118" spans="12:34" ht="15.6">
      <c r="L118" s="52"/>
      <c r="R118" s="32"/>
      <c r="X118" s="4"/>
      <c r="Y118" s="11"/>
      <c r="Z118" s="52"/>
      <c r="AA118" s="5"/>
      <c r="AB118" s="5"/>
      <c r="AH118"/>
    </row>
    <row r="119" spans="12:34" ht="15.6">
      <c r="L119" s="52"/>
      <c r="R119" s="32"/>
      <c r="X119" s="4"/>
      <c r="Y119" s="11"/>
      <c r="Z119" s="52"/>
      <c r="AA119" s="5"/>
      <c r="AB119" s="5"/>
      <c r="AH119"/>
    </row>
    <row r="120" spans="12:34" ht="15.6">
      <c r="L120" s="52"/>
      <c r="R120" s="32"/>
      <c r="X120" s="4"/>
      <c r="Y120" s="11"/>
      <c r="Z120" s="52"/>
      <c r="AA120" s="5"/>
      <c r="AB120" s="5"/>
      <c r="AH120"/>
    </row>
    <row r="121" spans="12:34" ht="15.6">
      <c r="L121" s="52"/>
      <c r="R121" s="32"/>
      <c r="X121" s="4"/>
      <c r="Y121" s="11"/>
      <c r="Z121" s="52"/>
      <c r="AA121" s="5"/>
      <c r="AB121" s="5"/>
      <c r="AH121"/>
    </row>
    <row r="122" spans="12:34" ht="15.6">
      <c r="L122" s="52"/>
      <c r="R122" s="32"/>
      <c r="X122" s="4"/>
      <c r="Y122" s="5"/>
      <c r="Z122" s="52"/>
      <c r="AH122"/>
    </row>
    <row r="123" spans="12:34">
      <c r="L123" s="52"/>
      <c r="R123" s="32"/>
      <c r="X123" s="11"/>
      <c r="Y123" s="11"/>
      <c r="Z123" s="52"/>
      <c r="AH123"/>
    </row>
    <row r="124" spans="12:34">
      <c r="L124" s="52"/>
      <c r="R124" s="32"/>
      <c r="X124" s="11"/>
      <c r="Y124" s="11"/>
      <c r="Z124" s="52"/>
      <c r="AH124"/>
    </row>
    <row r="125" spans="12:34" ht="15.6">
      <c r="L125" s="52"/>
      <c r="R125" s="32"/>
      <c r="X125" s="11"/>
      <c r="Y125" s="11"/>
      <c r="Z125" s="52"/>
      <c r="AB125" s="5"/>
      <c r="AH125"/>
    </row>
    <row r="126" spans="12:34" ht="15.6">
      <c r="L126" s="52"/>
      <c r="R126" s="32"/>
      <c r="X126" s="5"/>
      <c r="Y126" s="5"/>
      <c r="Z126" s="52"/>
      <c r="AB126" s="5"/>
      <c r="AH126"/>
    </row>
    <row r="127" spans="12:34" ht="15.6">
      <c r="L127" s="52"/>
      <c r="R127" s="32"/>
      <c r="X127" s="5"/>
      <c r="Y127" s="5"/>
      <c r="Z127" s="52"/>
      <c r="AH127"/>
    </row>
    <row r="128" spans="12:34">
      <c r="L128" s="52"/>
      <c r="R128" s="32"/>
      <c r="X128" s="11"/>
      <c r="Y128" s="11"/>
      <c r="Z128" s="52"/>
      <c r="AH128"/>
    </row>
    <row r="129" spans="12:34">
      <c r="L129" s="52"/>
      <c r="R129" s="32"/>
      <c r="X129" s="11"/>
      <c r="Y129" s="11"/>
      <c r="Z129" s="52"/>
      <c r="AH129"/>
    </row>
    <row r="130" spans="12:34">
      <c r="L130" s="52"/>
      <c r="R130" s="32"/>
      <c r="X130" s="11"/>
      <c r="Y130" s="11"/>
      <c r="Z130" s="52"/>
      <c r="AH130"/>
    </row>
    <row r="131" spans="12:34">
      <c r="L131" s="52"/>
      <c r="R131" s="32"/>
      <c r="X131" s="11"/>
      <c r="Y131" s="11"/>
      <c r="Z131" s="52"/>
      <c r="AH131"/>
    </row>
    <row r="132" spans="12:34">
      <c r="L132" s="52"/>
      <c r="R132" s="32"/>
      <c r="X132" s="11"/>
      <c r="Y132" s="11"/>
      <c r="Z132" s="52"/>
      <c r="AH132"/>
    </row>
    <row r="133" spans="12:34">
      <c r="L133" s="52"/>
      <c r="R133" s="32"/>
      <c r="X133" s="11"/>
      <c r="Y133" s="11"/>
      <c r="Z133" s="52"/>
      <c r="AH133"/>
    </row>
    <row r="134" spans="12:34">
      <c r="L134" s="52"/>
      <c r="R134" s="32"/>
      <c r="X134" s="11"/>
      <c r="Y134" s="11"/>
      <c r="Z134" s="52"/>
      <c r="AH134"/>
    </row>
    <row r="135" spans="12:34">
      <c r="L135" s="52"/>
      <c r="R135" s="32"/>
      <c r="X135" s="11"/>
      <c r="Y135" s="11"/>
      <c r="Z135" s="52"/>
      <c r="AH135"/>
    </row>
    <row r="136" spans="12:34">
      <c r="L136" s="52"/>
      <c r="R136" s="32"/>
      <c r="X136" s="11"/>
      <c r="Y136" s="11"/>
      <c r="Z136" s="52"/>
      <c r="AH136"/>
    </row>
    <row r="137" spans="12:34">
      <c r="L137" s="52"/>
      <c r="R137" s="32"/>
      <c r="X137" s="11"/>
      <c r="Y137" s="11"/>
      <c r="Z137" s="52"/>
      <c r="AH137"/>
    </row>
    <row r="138" spans="12:34">
      <c r="L138" s="52"/>
      <c r="R138" s="32"/>
      <c r="X138" s="11"/>
      <c r="Y138" s="11"/>
      <c r="Z138" s="52"/>
      <c r="AH138"/>
    </row>
    <row r="139" spans="12:34">
      <c r="L139" s="52"/>
      <c r="R139" s="32"/>
      <c r="X139" s="11"/>
      <c r="Y139" s="11"/>
      <c r="Z139" s="52"/>
      <c r="AH139"/>
    </row>
    <row r="140" spans="12:34">
      <c r="L140" s="52"/>
      <c r="R140" s="32"/>
      <c r="X140" s="11"/>
      <c r="Y140" s="11"/>
      <c r="Z140" s="52"/>
      <c r="AH140"/>
    </row>
    <row r="141" spans="12:34">
      <c r="L141" s="52"/>
      <c r="R141" s="32"/>
      <c r="X141" s="11"/>
      <c r="Y141" s="11"/>
      <c r="Z141" s="52"/>
      <c r="AH141"/>
    </row>
    <row r="142" spans="12:34">
      <c r="L142" s="52"/>
      <c r="R142" s="32"/>
      <c r="X142" s="11"/>
      <c r="Y142" s="11"/>
      <c r="Z142" s="52"/>
      <c r="AH142"/>
    </row>
    <row r="143" spans="12:34">
      <c r="L143" s="52"/>
      <c r="R143" s="32"/>
      <c r="X143" s="11"/>
      <c r="Y143" s="11"/>
      <c r="Z143" s="52"/>
      <c r="AH143"/>
    </row>
    <row r="144" spans="12:34">
      <c r="L144" s="52"/>
      <c r="R144" s="32"/>
      <c r="X144" s="11"/>
      <c r="Y144" s="11"/>
      <c r="Z144" s="52"/>
      <c r="AH144"/>
    </row>
    <row r="145" spans="12:34">
      <c r="L145" s="52"/>
      <c r="R145" s="32"/>
      <c r="X145" s="11"/>
      <c r="Y145" s="11"/>
      <c r="Z145" s="52"/>
      <c r="AH145"/>
    </row>
    <row r="146" spans="12:34">
      <c r="L146" s="52"/>
      <c r="R146" s="32"/>
      <c r="X146" s="11"/>
      <c r="Y146" s="11"/>
      <c r="Z146" s="52"/>
      <c r="AH146"/>
    </row>
    <row r="147" spans="12:34">
      <c r="L147" s="52"/>
      <c r="R147" s="32"/>
      <c r="X147" s="11"/>
      <c r="Y147" s="11"/>
      <c r="Z147" s="52"/>
      <c r="AH147"/>
    </row>
    <row r="148" spans="12:34">
      <c r="L148" s="52"/>
      <c r="R148" s="32"/>
      <c r="X148" s="11"/>
      <c r="Y148" s="11"/>
      <c r="Z148" s="52"/>
      <c r="AH148"/>
    </row>
    <row r="149" spans="12:34">
      <c r="L149" s="52"/>
      <c r="R149" s="32"/>
      <c r="X149" s="11"/>
      <c r="Y149" s="11"/>
      <c r="Z149" s="52"/>
      <c r="AH149"/>
    </row>
    <row r="150" spans="12:34">
      <c r="L150" s="52"/>
      <c r="R150" s="32"/>
      <c r="X150" s="11"/>
      <c r="Y150" s="11"/>
      <c r="Z150" s="52"/>
      <c r="AH150"/>
    </row>
    <row r="151" spans="12:34">
      <c r="L151" s="52"/>
      <c r="R151" s="32"/>
      <c r="X151" s="11"/>
      <c r="Y151" s="11"/>
      <c r="Z151" s="52"/>
      <c r="AH151"/>
    </row>
    <row r="152" spans="12:34">
      <c r="L152" s="52"/>
      <c r="R152" s="32"/>
      <c r="X152" s="11"/>
      <c r="Y152" s="11"/>
      <c r="Z152" s="52"/>
      <c r="AH152"/>
    </row>
    <row r="153" spans="12:34">
      <c r="L153" s="52"/>
      <c r="R153" s="32"/>
      <c r="X153" s="11"/>
      <c r="Y153" s="11"/>
      <c r="Z153" s="52"/>
      <c r="AH153"/>
    </row>
    <row r="154" spans="12:34">
      <c r="L154" s="52"/>
      <c r="R154" s="32"/>
      <c r="X154" s="11"/>
      <c r="Y154" s="11"/>
      <c r="Z154" s="52"/>
      <c r="AH154"/>
    </row>
    <row r="155" spans="12:34">
      <c r="L155" s="52"/>
      <c r="R155" s="32"/>
      <c r="X155" s="11"/>
      <c r="Y155" s="11"/>
      <c r="Z155" s="52"/>
      <c r="AH155"/>
    </row>
    <row r="156" spans="12:34">
      <c r="L156" s="52"/>
      <c r="R156" s="32"/>
      <c r="X156" s="11"/>
      <c r="Y156" s="11"/>
      <c r="Z156" s="52"/>
      <c r="AH156"/>
    </row>
    <row r="157" spans="12:34">
      <c r="L157" s="52"/>
      <c r="R157" s="32"/>
      <c r="X157" s="11"/>
      <c r="Y157" s="11"/>
      <c r="Z157" s="52"/>
      <c r="AH157"/>
    </row>
    <row r="158" spans="12:34">
      <c r="L158" s="52"/>
      <c r="R158" s="32"/>
      <c r="X158" s="11"/>
      <c r="Y158" s="11"/>
      <c r="Z158" s="52"/>
      <c r="AH158"/>
    </row>
    <row r="159" spans="12:34">
      <c r="L159" s="52"/>
      <c r="R159" s="32"/>
      <c r="X159" s="11"/>
      <c r="Y159" s="11"/>
      <c r="Z159" s="52"/>
      <c r="AH159"/>
    </row>
    <row r="160" spans="12:34">
      <c r="L160" s="52"/>
      <c r="R160" s="32"/>
      <c r="X160" s="11"/>
      <c r="Y160" s="11"/>
      <c r="Z160" s="52"/>
      <c r="AH160"/>
    </row>
    <row r="161" spans="12:34">
      <c r="L161" s="52"/>
      <c r="R161" s="32"/>
      <c r="X161" s="11"/>
      <c r="Y161" s="11"/>
      <c r="Z161" s="52"/>
      <c r="AH161"/>
    </row>
    <row r="162" spans="12:34">
      <c r="L162" s="52"/>
      <c r="R162" s="32"/>
      <c r="X162" s="11"/>
      <c r="Y162" s="11"/>
      <c r="Z162" s="52"/>
      <c r="AH162"/>
    </row>
    <row r="163" spans="12:34">
      <c r="L163" s="52"/>
      <c r="R163" s="32"/>
      <c r="X163" s="11"/>
      <c r="Y163" s="11"/>
      <c r="Z163" s="52"/>
      <c r="AH163"/>
    </row>
    <row r="164" spans="12:34">
      <c r="L164" s="52"/>
      <c r="R164" s="32"/>
      <c r="X164" s="11"/>
      <c r="Y164" s="11"/>
      <c r="Z164" s="52"/>
      <c r="AH164"/>
    </row>
    <row r="165" spans="12:34">
      <c r="L165" s="52"/>
      <c r="R165" s="32"/>
      <c r="X165" s="11"/>
      <c r="Y165" s="11"/>
      <c r="Z165" s="52"/>
      <c r="AH165"/>
    </row>
    <row r="166" spans="12:34">
      <c r="L166" s="52"/>
      <c r="R166" s="32"/>
      <c r="X166" s="11"/>
      <c r="Y166" s="11"/>
      <c r="Z166" s="52"/>
      <c r="AH166"/>
    </row>
    <row r="167" spans="12:34">
      <c r="L167" s="52"/>
      <c r="R167" s="32"/>
      <c r="X167" s="11"/>
      <c r="Y167" s="11"/>
      <c r="Z167" s="52"/>
      <c r="AH167"/>
    </row>
    <row r="168" spans="12:34">
      <c r="L168" s="52"/>
      <c r="R168" s="32"/>
      <c r="X168" s="11"/>
      <c r="Y168" s="11"/>
      <c r="Z168" s="52"/>
      <c r="AH168"/>
    </row>
    <row r="169" spans="12:34">
      <c r="L169" s="52"/>
      <c r="R169" s="32"/>
      <c r="X169" s="11"/>
      <c r="Y169" s="11"/>
      <c r="Z169" s="52"/>
      <c r="AH169"/>
    </row>
    <row r="170" spans="12:34">
      <c r="L170" s="52"/>
      <c r="R170" s="32"/>
      <c r="X170" s="11"/>
      <c r="Y170" s="11"/>
      <c r="Z170" s="52"/>
      <c r="AH170"/>
    </row>
    <row r="171" spans="12:34">
      <c r="L171" s="52"/>
      <c r="R171" s="32"/>
      <c r="X171" s="11"/>
      <c r="Y171" s="11"/>
      <c r="Z171" s="52"/>
      <c r="AH171"/>
    </row>
    <row r="172" spans="12:34">
      <c r="L172" s="52"/>
      <c r="R172" s="32"/>
      <c r="X172" s="11"/>
      <c r="Y172" s="11"/>
      <c r="Z172" s="52"/>
      <c r="AH172"/>
    </row>
    <row r="173" spans="12:34">
      <c r="L173" s="52"/>
      <c r="R173" s="32"/>
      <c r="X173" s="11"/>
      <c r="Y173" s="11"/>
      <c r="Z173" s="52"/>
      <c r="AH173"/>
    </row>
    <row r="174" spans="12:34">
      <c r="L174" s="52"/>
      <c r="R174" s="32"/>
      <c r="X174" s="11"/>
      <c r="Y174" s="11"/>
      <c r="Z174" s="52"/>
      <c r="AH174"/>
    </row>
    <row r="175" spans="12:34">
      <c r="L175" s="52"/>
      <c r="R175" s="32"/>
      <c r="X175" s="11"/>
      <c r="Y175" s="11"/>
      <c r="Z175" s="52"/>
      <c r="AH175"/>
    </row>
    <row r="176" spans="12:34">
      <c r="L176" s="52"/>
      <c r="R176" s="32"/>
      <c r="X176" s="11"/>
      <c r="Y176" s="11"/>
      <c r="Z176" s="52"/>
      <c r="AH176"/>
    </row>
    <row r="177" spans="12:34">
      <c r="L177" s="52"/>
      <c r="R177" s="32"/>
      <c r="X177" s="11"/>
      <c r="Y177" s="11"/>
      <c r="Z177" s="52"/>
      <c r="AH177"/>
    </row>
    <row r="178" spans="12:34">
      <c r="L178" s="52"/>
      <c r="R178" s="32"/>
      <c r="X178" s="11"/>
      <c r="Y178" s="11"/>
      <c r="Z178" s="52"/>
      <c r="AH178"/>
    </row>
    <row r="179" spans="12:34">
      <c r="L179" s="52"/>
      <c r="R179" s="32"/>
      <c r="X179" s="11"/>
      <c r="Y179" s="11"/>
      <c r="Z179" s="52"/>
      <c r="AH179"/>
    </row>
    <row r="180" spans="12:34">
      <c r="L180" s="52"/>
      <c r="R180" s="32"/>
      <c r="X180" s="11"/>
      <c r="Y180" s="11"/>
      <c r="Z180" s="52"/>
      <c r="AH180"/>
    </row>
    <row r="181" spans="12:34">
      <c r="L181" s="52"/>
      <c r="R181" s="32"/>
      <c r="X181" s="11"/>
      <c r="Y181" s="11"/>
      <c r="Z181" s="52"/>
      <c r="AH181"/>
    </row>
    <row r="182" spans="12:34">
      <c r="L182" s="52"/>
      <c r="R182" s="32"/>
      <c r="X182" s="11"/>
      <c r="Y182" s="11"/>
      <c r="Z182" s="52"/>
      <c r="AH182"/>
    </row>
    <row r="183" spans="12:34">
      <c r="L183" s="52"/>
      <c r="R183" s="32"/>
      <c r="X183" s="11"/>
      <c r="Y183" s="11"/>
      <c r="Z183" s="52"/>
      <c r="AH183"/>
    </row>
    <row r="184" spans="12:34">
      <c r="L184" s="52"/>
      <c r="R184" s="32"/>
      <c r="X184" s="11"/>
      <c r="Y184" s="11"/>
      <c r="Z184" s="52"/>
      <c r="AH184"/>
    </row>
    <row r="185" spans="12:34">
      <c r="L185" s="52"/>
      <c r="R185" s="32"/>
      <c r="X185" s="11"/>
      <c r="Y185" s="11"/>
      <c r="Z185" s="52"/>
      <c r="AH185"/>
    </row>
    <row r="186" spans="12:34">
      <c r="L186" s="52"/>
      <c r="R186" s="32"/>
      <c r="X186" s="11"/>
      <c r="Y186" s="11"/>
      <c r="Z186" s="52"/>
      <c r="AH186"/>
    </row>
    <row r="187" spans="12:34">
      <c r="L187" s="52"/>
      <c r="R187" s="32"/>
      <c r="X187" s="11"/>
      <c r="Y187" s="11"/>
      <c r="Z187" s="52"/>
      <c r="AH187"/>
    </row>
    <row r="188" spans="12:34">
      <c r="L188" s="52"/>
      <c r="R188" s="32"/>
      <c r="X188" s="11"/>
      <c r="Y188" s="11"/>
      <c r="Z188" s="52"/>
      <c r="AH188"/>
    </row>
    <row r="189" spans="12:34">
      <c r="L189" s="52"/>
      <c r="R189" s="32"/>
      <c r="X189" s="11"/>
      <c r="Y189" s="11"/>
      <c r="Z189" s="52"/>
      <c r="AH189"/>
    </row>
    <row r="190" spans="12:34">
      <c r="L190" s="52"/>
      <c r="R190" s="32"/>
      <c r="X190" s="11"/>
      <c r="Y190" s="11"/>
      <c r="Z190" s="52"/>
      <c r="AH190"/>
    </row>
    <row r="191" spans="12:34">
      <c r="L191" s="52"/>
      <c r="R191" s="32"/>
      <c r="X191" s="11"/>
      <c r="Y191" s="11"/>
      <c r="Z191" s="52"/>
      <c r="AH191"/>
    </row>
    <row r="192" spans="12:34">
      <c r="L192" s="52"/>
      <c r="R192" s="32"/>
      <c r="X192"/>
      <c r="Z192" s="52"/>
      <c r="AH192"/>
    </row>
    <row r="193" spans="12:34">
      <c r="L193" s="52"/>
      <c r="R193" s="32"/>
      <c r="X193"/>
      <c r="Z193" s="52"/>
      <c r="AH193"/>
    </row>
    <row r="194" spans="12:34">
      <c r="L194" s="52"/>
      <c r="R194" s="32"/>
      <c r="X194"/>
      <c r="Z194" s="52"/>
      <c r="AH194"/>
    </row>
    <row r="195" spans="12:34">
      <c r="L195" s="52"/>
      <c r="R195" s="32"/>
      <c r="X195"/>
      <c r="Z195" s="52"/>
      <c r="AH195"/>
    </row>
    <row r="196" spans="12:34">
      <c r="L196" s="52"/>
      <c r="R196" s="32"/>
      <c r="X196"/>
      <c r="Z196" s="52"/>
      <c r="AH196"/>
    </row>
    <row r="197" spans="12:34">
      <c r="L197" s="52"/>
      <c r="R197" s="32"/>
      <c r="X197"/>
      <c r="Z197" s="52"/>
      <c r="AH197"/>
    </row>
    <row r="198" spans="12:34">
      <c r="L198" s="52"/>
      <c r="R198" s="32"/>
      <c r="X198"/>
      <c r="Z198" s="52"/>
      <c r="AH198"/>
    </row>
    <row r="199" spans="12:34">
      <c r="L199" s="52"/>
      <c r="R199" s="32"/>
      <c r="X199"/>
      <c r="Z199" s="52"/>
      <c r="AH199"/>
    </row>
    <row r="200" spans="12:34">
      <c r="L200" s="52"/>
      <c r="R200" s="32"/>
      <c r="X200"/>
      <c r="Z200" s="52"/>
      <c r="AH200"/>
    </row>
    <row r="201" spans="12:34">
      <c r="L201" s="52"/>
      <c r="R201" s="32"/>
      <c r="X201"/>
      <c r="Z201" s="52"/>
      <c r="AH201"/>
    </row>
    <row r="202" spans="12:34">
      <c r="L202" s="52"/>
      <c r="R202" s="32"/>
      <c r="X202"/>
      <c r="Z202" s="52"/>
      <c r="AH202"/>
    </row>
    <row r="203" spans="12:34">
      <c r="L203" s="52"/>
      <c r="R203" s="32"/>
      <c r="X203"/>
      <c r="Z203" s="52"/>
      <c r="AH203"/>
    </row>
    <row r="204" spans="12:34">
      <c r="L204" s="52"/>
      <c r="R204" s="32"/>
      <c r="X204"/>
      <c r="Z204" s="52"/>
      <c r="AH204"/>
    </row>
    <row r="205" spans="12:34">
      <c r="L205" s="52"/>
      <c r="R205" s="32"/>
      <c r="X205"/>
      <c r="Z205" s="52"/>
      <c r="AH205"/>
    </row>
    <row r="206" spans="12:34">
      <c r="L206" s="52"/>
      <c r="R206" s="32"/>
      <c r="X206"/>
      <c r="Z206" s="52"/>
      <c r="AH206"/>
    </row>
    <row r="207" spans="12:34">
      <c r="L207" s="52"/>
      <c r="R207" s="32"/>
      <c r="X207"/>
      <c r="Z207" s="52"/>
      <c r="AH207"/>
    </row>
    <row r="208" spans="12:34">
      <c r="L208" s="52"/>
      <c r="R208" s="32"/>
      <c r="X208"/>
      <c r="Z208" s="52"/>
      <c r="AH208"/>
    </row>
    <row r="209" spans="12:34">
      <c r="L209" s="52"/>
      <c r="R209" s="32"/>
      <c r="X209"/>
      <c r="Z209" s="52"/>
      <c r="AH209"/>
    </row>
    <row r="210" spans="12:34">
      <c r="L210" s="52"/>
      <c r="R210" s="32"/>
      <c r="X210"/>
      <c r="Z210" s="52"/>
      <c r="AH210"/>
    </row>
    <row r="211" spans="12:34">
      <c r="L211" s="52"/>
      <c r="R211" s="32"/>
      <c r="X211"/>
      <c r="Z211" s="52"/>
      <c r="AH211"/>
    </row>
    <row r="212" spans="12:34">
      <c r="L212" s="52"/>
      <c r="R212" s="32"/>
      <c r="X212"/>
      <c r="Z212" s="52"/>
      <c r="AH212"/>
    </row>
    <row r="213" spans="12:34">
      <c r="L213" s="52"/>
      <c r="R213" s="32"/>
      <c r="X213"/>
      <c r="Z213" s="52"/>
      <c r="AH213"/>
    </row>
    <row r="214" spans="12:34">
      <c r="L214" s="52"/>
      <c r="R214" s="32"/>
      <c r="X214"/>
      <c r="Z214" s="52"/>
      <c r="AH214"/>
    </row>
    <row r="215" spans="12:34">
      <c r="L215" s="52"/>
      <c r="R215" s="32"/>
      <c r="X215"/>
      <c r="Z215" s="52"/>
      <c r="AH215"/>
    </row>
    <row r="216" spans="12:34">
      <c r="L216" s="52"/>
      <c r="R216" s="32"/>
      <c r="X216"/>
      <c r="Z216" s="52"/>
      <c r="AH216"/>
    </row>
    <row r="217" spans="12:34">
      <c r="L217" s="52"/>
      <c r="R217" s="32"/>
      <c r="X217"/>
      <c r="Z217" s="52"/>
      <c r="AH217"/>
    </row>
    <row r="218" spans="12:34">
      <c r="L218" s="52"/>
      <c r="R218" s="32"/>
      <c r="X218"/>
      <c r="Z218" s="52"/>
      <c r="AH218"/>
    </row>
    <row r="219" spans="12:34">
      <c r="L219" s="52"/>
      <c r="R219" s="32"/>
      <c r="X219"/>
      <c r="Z219" s="52"/>
      <c r="AH219"/>
    </row>
    <row r="220" spans="12:34">
      <c r="L220" s="52"/>
      <c r="R220" s="32"/>
      <c r="X220"/>
      <c r="Z220" s="52"/>
      <c r="AH220"/>
    </row>
    <row r="221" spans="12:34">
      <c r="L221" s="52"/>
      <c r="R221" s="32"/>
      <c r="X221"/>
      <c r="Z221" s="52"/>
      <c r="AH221"/>
    </row>
    <row r="222" spans="12:34">
      <c r="L222" s="52"/>
      <c r="R222" s="32"/>
      <c r="X222"/>
      <c r="Z222" s="52"/>
      <c r="AH222"/>
    </row>
    <row r="223" spans="12:34">
      <c r="L223" s="52"/>
      <c r="R223" s="32"/>
      <c r="X223"/>
      <c r="Z223" s="52"/>
      <c r="AH223"/>
    </row>
    <row r="224" spans="12:34">
      <c r="L224" s="52"/>
      <c r="R224" s="32"/>
      <c r="X224"/>
      <c r="Z224" s="52"/>
      <c r="AH224"/>
    </row>
    <row r="225" spans="12:34">
      <c r="L225" s="52"/>
      <c r="R225" s="32"/>
      <c r="X225"/>
      <c r="Z225" s="52"/>
      <c r="AH225"/>
    </row>
    <row r="226" spans="12:34">
      <c r="L226" s="52"/>
      <c r="R226" s="32"/>
      <c r="X226"/>
      <c r="Z226" s="52"/>
      <c r="AH226"/>
    </row>
    <row r="227" spans="12:34">
      <c r="L227" s="52"/>
      <c r="R227" s="32"/>
      <c r="X227"/>
      <c r="Z227" s="52"/>
      <c r="AH227"/>
    </row>
    <row r="228" spans="12:34">
      <c r="L228" s="52"/>
      <c r="R228" s="32"/>
      <c r="X228"/>
      <c r="Z228" s="52"/>
      <c r="AH228"/>
    </row>
    <row r="229" spans="12:34">
      <c r="L229" s="52"/>
      <c r="R229" s="32"/>
      <c r="X229"/>
      <c r="Z229" s="52"/>
      <c r="AH229"/>
    </row>
    <row r="230" spans="12:34">
      <c r="L230" s="52"/>
      <c r="R230" s="32"/>
      <c r="X230"/>
      <c r="Z230" s="52"/>
      <c r="AH230"/>
    </row>
    <row r="231" spans="12:34">
      <c r="L231" s="52"/>
      <c r="R231" s="32"/>
      <c r="X231"/>
      <c r="Z231" s="52"/>
      <c r="AH231"/>
    </row>
    <row r="232" spans="12:34">
      <c r="L232" s="52"/>
      <c r="R232" s="32"/>
      <c r="X232"/>
      <c r="Z232" s="52"/>
      <c r="AH232"/>
    </row>
    <row r="233" spans="12:34">
      <c r="L233" s="52"/>
      <c r="R233" s="32"/>
      <c r="X233"/>
      <c r="Z233" s="52"/>
      <c r="AH233"/>
    </row>
    <row r="234" spans="12:34">
      <c r="L234" s="52"/>
      <c r="R234" s="32"/>
      <c r="X234"/>
      <c r="Z234" s="52"/>
      <c r="AH234"/>
    </row>
    <row r="235" spans="12:34">
      <c r="L235" s="52"/>
      <c r="R235" s="32"/>
      <c r="X235"/>
      <c r="Z235" s="52"/>
      <c r="AH235"/>
    </row>
    <row r="236" spans="12:34">
      <c r="L236" s="52"/>
      <c r="R236" s="32"/>
      <c r="X236"/>
      <c r="Z236" s="52"/>
      <c r="AH236"/>
    </row>
    <row r="237" spans="12:34">
      <c r="L237" s="52"/>
      <c r="R237" s="32"/>
      <c r="X237"/>
      <c r="Z237" s="52"/>
      <c r="AH237"/>
    </row>
    <row r="238" spans="12:34">
      <c r="L238" s="52"/>
      <c r="R238" s="32"/>
      <c r="X238"/>
      <c r="Z238" s="52"/>
      <c r="AH238"/>
    </row>
    <row r="239" spans="12:34">
      <c r="L239" s="52"/>
      <c r="R239" s="32"/>
      <c r="X239"/>
      <c r="Z239" s="52"/>
      <c r="AH239"/>
    </row>
    <row r="240" spans="12:34">
      <c r="L240" s="52"/>
      <c r="R240" s="32"/>
      <c r="X240"/>
      <c r="Z240" s="52"/>
      <c r="AH240"/>
    </row>
    <row r="241" spans="12:34">
      <c r="L241" s="52"/>
      <c r="R241" s="32"/>
      <c r="X241"/>
      <c r="Z241" s="52"/>
      <c r="AH241"/>
    </row>
    <row r="242" spans="12:34">
      <c r="L242" s="52"/>
      <c r="R242" s="32"/>
      <c r="X242"/>
      <c r="Z242" s="52"/>
      <c r="AH242"/>
    </row>
    <row r="243" spans="12:34">
      <c r="L243" s="52"/>
      <c r="R243" s="32"/>
      <c r="X243"/>
      <c r="Z243" s="52"/>
      <c r="AH243"/>
    </row>
    <row r="244" spans="12:34">
      <c r="L244" s="52"/>
      <c r="R244" s="32"/>
      <c r="X244"/>
      <c r="Z244" s="52"/>
      <c r="AH244"/>
    </row>
    <row r="245" spans="12:34">
      <c r="L245" s="52"/>
      <c r="R245" s="32"/>
      <c r="X245"/>
      <c r="Z245" s="52"/>
      <c r="AH245"/>
    </row>
    <row r="246" spans="12:34">
      <c r="L246" s="52"/>
      <c r="R246" s="32"/>
      <c r="X246"/>
      <c r="Z246" s="52"/>
      <c r="AH246"/>
    </row>
    <row r="247" spans="12:34">
      <c r="L247" s="52"/>
      <c r="R247" s="32"/>
      <c r="X247"/>
      <c r="Z247" s="52"/>
      <c r="AH247"/>
    </row>
    <row r="248" spans="12:34">
      <c r="L248" s="52"/>
      <c r="R248" s="32"/>
      <c r="X248"/>
      <c r="Z248" s="52"/>
      <c r="AH248"/>
    </row>
    <row r="249" spans="12:34">
      <c r="L249" s="52"/>
      <c r="R249" s="32"/>
      <c r="X249"/>
      <c r="Z249" s="52"/>
      <c r="AH249"/>
    </row>
    <row r="250" spans="12:34">
      <c r="L250" s="52"/>
      <c r="R250" s="32"/>
      <c r="X250"/>
      <c r="Z250" s="52"/>
      <c r="AH250"/>
    </row>
    <row r="251" spans="12:34">
      <c r="L251" s="52"/>
      <c r="R251" s="32"/>
      <c r="X251"/>
      <c r="Z251" s="52"/>
      <c r="AH251"/>
    </row>
    <row r="252" spans="12:34">
      <c r="L252" s="52"/>
      <c r="R252" s="32"/>
      <c r="X252"/>
      <c r="Z252" s="52"/>
      <c r="AH252"/>
    </row>
    <row r="253" spans="12:34">
      <c r="L253" s="52"/>
      <c r="R253" s="32"/>
      <c r="X253"/>
      <c r="Z253" s="52"/>
      <c r="AH253"/>
    </row>
    <row r="254" spans="12:34">
      <c r="L254" s="52"/>
      <c r="R254" s="32"/>
      <c r="X254"/>
      <c r="Z254" s="52"/>
      <c r="AH254"/>
    </row>
    <row r="255" spans="12:34">
      <c r="L255" s="52"/>
      <c r="R255" s="32"/>
      <c r="X255"/>
      <c r="Z255" s="52"/>
      <c r="AH255"/>
    </row>
    <row r="256" spans="12:34">
      <c r="L256" s="52"/>
      <c r="R256" s="32"/>
      <c r="X256"/>
      <c r="Z256" s="52"/>
      <c r="AH256"/>
    </row>
    <row r="257" spans="12:34">
      <c r="L257" s="52"/>
      <c r="R257" s="32"/>
      <c r="X257"/>
      <c r="Z257" s="52"/>
      <c r="AH257"/>
    </row>
    <row r="258" spans="12:34">
      <c r="L258" s="52"/>
      <c r="R258" s="32"/>
      <c r="X258"/>
      <c r="Z258" s="52"/>
      <c r="AH258"/>
    </row>
    <row r="259" spans="12:34">
      <c r="L259" s="52"/>
      <c r="R259" s="32"/>
      <c r="X259"/>
      <c r="Z259" s="52"/>
      <c r="AH259"/>
    </row>
    <row r="260" spans="12:34">
      <c r="L260" s="52"/>
      <c r="R260" s="32"/>
      <c r="X260"/>
      <c r="Z260" s="52"/>
      <c r="AH260"/>
    </row>
    <row r="261" spans="12:34">
      <c r="L261" s="52"/>
      <c r="R261" s="32"/>
      <c r="X261"/>
      <c r="Z261" s="52"/>
      <c r="AH261"/>
    </row>
    <row r="262" spans="12:34">
      <c r="L262" s="52"/>
      <c r="R262" s="32"/>
      <c r="X262"/>
      <c r="Z262" s="52"/>
      <c r="AH262"/>
    </row>
    <row r="263" spans="12:34">
      <c r="L263" s="52"/>
      <c r="R263" s="32"/>
      <c r="X263"/>
      <c r="Z263" s="52"/>
      <c r="AH263"/>
    </row>
    <row r="264" spans="12:34">
      <c r="L264" s="52"/>
      <c r="R264" s="32"/>
      <c r="Z264" s="52"/>
      <c r="AH264"/>
    </row>
    <row r="265" spans="12:34">
      <c r="L265" s="52"/>
      <c r="R265" s="32"/>
      <c r="Z265" s="52"/>
      <c r="AH265"/>
    </row>
    <row r="266" spans="12:34">
      <c r="L266" s="52"/>
      <c r="R266" s="32"/>
      <c r="Z266" s="52"/>
      <c r="AH266"/>
    </row>
    <row r="267" spans="12:34">
      <c r="L267" s="52"/>
      <c r="R267" s="32"/>
      <c r="Z267" s="52"/>
      <c r="AH267"/>
    </row>
    <row r="268" spans="12:34">
      <c r="L268" s="52"/>
      <c r="R268" s="32"/>
      <c r="Z268" s="52"/>
      <c r="AH268"/>
    </row>
    <row r="269" spans="12:34">
      <c r="L269" s="52"/>
      <c r="R269" s="32"/>
      <c r="AH269"/>
    </row>
    <row r="270" spans="12:34">
      <c r="L270" s="52"/>
      <c r="R270" s="32"/>
      <c r="AH270"/>
    </row>
    <row r="271" spans="12:34">
      <c r="L271" s="52"/>
      <c r="R271" s="32"/>
      <c r="AH271"/>
    </row>
    <row r="272" spans="12:34">
      <c r="L272" s="52"/>
      <c r="R272" s="32"/>
      <c r="AH272"/>
    </row>
    <row r="273" spans="12:34">
      <c r="L273" s="52"/>
      <c r="R273" s="32"/>
      <c r="AH273"/>
    </row>
    <row r="274" spans="12:34">
      <c r="L274" s="52"/>
      <c r="R274" s="32"/>
      <c r="AH274"/>
    </row>
    <row r="275" spans="12:34">
      <c r="L275" s="52"/>
      <c r="R275" s="32"/>
      <c r="AH275"/>
    </row>
    <row r="276" spans="12:34">
      <c r="L276" s="52"/>
      <c r="R276" s="32"/>
      <c r="AH276"/>
    </row>
    <row r="277" spans="12:34">
      <c r="L277" s="52"/>
      <c r="R277" s="32"/>
      <c r="AH277"/>
    </row>
    <row r="278" spans="12:34">
      <c r="L278" s="52"/>
      <c r="R278" s="32"/>
      <c r="AH278"/>
    </row>
    <row r="279" spans="12:34">
      <c r="L279" s="52"/>
      <c r="R279" s="32"/>
      <c r="AH279"/>
    </row>
    <row r="280" spans="12:34">
      <c r="L280" s="52"/>
      <c r="R280" s="32"/>
      <c r="AH280"/>
    </row>
    <row r="281" spans="12:34">
      <c r="L281" s="52"/>
      <c r="R281" s="32"/>
      <c r="AH281"/>
    </row>
    <row r="282" spans="12:34">
      <c r="L282" s="52"/>
      <c r="R282" s="32"/>
      <c r="AH282"/>
    </row>
    <row r="283" spans="12:34">
      <c r="L283" s="52"/>
      <c r="R283" s="32"/>
      <c r="AH283"/>
    </row>
    <row r="284" spans="12:34">
      <c r="L284" s="52"/>
      <c r="R284" s="32"/>
      <c r="AH284"/>
    </row>
    <row r="285" spans="12:34">
      <c r="L285" s="52"/>
      <c r="R285" s="32"/>
      <c r="AH285"/>
    </row>
    <row r="286" spans="12:34">
      <c r="L286" s="52"/>
      <c r="R286" s="32"/>
      <c r="AH286"/>
    </row>
    <row r="287" spans="12:34">
      <c r="L287" s="52"/>
      <c r="R287" s="32"/>
      <c r="AH287"/>
    </row>
    <row r="288" spans="12:34">
      <c r="L288" s="52"/>
      <c r="R288" s="32"/>
      <c r="AH288"/>
    </row>
    <row r="289" spans="12:34">
      <c r="L289" s="52"/>
      <c r="R289" s="32"/>
      <c r="AH289"/>
    </row>
    <row r="290" spans="12:34">
      <c r="L290" s="52"/>
      <c r="R290" s="32"/>
      <c r="AH290"/>
    </row>
    <row r="291" spans="12:34">
      <c r="L291" s="52"/>
      <c r="R291" s="32"/>
      <c r="AH291"/>
    </row>
    <row r="292" spans="12:34">
      <c r="L292" s="52"/>
      <c r="R292" s="32"/>
      <c r="AH292"/>
    </row>
    <row r="293" spans="12:34">
      <c r="L293" s="52"/>
      <c r="R293" s="32"/>
      <c r="AH293"/>
    </row>
    <row r="294" spans="12:34">
      <c r="L294" s="52"/>
      <c r="R294" s="32"/>
      <c r="AH294"/>
    </row>
    <row r="295" spans="12:34">
      <c r="L295" s="52"/>
      <c r="R295" s="32"/>
      <c r="AH295"/>
    </row>
    <row r="296" spans="12:34">
      <c r="L296" s="52"/>
      <c r="R296" s="32"/>
      <c r="AH296"/>
    </row>
    <row r="297" spans="12:34">
      <c r="L297" s="52"/>
      <c r="R297" s="32"/>
      <c r="AH297"/>
    </row>
    <row r="298" spans="12:34">
      <c r="L298" s="52"/>
      <c r="R298" s="32"/>
      <c r="AH298"/>
    </row>
    <row r="299" spans="12:34">
      <c r="L299" s="52"/>
      <c r="R299" s="32"/>
      <c r="AH299"/>
    </row>
    <row r="300" spans="12:34">
      <c r="L300" s="52"/>
      <c r="R300" s="32"/>
      <c r="AH300"/>
    </row>
    <row r="301" spans="12:34">
      <c r="L301" s="52"/>
      <c r="R301" s="32"/>
      <c r="AH301"/>
    </row>
    <row r="302" spans="12:34">
      <c r="L302" s="52"/>
      <c r="R302" s="32"/>
      <c r="AH302"/>
    </row>
    <row r="303" spans="12:34">
      <c r="L303" s="52"/>
      <c r="R303" s="32"/>
      <c r="AH303"/>
    </row>
    <row r="304" spans="12:34">
      <c r="L304" s="52"/>
      <c r="R304" s="32"/>
      <c r="AH304"/>
    </row>
    <row r="305" spans="12:34">
      <c r="L305" s="52"/>
      <c r="R305" s="32"/>
      <c r="AH305"/>
    </row>
    <row r="306" spans="12:34">
      <c r="L306" s="52"/>
      <c r="R306" s="32"/>
      <c r="AH306"/>
    </row>
    <row r="307" spans="12:34">
      <c r="L307" s="52"/>
      <c r="R307" s="32"/>
      <c r="AH307"/>
    </row>
    <row r="308" spans="12:34">
      <c r="L308" s="52"/>
      <c r="R308" s="32"/>
      <c r="AH308"/>
    </row>
    <row r="309" spans="12:34">
      <c r="L309" s="52"/>
      <c r="R309" s="32"/>
      <c r="AH309"/>
    </row>
    <row r="310" spans="12:34">
      <c r="L310" s="52"/>
      <c r="R310" s="32"/>
      <c r="AH310"/>
    </row>
    <row r="311" spans="12:34">
      <c r="L311" s="52"/>
      <c r="R311" s="32"/>
      <c r="AH311"/>
    </row>
    <row r="312" spans="12:34">
      <c r="L312" s="52"/>
      <c r="R312" s="32"/>
      <c r="AH312"/>
    </row>
    <row r="313" spans="12:34">
      <c r="L313" s="52"/>
      <c r="R313" s="32"/>
      <c r="AH313"/>
    </row>
    <row r="314" spans="12:34">
      <c r="L314" s="52"/>
      <c r="R314" s="32"/>
      <c r="AH314"/>
    </row>
    <row r="315" spans="12:34">
      <c r="L315" s="52"/>
      <c r="R315" s="32"/>
      <c r="AH315"/>
    </row>
    <row r="316" spans="12:34">
      <c r="L316" s="52"/>
      <c r="R316" s="32"/>
      <c r="AH316"/>
    </row>
    <row r="317" spans="12:34">
      <c r="L317" s="52"/>
      <c r="R317" s="32"/>
      <c r="AH317"/>
    </row>
    <row r="318" spans="12:34">
      <c r="L318" s="52"/>
      <c r="R318" s="32"/>
      <c r="AH318"/>
    </row>
    <row r="319" spans="12:34">
      <c r="L319" s="52"/>
      <c r="R319" s="32"/>
      <c r="AH319"/>
    </row>
    <row r="320" spans="12:34">
      <c r="L320" s="52"/>
      <c r="R320" s="32"/>
      <c r="AH320"/>
    </row>
    <row r="321" spans="12:34">
      <c r="L321" s="52"/>
      <c r="R321" s="32"/>
      <c r="AH321"/>
    </row>
    <row r="322" spans="12:34">
      <c r="L322" s="52"/>
      <c r="R322" s="32"/>
      <c r="AH322"/>
    </row>
    <row r="323" spans="12:34">
      <c r="L323" s="52"/>
      <c r="R323" s="32"/>
      <c r="AH323"/>
    </row>
    <row r="324" spans="12:34">
      <c r="L324" s="52"/>
      <c r="R324" s="32"/>
      <c r="AH324"/>
    </row>
    <row r="325" spans="12:34">
      <c r="L325" s="52"/>
      <c r="R325" s="32"/>
      <c r="AH325"/>
    </row>
    <row r="326" spans="12:34">
      <c r="L326" s="52"/>
      <c r="R326" s="32"/>
      <c r="AH326"/>
    </row>
    <row r="327" spans="12:34">
      <c r="L327" s="52"/>
      <c r="R327" s="32"/>
      <c r="AH327"/>
    </row>
    <row r="328" spans="12:34">
      <c r="L328" s="52"/>
      <c r="R328" s="32"/>
      <c r="AH328"/>
    </row>
    <row r="329" spans="12:34">
      <c r="L329" s="52"/>
      <c r="R329" s="32"/>
      <c r="AH329"/>
    </row>
    <row r="330" spans="12:34">
      <c r="L330" s="52"/>
      <c r="R330" s="32"/>
      <c r="AH330"/>
    </row>
    <row r="331" spans="12:34">
      <c r="L331" s="52"/>
      <c r="R331" s="32"/>
      <c r="AH331"/>
    </row>
    <row r="332" spans="12:34">
      <c r="L332" s="52"/>
      <c r="R332" s="32"/>
      <c r="AH332"/>
    </row>
    <row r="333" spans="12:34">
      <c r="L333" s="52"/>
      <c r="R333" s="32"/>
      <c r="AH333"/>
    </row>
    <row r="334" spans="12:34">
      <c r="L334" s="52"/>
      <c r="R334" s="32"/>
      <c r="AH334"/>
    </row>
    <row r="335" spans="12:34">
      <c r="L335" s="52"/>
      <c r="R335" s="32"/>
      <c r="AH335"/>
    </row>
    <row r="336" spans="12:34">
      <c r="L336" s="52"/>
      <c r="R336" s="32"/>
      <c r="AH336"/>
    </row>
    <row r="337" spans="12:34">
      <c r="L337" s="52"/>
      <c r="R337" s="32"/>
      <c r="AH337"/>
    </row>
    <row r="338" spans="12:34">
      <c r="L338" s="52"/>
      <c r="R338" s="32"/>
      <c r="AH338"/>
    </row>
    <row r="339" spans="12:34">
      <c r="L339" s="52"/>
      <c r="R339" s="32"/>
      <c r="AH339"/>
    </row>
    <row r="340" spans="12:34">
      <c r="L340" s="52"/>
      <c r="R340" s="32"/>
      <c r="AH340"/>
    </row>
    <row r="341" spans="12:34">
      <c r="L341" s="52"/>
      <c r="R341" s="32"/>
      <c r="AH341"/>
    </row>
    <row r="342" spans="12:34">
      <c r="L342" s="52"/>
      <c r="R342" s="32"/>
      <c r="AH342"/>
    </row>
    <row r="343" spans="12:34">
      <c r="L343" s="52"/>
      <c r="R343" s="32"/>
      <c r="AH343"/>
    </row>
    <row r="344" spans="12:34">
      <c r="L344" s="52"/>
      <c r="R344" s="32"/>
      <c r="AH344"/>
    </row>
    <row r="345" spans="12:34">
      <c r="L345" s="52"/>
      <c r="R345" s="32"/>
      <c r="AH345"/>
    </row>
    <row r="346" spans="12:34">
      <c r="L346" s="52"/>
      <c r="R346" s="32"/>
      <c r="AH346"/>
    </row>
    <row r="347" spans="12:34">
      <c r="L347" s="52"/>
      <c r="R347" s="32"/>
      <c r="AH347"/>
    </row>
    <row r="348" spans="12:34">
      <c r="L348" s="52"/>
      <c r="R348" s="32"/>
      <c r="AH348"/>
    </row>
    <row r="349" spans="12:34">
      <c r="L349" s="52"/>
      <c r="R349" s="32"/>
      <c r="AH349"/>
    </row>
    <row r="350" spans="12:34">
      <c r="L350" s="52"/>
      <c r="R350" s="32"/>
      <c r="AH350"/>
    </row>
    <row r="351" spans="12:34">
      <c r="L351" s="52"/>
      <c r="R351" s="32"/>
      <c r="AH351"/>
    </row>
    <row r="352" spans="12:34">
      <c r="L352" s="52"/>
      <c r="R352" s="32"/>
      <c r="AH352"/>
    </row>
    <row r="353" spans="12:35">
      <c r="L353" s="52"/>
      <c r="R353" s="32"/>
      <c r="AH353"/>
    </row>
    <row r="354" spans="12:35">
      <c r="L354" s="52"/>
      <c r="R354" s="32"/>
      <c r="AH354"/>
    </row>
    <row r="355" spans="12:35">
      <c r="L355" s="52"/>
      <c r="R355" s="32"/>
      <c r="Y355" s="53"/>
      <c r="Z355" s="1"/>
      <c r="AA355" s="1"/>
      <c r="AB355" s="1"/>
      <c r="AC355" s="1"/>
      <c r="AD355" s="1"/>
      <c r="AE355" s="1"/>
      <c r="AF355" s="1"/>
      <c r="AG355" s="1"/>
      <c r="AI355" s="12"/>
    </row>
    <row r="356" spans="12:35">
      <c r="L356" s="52"/>
      <c r="R356" s="32"/>
      <c r="Y356" s="53"/>
      <c r="Z356" s="1"/>
      <c r="AA356" s="1"/>
      <c r="AB356" s="1"/>
      <c r="AC356" s="1"/>
      <c r="AD356" s="1"/>
      <c r="AE356" s="1"/>
      <c r="AF356" s="1"/>
      <c r="AG356" s="1"/>
    </row>
    <row r="357" spans="12:35">
      <c r="L357" s="52"/>
      <c r="R357" s="32"/>
      <c r="Y357" s="53"/>
      <c r="Z357" s="1"/>
      <c r="AA357" s="1"/>
      <c r="AB357" s="1"/>
      <c r="AC357" s="1"/>
      <c r="AD357" s="1"/>
      <c r="AE357" s="1"/>
      <c r="AF357" s="1"/>
      <c r="AG357" s="1"/>
    </row>
    <row r="358" spans="12:35">
      <c r="L358" s="52"/>
      <c r="R358" s="32"/>
      <c r="Y358" s="53"/>
      <c r="Z358" s="1"/>
      <c r="AA358" s="1"/>
      <c r="AB358" s="1"/>
      <c r="AC358" s="1"/>
      <c r="AD358" s="1"/>
      <c r="AE358" s="1"/>
      <c r="AF358" s="1"/>
      <c r="AG358" s="1"/>
    </row>
    <row r="359" spans="12:35">
      <c r="L359" s="52"/>
      <c r="R359" s="32"/>
      <c r="Y359" s="53"/>
      <c r="Z359" s="1"/>
      <c r="AA359" s="1"/>
      <c r="AB359" s="1"/>
      <c r="AC359" s="1"/>
      <c r="AD359" s="1"/>
      <c r="AE359" s="1"/>
      <c r="AF359" s="1"/>
      <c r="AG359" s="1"/>
    </row>
    <row r="360" spans="12:35">
      <c r="L360" s="52"/>
      <c r="R360" s="32"/>
      <c r="Y360" s="53"/>
      <c r="Z360" s="1"/>
      <c r="AA360" s="1"/>
      <c r="AB360" s="1"/>
      <c r="AC360" s="1"/>
      <c r="AD360" s="1"/>
      <c r="AE360" s="1"/>
      <c r="AF360" s="1"/>
      <c r="AG360" s="1"/>
    </row>
    <row r="361" spans="12:35">
      <c r="L361" s="52"/>
      <c r="R361" s="32"/>
      <c r="Y361" s="53"/>
      <c r="Z361" s="1"/>
      <c r="AA361" s="1"/>
      <c r="AB361" s="1"/>
      <c r="AC361" s="1"/>
      <c r="AD361" s="1"/>
      <c r="AE361" s="1"/>
      <c r="AF361" s="1"/>
      <c r="AG361" s="1"/>
    </row>
    <row r="362" spans="12:35">
      <c r="L362" s="52"/>
      <c r="R362" s="32"/>
      <c r="Y362" s="53"/>
      <c r="Z362" s="1"/>
      <c r="AA362" s="1"/>
      <c r="AB362" s="1"/>
      <c r="AC362" s="1"/>
      <c r="AD362" s="1"/>
      <c r="AE362" s="1"/>
      <c r="AF362" s="1"/>
      <c r="AG362" s="1"/>
    </row>
    <row r="363" spans="12:35">
      <c r="L363" s="52"/>
      <c r="R363" s="32"/>
      <c r="Y363" s="53"/>
      <c r="Z363" s="1"/>
      <c r="AA363" s="1"/>
      <c r="AB363" s="1"/>
      <c r="AC363" s="1"/>
      <c r="AD363" s="1"/>
      <c r="AE363" s="1"/>
      <c r="AF363" s="1"/>
      <c r="AG363" s="1"/>
    </row>
    <row r="364" spans="12:35">
      <c r="L364" s="52"/>
      <c r="R364" s="32"/>
      <c r="Y364" s="53"/>
      <c r="Z364" s="1"/>
      <c r="AA364" s="1"/>
      <c r="AB364" s="1"/>
      <c r="AC364" s="1"/>
      <c r="AD364" s="1"/>
      <c r="AE364" s="1"/>
      <c r="AF364" s="1"/>
      <c r="AG364" s="1"/>
    </row>
    <row r="365" spans="12:35">
      <c r="L365" s="52"/>
      <c r="R365" s="32"/>
      <c r="Y365" s="53"/>
      <c r="Z365" s="1"/>
      <c r="AA365" s="1"/>
      <c r="AB365" s="1"/>
      <c r="AC365" s="1"/>
      <c r="AD365" s="1"/>
      <c r="AE365" s="1"/>
      <c r="AF365" s="1"/>
      <c r="AG365" s="1"/>
    </row>
    <row r="366" spans="12:35">
      <c r="L366" s="52"/>
      <c r="R366" s="32"/>
      <c r="Y366" s="53"/>
      <c r="Z366" s="1"/>
      <c r="AA366" s="1"/>
      <c r="AB366" s="1"/>
      <c r="AC366" s="1"/>
      <c r="AD366" s="1"/>
      <c r="AE366" s="1"/>
      <c r="AF366" s="1"/>
      <c r="AG366" s="1"/>
    </row>
    <row r="367" spans="12:35">
      <c r="L367" s="52"/>
      <c r="R367" s="32"/>
      <c r="Y367" s="53"/>
      <c r="Z367" s="1"/>
      <c r="AA367" s="1"/>
      <c r="AB367" s="1"/>
      <c r="AC367" s="1"/>
      <c r="AD367" s="1"/>
      <c r="AE367" s="1"/>
      <c r="AF367" s="1"/>
      <c r="AG367" s="1"/>
    </row>
    <row r="368" spans="12:35">
      <c r="L368" s="52"/>
      <c r="R368" s="32"/>
      <c r="Y368" s="53"/>
      <c r="Z368" s="1"/>
      <c r="AA368" s="1"/>
      <c r="AB368" s="1"/>
      <c r="AC368" s="1"/>
      <c r="AD368" s="1"/>
      <c r="AE368" s="1"/>
      <c r="AF368" s="1"/>
      <c r="AG368" s="1"/>
    </row>
    <row r="369" spans="12:33">
      <c r="L369" s="52"/>
      <c r="R369" s="32"/>
      <c r="Y369" s="53"/>
      <c r="Z369" s="1"/>
      <c r="AA369" s="1"/>
      <c r="AB369" s="1"/>
      <c r="AC369" s="1"/>
      <c r="AD369" s="1"/>
      <c r="AE369" s="1"/>
      <c r="AF369" s="1"/>
      <c r="AG369" s="1"/>
    </row>
    <row r="370" spans="12:33">
      <c r="L370" s="52"/>
      <c r="R370" s="32"/>
      <c r="Y370" s="53"/>
      <c r="Z370" s="1"/>
      <c r="AA370" s="1"/>
      <c r="AB370" s="1"/>
      <c r="AC370" s="1"/>
      <c r="AD370" s="1"/>
      <c r="AE370" s="1"/>
      <c r="AF370" s="1"/>
      <c r="AG370" s="1"/>
    </row>
    <row r="371" spans="12:33">
      <c r="L371" s="52"/>
      <c r="R371" s="32"/>
      <c r="Y371" s="53"/>
      <c r="Z371" s="1"/>
      <c r="AA371" s="1"/>
      <c r="AB371" s="1"/>
      <c r="AC371" s="1"/>
      <c r="AD371" s="1"/>
      <c r="AE371" s="1"/>
      <c r="AF371" s="1"/>
      <c r="AG371" s="1"/>
    </row>
    <row r="372" spans="12:33">
      <c r="L372" s="52"/>
      <c r="R372" s="32"/>
      <c r="Y372" s="53"/>
      <c r="Z372" s="1"/>
      <c r="AA372" s="1"/>
      <c r="AB372" s="1"/>
      <c r="AC372" s="1"/>
      <c r="AD372" s="1"/>
      <c r="AE372" s="1"/>
      <c r="AF372" s="1"/>
      <c r="AG372" s="1"/>
    </row>
    <row r="373" spans="12:33">
      <c r="L373" s="52"/>
      <c r="R373" s="32"/>
      <c r="Y373" s="53"/>
      <c r="Z373" s="1"/>
      <c r="AA373" s="1"/>
      <c r="AB373" s="1"/>
      <c r="AC373" s="1"/>
      <c r="AD373" s="1"/>
      <c r="AE373" s="1"/>
      <c r="AF373" s="1"/>
      <c r="AG373" s="1"/>
    </row>
    <row r="374" spans="12:33">
      <c r="L374" s="52"/>
      <c r="R374" s="32"/>
      <c r="Y374" s="53"/>
      <c r="Z374" s="1"/>
      <c r="AA374" s="1"/>
      <c r="AB374" s="1"/>
      <c r="AC374" s="1"/>
      <c r="AD374" s="1"/>
      <c r="AE374" s="1"/>
      <c r="AF374" s="1"/>
      <c r="AG374" s="1"/>
    </row>
    <row r="375" spans="12:33">
      <c r="L375" s="52"/>
      <c r="R375" s="32"/>
      <c r="Y375" s="53"/>
      <c r="Z375" s="1"/>
      <c r="AA375" s="1"/>
      <c r="AB375" s="1"/>
      <c r="AC375" s="1"/>
      <c r="AD375" s="1"/>
      <c r="AE375" s="1"/>
      <c r="AF375" s="1"/>
      <c r="AG375" s="1"/>
    </row>
    <row r="376" spans="12:33">
      <c r="L376" s="52"/>
      <c r="R376" s="32"/>
      <c r="Y376" s="53"/>
      <c r="Z376" s="1"/>
      <c r="AA376" s="1"/>
      <c r="AB376" s="1"/>
      <c r="AC376" s="1"/>
      <c r="AD376" s="1"/>
      <c r="AE376" s="1"/>
      <c r="AF376" s="1"/>
      <c r="AG376" s="1"/>
    </row>
    <row r="377" spans="12:33">
      <c r="L377" s="52"/>
      <c r="R377" s="32"/>
      <c r="Y377" s="53"/>
      <c r="Z377" s="1"/>
      <c r="AA377" s="1"/>
      <c r="AB377" s="1"/>
      <c r="AC377" s="1"/>
      <c r="AD377" s="1"/>
      <c r="AE377" s="1"/>
      <c r="AF377" s="1"/>
      <c r="AG377" s="1"/>
    </row>
    <row r="378" spans="12:33">
      <c r="L378" s="52"/>
      <c r="R378" s="32"/>
      <c r="Y378" s="53"/>
      <c r="Z378" s="1"/>
      <c r="AA378" s="1"/>
      <c r="AB378" s="1"/>
      <c r="AC378" s="1"/>
      <c r="AD378" s="1"/>
      <c r="AE378" s="1"/>
      <c r="AF378" s="1"/>
      <c r="AG378" s="1"/>
    </row>
    <row r="379" spans="12:33">
      <c r="L379" s="52"/>
      <c r="R379" s="32"/>
      <c r="Y379" s="53"/>
      <c r="Z379" s="1"/>
      <c r="AA379" s="1"/>
      <c r="AB379" s="1"/>
      <c r="AC379" s="1"/>
      <c r="AD379" s="1"/>
      <c r="AE379" s="1"/>
      <c r="AF379" s="1"/>
      <c r="AG379" s="1"/>
    </row>
    <row r="380" spans="12:33">
      <c r="L380" s="52"/>
      <c r="R380" s="32"/>
      <c r="Y380" s="53"/>
      <c r="Z380" s="1"/>
      <c r="AA380" s="1"/>
      <c r="AB380" s="1"/>
      <c r="AC380" s="1"/>
      <c r="AD380" s="1"/>
      <c r="AE380" s="1"/>
      <c r="AF380" s="1"/>
      <c r="AG380" s="1"/>
    </row>
    <row r="381" spans="12:33">
      <c r="L381" s="52"/>
      <c r="R381" s="32"/>
      <c r="Y381" s="53"/>
      <c r="Z381" s="1"/>
      <c r="AA381" s="1"/>
      <c r="AB381" s="1"/>
      <c r="AC381" s="1"/>
      <c r="AD381" s="1"/>
      <c r="AE381" s="1"/>
      <c r="AF381" s="1"/>
      <c r="AG381" s="1"/>
    </row>
    <row r="382" spans="12:33">
      <c r="L382" s="52"/>
      <c r="R382" s="32"/>
      <c r="Y382" s="53"/>
      <c r="Z382" s="1"/>
      <c r="AA382" s="1"/>
      <c r="AB382" s="1"/>
      <c r="AC382" s="1"/>
      <c r="AD382" s="1"/>
      <c r="AE382" s="1"/>
      <c r="AF382" s="1"/>
      <c r="AG382" s="1"/>
    </row>
    <row r="383" spans="12:33">
      <c r="L383" s="52"/>
      <c r="R383" s="32"/>
      <c r="Y383" s="53"/>
      <c r="Z383" s="1"/>
      <c r="AA383" s="1"/>
      <c r="AB383" s="1"/>
      <c r="AC383" s="1"/>
      <c r="AD383" s="1"/>
      <c r="AE383" s="1"/>
      <c r="AF383" s="1"/>
      <c r="AG383" s="1"/>
    </row>
    <row r="384" spans="12:33">
      <c r="L384" s="52"/>
      <c r="R384" s="32"/>
      <c r="Y384" s="53"/>
      <c r="Z384" s="1"/>
      <c r="AA384" s="1"/>
      <c r="AB384" s="1"/>
      <c r="AC384" s="1"/>
      <c r="AD384" s="1"/>
      <c r="AE384" s="1"/>
      <c r="AF384" s="1"/>
      <c r="AG384" s="1"/>
    </row>
    <row r="385" spans="12:33">
      <c r="L385" s="52"/>
      <c r="R385" s="32"/>
      <c r="Y385" s="53"/>
      <c r="Z385" s="1"/>
      <c r="AA385" s="1"/>
      <c r="AB385" s="1"/>
      <c r="AC385" s="1"/>
      <c r="AD385" s="1"/>
      <c r="AE385" s="1"/>
      <c r="AF385" s="1"/>
      <c r="AG385" s="1"/>
    </row>
    <row r="386" spans="12:33">
      <c r="L386" s="52"/>
      <c r="R386" s="32"/>
      <c r="Y386" s="53"/>
      <c r="Z386" s="1"/>
      <c r="AA386" s="1"/>
      <c r="AB386" s="1"/>
      <c r="AC386" s="1"/>
      <c r="AD386" s="1"/>
      <c r="AE386" s="1"/>
      <c r="AF386" s="1"/>
      <c r="AG386" s="1"/>
    </row>
    <row r="387" spans="12:33">
      <c r="L387" s="52"/>
      <c r="R387" s="32"/>
      <c r="Y387" s="53"/>
      <c r="Z387" s="1"/>
      <c r="AA387" s="1"/>
      <c r="AB387" s="1"/>
      <c r="AC387" s="1"/>
      <c r="AD387" s="1"/>
      <c r="AE387" s="1"/>
      <c r="AF387" s="1"/>
      <c r="AG387" s="1"/>
    </row>
    <row r="388" spans="12:33">
      <c r="L388" s="52"/>
      <c r="R388" s="32"/>
      <c r="Y388" s="53"/>
      <c r="Z388" s="1"/>
      <c r="AA388" s="1"/>
      <c r="AB388" s="1"/>
      <c r="AC388" s="1"/>
      <c r="AD388" s="1"/>
      <c r="AE388" s="1"/>
      <c r="AF388" s="1"/>
      <c r="AG388" s="1"/>
    </row>
    <row r="389" spans="12:33">
      <c r="L389" s="52"/>
      <c r="R389" s="32"/>
      <c r="Y389" s="53"/>
      <c r="Z389" s="1"/>
      <c r="AA389" s="1"/>
      <c r="AB389" s="1"/>
      <c r="AC389" s="1"/>
      <c r="AD389" s="1"/>
      <c r="AE389" s="1"/>
      <c r="AF389" s="1"/>
      <c r="AG389" s="1"/>
    </row>
    <row r="390" spans="12:33">
      <c r="L390" s="52"/>
      <c r="R390" s="32"/>
      <c r="Y390" s="53"/>
      <c r="Z390" s="1"/>
      <c r="AA390" s="1"/>
      <c r="AB390" s="1"/>
      <c r="AC390" s="1"/>
      <c r="AD390" s="1"/>
      <c r="AE390" s="1"/>
      <c r="AF390" s="1"/>
      <c r="AG390" s="1"/>
    </row>
    <row r="391" spans="12:33">
      <c r="L391" s="52"/>
      <c r="R391" s="32"/>
      <c r="Y391" s="53"/>
      <c r="Z391" s="1"/>
      <c r="AA391" s="1"/>
      <c r="AB391" s="1"/>
      <c r="AC391" s="1"/>
      <c r="AD391" s="1"/>
      <c r="AE391" s="1"/>
      <c r="AF391" s="1"/>
      <c r="AG391" s="1"/>
    </row>
    <row r="392" spans="12:33">
      <c r="L392" s="52"/>
      <c r="R392" s="32"/>
      <c r="Y392" s="53"/>
      <c r="Z392" s="1"/>
      <c r="AA392" s="1"/>
      <c r="AB392" s="1"/>
      <c r="AC392" s="1"/>
      <c r="AD392" s="1"/>
      <c r="AE392" s="1"/>
      <c r="AF392" s="1"/>
      <c r="AG392" s="1"/>
    </row>
    <row r="393" spans="12:33">
      <c r="L393" s="52"/>
      <c r="R393" s="32"/>
      <c r="Y393" s="53"/>
      <c r="Z393" s="1"/>
      <c r="AA393" s="1"/>
      <c r="AB393" s="1"/>
      <c r="AC393" s="1"/>
      <c r="AD393" s="1"/>
      <c r="AE393" s="1"/>
      <c r="AF393" s="1"/>
      <c r="AG393" s="1"/>
    </row>
    <row r="394" spans="12:33">
      <c r="L394" s="52"/>
      <c r="R394" s="32"/>
      <c r="Y394" s="53"/>
      <c r="Z394" s="1"/>
      <c r="AA394" s="1"/>
      <c r="AB394" s="1"/>
      <c r="AC394" s="1"/>
      <c r="AD394" s="1"/>
      <c r="AE394" s="1"/>
      <c r="AF394" s="1"/>
      <c r="AG394" s="1"/>
    </row>
    <row r="395" spans="12:33">
      <c r="L395" s="52"/>
      <c r="R395" s="32"/>
      <c r="Y395" s="53"/>
      <c r="Z395" s="1"/>
      <c r="AA395" s="1"/>
      <c r="AB395" s="1"/>
      <c r="AC395" s="1"/>
      <c r="AD395" s="1"/>
      <c r="AE395" s="1"/>
      <c r="AF395" s="1"/>
      <c r="AG395" s="1"/>
    </row>
    <row r="396" spans="12:33">
      <c r="L396" s="52"/>
      <c r="R396" s="32"/>
      <c r="Y396" s="53"/>
      <c r="Z396" s="1"/>
      <c r="AA396" s="1"/>
      <c r="AB396" s="1"/>
      <c r="AC396" s="1"/>
      <c r="AD396" s="1"/>
      <c r="AE396" s="1"/>
      <c r="AF396" s="1"/>
      <c r="AG396" s="1"/>
    </row>
    <row r="397" spans="12:33">
      <c r="L397" s="52"/>
      <c r="R397" s="32"/>
      <c r="Y397" s="53"/>
      <c r="Z397" s="1"/>
      <c r="AA397" s="1"/>
      <c r="AB397" s="1"/>
      <c r="AC397" s="1"/>
      <c r="AD397" s="1"/>
      <c r="AE397" s="1"/>
      <c r="AF397" s="1"/>
      <c r="AG397" s="1"/>
    </row>
    <row r="398" spans="12:33">
      <c r="L398" s="52"/>
      <c r="R398" s="32"/>
      <c r="Y398" s="53"/>
      <c r="Z398" s="1"/>
      <c r="AA398" s="1"/>
      <c r="AB398" s="1"/>
      <c r="AC398" s="1"/>
      <c r="AD398" s="1"/>
      <c r="AE398" s="1"/>
      <c r="AF398" s="1"/>
      <c r="AG398" s="1"/>
    </row>
    <row r="399" spans="12:33">
      <c r="L399" s="52"/>
      <c r="R399" s="32"/>
      <c r="Y399" s="53"/>
      <c r="Z399" s="1"/>
      <c r="AA399" s="1"/>
      <c r="AB399" s="1"/>
      <c r="AC399" s="1"/>
      <c r="AD399" s="1"/>
      <c r="AE399" s="1"/>
      <c r="AF399" s="1"/>
      <c r="AG399" s="1"/>
    </row>
    <row r="400" spans="12:33">
      <c r="L400" s="52"/>
      <c r="R400" s="32"/>
      <c r="Y400" s="53"/>
      <c r="Z400" s="1"/>
      <c r="AA400" s="1"/>
      <c r="AB400" s="1"/>
      <c r="AC400" s="1"/>
      <c r="AD400" s="1"/>
      <c r="AE400" s="1"/>
      <c r="AF400" s="1"/>
      <c r="AG400" s="1"/>
    </row>
    <row r="401" spans="12:33">
      <c r="L401" s="52"/>
      <c r="R401" s="32"/>
      <c r="Y401" s="53"/>
      <c r="Z401" s="1"/>
      <c r="AA401" s="1"/>
      <c r="AB401" s="1"/>
      <c r="AC401" s="1"/>
      <c r="AD401" s="1"/>
      <c r="AE401" s="1"/>
      <c r="AF401" s="1"/>
      <c r="AG401" s="1"/>
    </row>
    <row r="402" spans="12:33">
      <c r="L402" s="52"/>
      <c r="R402" s="32"/>
      <c r="Y402" s="53"/>
      <c r="Z402" s="1"/>
      <c r="AA402" s="1"/>
      <c r="AB402" s="1"/>
      <c r="AC402" s="1"/>
      <c r="AD402" s="1"/>
      <c r="AE402" s="1"/>
      <c r="AF402" s="1"/>
      <c r="AG402" s="1"/>
    </row>
    <row r="403" spans="12:33">
      <c r="L403" s="52"/>
      <c r="R403" s="32"/>
      <c r="Y403" s="53"/>
      <c r="Z403" s="1"/>
      <c r="AA403" s="1"/>
      <c r="AB403" s="1"/>
      <c r="AC403" s="1"/>
      <c r="AD403" s="1"/>
      <c r="AE403" s="1"/>
      <c r="AF403" s="1"/>
      <c r="AG403" s="1"/>
    </row>
    <row r="404" spans="12:33">
      <c r="L404" s="52"/>
      <c r="R404" s="32"/>
      <c r="Y404" s="53"/>
      <c r="Z404" s="1"/>
      <c r="AA404" s="1"/>
      <c r="AB404" s="1"/>
      <c r="AC404" s="1"/>
      <c r="AD404" s="1"/>
      <c r="AE404" s="1"/>
      <c r="AF404" s="1"/>
      <c r="AG404" s="1"/>
    </row>
    <row r="405" spans="12:33">
      <c r="L405" s="52"/>
      <c r="R405" s="32"/>
      <c r="Y405" s="53"/>
      <c r="Z405" s="1"/>
      <c r="AA405" s="1"/>
      <c r="AB405" s="1"/>
      <c r="AC405" s="1"/>
      <c r="AD405" s="1"/>
      <c r="AE405" s="1"/>
      <c r="AF405" s="1"/>
      <c r="AG405" s="1"/>
    </row>
    <row r="406" spans="12:33">
      <c r="L406" s="52"/>
      <c r="R406" s="32"/>
      <c r="Y406" s="53"/>
      <c r="Z406" s="1"/>
      <c r="AA406" s="1"/>
      <c r="AB406" s="1"/>
      <c r="AC406" s="1"/>
      <c r="AD406" s="1"/>
      <c r="AE406" s="1"/>
      <c r="AF406" s="1"/>
      <c r="AG406" s="1"/>
    </row>
    <row r="407" spans="12:33">
      <c r="L407" s="52"/>
      <c r="R407" s="32"/>
      <c r="Y407" s="53"/>
      <c r="Z407" s="1"/>
      <c r="AA407" s="1"/>
      <c r="AB407" s="1"/>
      <c r="AC407" s="1"/>
      <c r="AD407" s="1"/>
      <c r="AE407" s="1"/>
      <c r="AF407" s="1"/>
      <c r="AG407" s="1"/>
    </row>
    <row r="408" spans="12:33">
      <c r="L408" s="52"/>
      <c r="R408" s="32"/>
      <c r="Y408" s="53"/>
      <c r="Z408" s="1"/>
      <c r="AA408" s="1"/>
      <c r="AB408" s="1"/>
      <c r="AC408" s="1"/>
      <c r="AD408" s="1"/>
      <c r="AE408" s="1"/>
      <c r="AF408" s="1"/>
      <c r="AG408" s="1"/>
    </row>
    <row r="409" spans="12:33">
      <c r="L409" s="52"/>
      <c r="R409" s="32"/>
      <c r="Y409" s="53"/>
      <c r="Z409" s="1"/>
      <c r="AA409" s="1"/>
      <c r="AB409" s="1"/>
      <c r="AC409" s="1"/>
      <c r="AD409" s="1"/>
      <c r="AE409" s="1"/>
      <c r="AF409" s="1"/>
      <c r="AG409" s="1"/>
    </row>
    <row r="410" spans="12:33">
      <c r="L410" s="52"/>
      <c r="R410" s="32"/>
      <c r="Y410" s="53"/>
      <c r="Z410" s="1"/>
      <c r="AA410" s="1"/>
      <c r="AB410" s="1"/>
      <c r="AC410" s="1"/>
      <c r="AD410" s="1"/>
      <c r="AE410" s="1"/>
      <c r="AF410" s="1"/>
      <c r="AG410" s="1"/>
    </row>
    <row r="411" spans="12:33">
      <c r="L411" s="52"/>
      <c r="R411" s="32"/>
      <c r="Y411" s="53"/>
      <c r="Z411" s="1"/>
      <c r="AA411" s="1"/>
      <c r="AB411" s="1"/>
      <c r="AC411" s="1"/>
      <c r="AD411" s="1"/>
      <c r="AE411" s="1"/>
      <c r="AF411" s="1"/>
      <c r="AG411" s="1"/>
    </row>
    <row r="412" spans="12:33">
      <c r="L412" s="52"/>
      <c r="R412" s="32"/>
    </row>
    <row r="413" spans="12:33">
      <c r="L413" s="52"/>
      <c r="R413" s="32"/>
    </row>
    <row r="414" spans="12:33">
      <c r="L414" s="52"/>
      <c r="R414" s="32"/>
    </row>
    <row r="415" spans="12:33">
      <c r="L415" s="52"/>
      <c r="R415" s="32"/>
    </row>
    <row r="416" spans="12:33">
      <c r="L416" s="52"/>
      <c r="R416" s="32"/>
    </row>
    <row r="417" spans="12:18">
      <c r="L417" s="52"/>
      <c r="R417" s="32"/>
    </row>
    <row r="418" spans="12:18">
      <c r="L418" s="52"/>
      <c r="R418" s="32"/>
    </row>
    <row r="419" spans="12:18">
      <c r="L419" s="52"/>
      <c r="R419" s="32"/>
    </row>
    <row r="420" spans="12:18">
      <c r="L420" s="52"/>
      <c r="R420" s="32"/>
    </row>
    <row r="421" spans="12:18">
      <c r="L421" s="52"/>
      <c r="R421" s="32"/>
    </row>
    <row r="422" spans="12:18">
      <c r="L422" s="52"/>
      <c r="R422" s="32"/>
    </row>
    <row r="423" spans="12:18">
      <c r="L423" s="52"/>
      <c r="R423" s="32"/>
    </row>
    <row r="424" spans="12:18">
      <c r="L424" s="52"/>
      <c r="R424" s="32"/>
    </row>
    <row r="425" spans="12:18">
      <c r="L425" s="52"/>
      <c r="R425" s="32"/>
    </row>
    <row r="426" spans="12:18">
      <c r="L426" s="52"/>
      <c r="R426" s="32"/>
    </row>
    <row r="427" spans="12:18">
      <c r="L427" s="52"/>
      <c r="R427" s="32"/>
    </row>
    <row r="428" spans="12:18">
      <c r="L428" s="52"/>
      <c r="R428" s="32"/>
    </row>
    <row r="429" spans="12:18">
      <c r="L429" s="52"/>
      <c r="R429" s="32"/>
    </row>
    <row r="430" spans="12:18">
      <c r="L430" s="52"/>
      <c r="R430" s="32"/>
    </row>
    <row r="431" spans="12:18">
      <c r="L431" s="52"/>
      <c r="R431" s="32"/>
    </row>
    <row r="432" spans="12:18">
      <c r="L432" s="52"/>
      <c r="R432" s="32"/>
    </row>
    <row r="433" spans="10:23">
      <c r="L433" s="52"/>
      <c r="R433" s="32"/>
    </row>
    <row r="434" spans="10:23">
      <c r="L434" s="52"/>
      <c r="R434" s="32"/>
    </row>
    <row r="435" spans="10:23">
      <c r="L435" s="52"/>
      <c r="R435" s="32"/>
    </row>
    <row r="436" spans="10:23">
      <c r="L436" s="52"/>
      <c r="R436" s="32"/>
    </row>
    <row r="437" spans="10:23">
      <c r="L437" s="52"/>
      <c r="R437" s="32"/>
    </row>
    <row r="438" spans="10:23">
      <c r="L438" s="52"/>
      <c r="R438" s="32"/>
    </row>
    <row r="439" spans="10:23">
      <c r="L439" s="52"/>
      <c r="R439" s="32"/>
    </row>
    <row r="440" spans="10:23">
      <c r="L440" s="52"/>
      <c r="R440" s="32"/>
    </row>
    <row r="441" spans="10:23">
      <c r="L441" s="52"/>
      <c r="R441" s="32"/>
    </row>
    <row r="442" spans="10:23">
      <c r="L442" s="52"/>
      <c r="R442" s="32"/>
    </row>
    <row r="443" spans="10:23">
      <c r="J443" s="151"/>
      <c r="L443" s="151"/>
      <c r="R443" s="32"/>
      <c r="S443" s="68"/>
      <c r="T443" s="32"/>
      <c r="W443" s="32"/>
    </row>
    <row r="444" spans="10:23">
      <c r="J444" s="151"/>
      <c r="L444" s="151"/>
      <c r="S444" s="68"/>
      <c r="T444" s="32"/>
      <c r="W444" s="32"/>
    </row>
  </sheetData>
  <conditionalFormatting sqref="Y41:Y42 Y126:Y127">
    <cfRule type="cellIs" dxfId="4" priority="14" stopIfTrue="1" operator="lessThan">
      <formula>0</formula>
    </cfRule>
  </conditionalFormatting>
  <conditionalFormatting sqref="Y98">
    <cfRule type="cellIs" dxfId="3" priority="15" stopIfTrue="1" operator="greaterThan">
      <formula>0</formula>
    </cfRule>
  </conditionalFormatting>
  <conditionalFormatting sqref="Y69">
    <cfRule type="cellIs" dxfId="2" priority="16" stopIfTrue="1" operator="greaterThan">
      <formula>0</formula>
    </cfRule>
    <cfRule type="cellIs" dxfId="1" priority="17" stopIfTrue="1" operator="lessThan">
      <formula>0</formula>
    </cfRule>
  </conditionalFormatting>
  <conditionalFormatting sqref="Y98">
    <cfRule type="cellIs" dxfId="0" priority="13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7370E-62CE-4AB3-A7CF-B517DD76A77F}">
  <dimension ref="A2:Y116"/>
  <sheetViews>
    <sheetView zoomScale="95" zoomScaleNormal="95" workbookViewId="0">
      <selection activeCell="P11" sqref="P11"/>
    </sheetView>
  </sheetViews>
  <sheetFormatPr baseColWidth="10" defaultRowHeight="15"/>
  <cols>
    <col min="15" max="15" width="8.26953125" customWidth="1"/>
    <col min="16" max="16" width="8.6328125" customWidth="1"/>
    <col min="22" max="22" width="10.08984375" customWidth="1"/>
    <col min="23" max="23" width="10.6328125" customWidth="1"/>
    <col min="24" max="24" width="8.54296875" customWidth="1"/>
    <col min="25" max="25" width="9.36328125" customWidth="1"/>
    <col min="26" max="26" width="9" customWidth="1"/>
    <col min="27" max="27" width="8.90625" customWidth="1"/>
    <col min="28" max="28" width="9.08984375" customWidth="1"/>
    <col min="29" max="29" width="8.453125" customWidth="1"/>
    <col min="30" max="30" width="9.08984375" customWidth="1"/>
    <col min="31" max="31" width="10" customWidth="1"/>
    <col min="32" max="32" width="10.54296875" customWidth="1"/>
    <col min="33" max="33" width="8.08984375" customWidth="1"/>
    <col min="34" max="34" width="8.36328125" customWidth="1"/>
    <col min="35" max="35" width="7.54296875" customWidth="1"/>
    <col min="36" max="36" width="8.08984375" customWidth="1"/>
    <col min="37" max="37" width="11.08984375" customWidth="1"/>
  </cols>
  <sheetData>
    <row r="2" spans="1:25" ht="21">
      <c r="A2" s="56" t="s">
        <v>586</v>
      </c>
      <c r="V2" s="4"/>
      <c r="W2" s="4"/>
      <c r="X2" s="4"/>
      <c r="Y2" s="4"/>
    </row>
    <row r="3" spans="1:25">
      <c r="V3" s="4"/>
      <c r="W3" s="4"/>
      <c r="X3" s="4"/>
    </row>
    <row r="4" spans="1:25">
      <c r="V4" s="4"/>
      <c r="W4" s="21"/>
      <c r="X4" s="4"/>
      <c r="Y4" s="21"/>
    </row>
    <row r="5" spans="1:25">
      <c r="V5" s="4"/>
      <c r="W5" s="4"/>
      <c r="X5" s="4"/>
      <c r="Y5" s="4"/>
    </row>
    <row r="6" spans="1:25">
      <c r="V6" s="4"/>
      <c r="W6" s="4"/>
      <c r="X6" s="4"/>
      <c r="Y6" s="4"/>
    </row>
    <row r="7" spans="1:25">
      <c r="V7" s="22"/>
      <c r="W7" s="23"/>
      <c r="X7" s="24"/>
      <c r="Y7" s="24"/>
    </row>
    <row r="8" spans="1:25">
      <c r="V8" s="22"/>
      <c r="W8" s="23"/>
      <c r="X8" s="24"/>
      <c r="Y8" s="24"/>
    </row>
    <row r="9" spans="1:25">
      <c r="V9" s="22"/>
      <c r="W9" s="23"/>
      <c r="X9" s="24"/>
      <c r="Y9" s="24"/>
    </row>
    <row r="10" spans="1:25">
      <c r="V10" s="22"/>
      <c r="W10" s="23"/>
      <c r="X10" s="24"/>
      <c r="Y10" s="24"/>
    </row>
    <row r="11" spans="1:25">
      <c r="V11" s="22"/>
      <c r="W11" s="23"/>
      <c r="X11" s="24"/>
      <c r="Y11" s="24"/>
    </row>
    <row r="12" spans="1:25">
      <c r="V12" s="22"/>
      <c r="W12" s="23"/>
      <c r="X12" s="24"/>
      <c r="Y12" s="24"/>
    </row>
    <row r="13" spans="1:25">
      <c r="V13" s="22"/>
      <c r="W13" s="23"/>
      <c r="X13" s="24"/>
      <c r="Y13" s="24"/>
    </row>
    <row r="14" spans="1:25">
      <c r="V14" s="22"/>
      <c r="W14" s="23"/>
      <c r="X14" s="24"/>
      <c r="Y14" s="24"/>
    </row>
    <row r="15" spans="1:25">
      <c r="V15" s="22"/>
      <c r="W15" s="23"/>
      <c r="X15" s="24"/>
      <c r="Y15" s="24"/>
    </row>
    <row r="16" spans="1:25" ht="15.6">
      <c r="P16" s="214">
        <f>+År!B35</f>
        <v>29699</v>
      </c>
      <c r="Q16" s="3" t="s">
        <v>11</v>
      </c>
      <c r="V16" s="22"/>
      <c r="W16" s="23"/>
      <c r="X16" s="24"/>
      <c r="Y16" s="24"/>
    </row>
    <row r="17" spans="16:25">
      <c r="V17" s="22"/>
      <c r="W17" s="23"/>
      <c r="X17" s="24"/>
      <c r="Y17" s="24"/>
    </row>
    <row r="18" spans="16:25">
      <c r="V18" s="22"/>
      <c r="W18" s="23"/>
      <c r="X18" s="24"/>
      <c r="Y18" s="24"/>
    </row>
    <row r="19" spans="16:25">
      <c r="V19" s="22"/>
      <c r="W19" s="23"/>
      <c r="X19" s="24"/>
      <c r="Y19" s="24"/>
    </row>
    <row r="20" spans="16:25">
      <c r="V20" s="22"/>
      <c r="W20" s="23"/>
      <c r="X20" s="24"/>
      <c r="Y20" s="24"/>
    </row>
    <row r="21" spans="16:25">
      <c r="V21" s="22"/>
      <c r="W21" s="23"/>
      <c r="X21" s="24"/>
      <c r="Y21" s="24"/>
    </row>
    <row r="22" spans="16:25">
      <c r="V22" s="22"/>
      <c r="W22" s="23"/>
      <c r="X22" s="24"/>
      <c r="Y22" s="24"/>
    </row>
    <row r="23" spans="16:25">
      <c r="V23" s="22"/>
      <c r="W23" s="23"/>
      <c r="X23" s="24"/>
      <c r="Y23" s="24"/>
    </row>
    <row r="24" spans="16:25">
      <c r="P24" s="209" t="s">
        <v>653</v>
      </c>
      <c r="V24" s="22"/>
      <c r="W24" s="23"/>
      <c r="X24" s="24"/>
      <c r="Y24" s="24"/>
    </row>
    <row r="25" spans="16:25">
      <c r="V25" s="22"/>
      <c r="W25" s="23"/>
      <c r="X25" s="24"/>
      <c r="Y25" s="24"/>
    </row>
    <row r="26" spans="16:25">
      <c r="V26" s="22"/>
      <c r="W26" s="23"/>
      <c r="X26" s="24"/>
      <c r="Y26" s="24"/>
    </row>
    <row r="27" spans="16:25">
      <c r="V27" s="22"/>
      <c r="W27" s="23"/>
      <c r="X27" s="24"/>
      <c r="Y27" s="24"/>
    </row>
    <row r="28" spans="16:25">
      <c r="V28" s="22"/>
      <c r="W28" s="23"/>
      <c r="X28" s="24"/>
      <c r="Y28" s="24"/>
    </row>
    <row r="44" spans="15:16" ht="15.6">
      <c r="O44" s="251">
        <f>+År!AP35</f>
        <v>153.05286440620986</v>
      </c>
      <c r="P44" s="3" t="s">
        <v>655</v>
      </c>
    </row>
    <row r="48" spans="15:16">
      <c r="P48" s="3"/>
    </row>
    <row r="76" spans="16:17" ht="15.6">
      <c r="P76" s="250">
        <f>+År!AQ9</f>
        <v>58.858091929990245</v>
      </c>
      <c r="Q76" s="3" t="s">
        <v>444</v>
      </c>
    </row>
    <row r="116" spans="16:16">
      <c r="P116" s="3" t="s">
        <v>654</v>
      </c>
    </row>
  </sheetData>
  <pageMargins left="0.75" right="0.75" top="1" bottom="1" header="0.5" footer="0.5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795C9-6DA0-4FD0-A4F7-8499E02A4D5C}">
  <dimension ref="A1:D359"/>
  <sheetViews>
    <sheetView workbookViewId="0">
      <selection sqref="A1:D359"/>
    </sheetView>
  </sheetViews>
  <sheetFormatPr baseColWidth="10" defaultRowHeight="15"/>
  <sheetData>
    <row r="1" spans="1:4">
      <c r="A1">
        <v>1101</v>
      </c>
      <c r="B1" t="s">
        <v>221</v>
      </c>
      <c r="C1" t="s">
        <v>77</v>
      </c>
      <c r="D1">
        <v>11</v>
      </c>
    </row>
    <row r="2" spans="1:4">
      <c r="A2">
        <v>1103</v>
      </c>
      <c r="B2" t="s">
        <v>223</v>
      </c>
      <c r="C2" t="s">
        <v>77</v>
      </c>
      <c r="D2">
        <v>11</v>
      </c>
    </row>
    <row r="3" spans="1:4">
      <c r="A3">
        <v>1106</v>
      </c>
      <c r="B3" t="s">
        <v>224</v>
      </c>
      <c r="C3" t="s">
        <v>77</v>
      </c>
      <c r="D3">
        <v>11</v>
      </c>
    </row>
    <row r="4" spans="1:4">
      <c r="A4">
        <v>1108</v>
      </c>
      <c r="B4" t="s">
        <v>222</v>
      </c>
      <c r="C4" t="s">
        <v>77</v>
      </c>
      <c r="D4">
        <v>11</v>
      </c>
    </row>
    <row r="5" spans="1:4">
      <c r="A5">
        <v>1111</v>
      </c>
      <c r="B5" t="s">
        <v>225</v>
      </c>
      <c r="C5" t="s">
        <v>77</v>
      </c>
      <c r="D5">
        <v>11</v>
      </c>
    </row>
    <row r="6" spans="1:4">
      <c r="A6">
        <v>1112</v>
      </c>
      <c r="B6" t="s">
        <v>226</v>
      </c>
      <c r="C6" t="s">
        <v>77</v>
      </c>
      <c r="D6">
        <v>11</v>
      </c>
    </row>
    <row r="7" spans="1:4">
      <c r="A7">
        <v>1114</v>
      </c>
      <c r="B7" t="s">
        <v>612</v>
      </c>
      <c r="C7" t="s">
        <v>77</v>
      </c>
      <c r="D7">
        <v>11</v>
      </c>
    </row>
    <row r="8" spans="1:4">
      <c r="A8">
        <v>1119</v>
      </c>
      <c r="B8" t="s">
        <v>613</v>
      </c>
      <c r="C8" t="s">
        <v>77</v>
      </c>
      <c r="D8">
        <v>11</v>
      </c>
    </row>
    <row r="9" spans="1:4">
      <c r="A9">
        <v>1120</v>
      </c>
      <c r="B9" t="s">
        <v>227</v>
      </c>
      <c r="C9" t="s">
        <v>77</v>
      </c>
      <c r="D9">
        <v>11</v>
      </c>
    </row>
    <row r="10" spans="1:4">
      <c r="A10">
        <v>1121</v>
      </c>
      <c r="B10" t="s">
        <v>228</v>
      </c>
      <c r="C10" t="s">
        <v>77</v>
      </c>
      <c r="D10">
        <v>11</v>
      </c>
    </row>
    <row r="11" spans="1:4">
      <c r="A11">
        <v>1122</v>
      </c>
      <c r="B11" t="s">
        <v>229</v>
      </c>
      <c r="C11" t="s">
        <v>77</v>
      </c>
      <c r="D11">
        <v>11</v>
      </c>
    </row>
    <row r="12" spans="1:4">
      <c r="A12">
        <v>1124</v>
      </c>
      <c r="B12" t="s">
        <v>230</v>
      </c>
      <c r="C12" t="s">
        <v>77</v>
      </c>
      <c r="D12">
        <v>11</v>
      </c>
    </row>
    <row r="13" spans="1:4">
      <c r="A13">
        <v>1127</v>
      </c>
      <c r="B13" t="s">
        <v>231</v>
      </c>
      <c r="C13" t="s">
        <v>77</v>
      </c>
      <c r="D13">
        <v>11</v>
      </c>
    </row>
    <row r="14" spans="1:4">
      <c r="A14">
        <v>1130</v>
      </c>
      <c r="B14" t="s">
        <v>233</v>
      </c>
      <c r="C14" t="s">
        <v>77</v>
      </c>
      <c r="D14">
        <v>11</v>
      </c>
    </row>
    <row r="15" spans="1:4">
      <c r="A15">
        <v>1133</v>
      </c>
      <c r="B15" t="s">
        <v>234</v>
      </c>
      <c r="C15" t="s">
        <v>77</v>
      </c>
      <c r="D15">
        <v>11</v>
      </c>
    </row>
    <row r="16" spans="1:4">
      <c r="A16">
        <v>1134</v>
      </c>
      <c r="B16" t="s">
        <v>500</v>
      </c>
      <c r="C16" t="s">
        <v>77</v>
      </c>
      <c r="D16">
        <v>11</v>
      </c>
    </row>
    <row r="17" spans="1:4">
      <c r="A17">
        <v>1135</v>
      </c>
      <c r="B17" t="s">
        <v>235</v>
      </c>
      <c r="C17" t="s">
        <v>77</v>
      </c>
      <c r="D17">
        <v>11</v>
      </c>
    </row>
    <row r="18" spans="1:4">
      <c r="A18">
        <v>1144</v>
      </c>
      <c r="B18" t="s">
        <v>238</v>
      </c>
      <c r="C18" t="s">
        <v>77</v>
      </c>
      <c r="D18">
        <v>11</v>
      </c>
    </row>
    <row r="19" spans="1:4">
      <c r="A19">
        <v>1145</v>
      </c>
      <c r="B19" t="s">
        <v>239</v>
      </c>
      <c r="C19" t="s">
        <v>77</v>
      </c>
      <c r="D19">
        <v>11</v>
      </c>
    </row>
    <row r="20" spans="1:4">
      <c r="A20">
        <v>1146</v>
      </c>
      <c r="B20" t="s">
        <v>240</v>
      </c>
      <c r="C20" t="s">
        <v>77</v>
      </c>
      <c r="D20">
        <v>11</v>
      </c>
    </row>
    <row r="21" spans="1:4">
      <c r="A21">
        <v>1149</v>
      </c>
      <c r="B21" t="s">
        <v>241</v>
      </c>
      <c r="C21" t="s">
        <v>77</v>
      </c>
      <c r="D21">
        <v>11</v>
      </c>
    </row>
    <row r="22" spans="1:4">
      <c r="A22">
        <v>1151</v>
      </c>
      <c r="B22" t="s">
        <v>242</v>
      </c>
      <c r="C22" t="s">
        <v>77</v>
      </c>
      <c r="D22">
        <v>11</v>
      </c>
    </row>
    <row r="23" spans="1:4">
      <c r="A23">
        <v>1160</v>
      </c>
      <c r="B23" t="s">
        <v>243</v>
      </c>
      <c r="C23" t="s">
        <v>77</v>
      </c>
      <c r="D23">
        <v>11</v>
      </c>
    </row>
    <row r="24" spans="1:4">
      <c r="A24">
        <v>1503</v>
      </c>
      <c r="B24" t="s">
        <v>301</v>
      </c>
      <c r="C24" t="s">
        <v>620</v>
      </c>
      <c r="D24">
        <v>15</v>
      </c>
    </row>
    <row r="25" spans="1:4">
      <c r="A25">
        <v>1504</v>
      </c>
      <c r="B25" t="s">
        <v>300</v>
      </c>
      <c r="C25" t="s">
        <v>620</v>
      </c>
      <c r="D25">
        <v>15</v>
      </c>
    </row>
    <row r="26" spans="1:4">
      <c r="A26">
        <v>1506</v>
      </c>
      <c r="B26" t="s">
        <v>299</v>
      </c>
      <c r="C26" t="s">
        <v>620</v>
      </c>
      <c r="D26">
        <v>15</v>
      </c>
    </row>
    <row r="27" spans="1:4">
      <c r="A27">
        <v>1511</v>
      </c>
      <c r="B27" t="s">
        <v>302</v>
      </c>
      <c r="C27" t="s">
        <v>620</v>
      </c>
      <c r="D27">
        <v>15</v>
      </c>
    </row>
    <row r="28" spans="1:4">
      <c r="A28">
        <v>1514</v>
      </c>
      <c r="B28" t="s">
        <v>178</v>
      </c>
      <c r="C28" t="s">
        <v>620</v>
      </c>
      <c r="D28">
        <v>15</v>
      </c>
    </row>
    <row r="29" spans="1:4">
      <c r="A29">
        <v>1515</v>
      </c>
      <c r="B29" t="s">
        <v>303</v>
      </c>
      <c r="C29" t="s">
        <v>620</v>
      </c>
      <c r="D29">
        <v>15</v>
      </c>
    </row>
    <row r="30" spans="1:4">
      <c r="A30">
        <v>1516</v>
      </c>
      <c r="B30" t="s">
        <v>304</v>
      </c>
      <c r="C30" t="s">
        <v>620</v>
      </c>
      <c r="D30">
        <v>15</v>
      </c>
    </row>
    <row r="31" spans="1:4">
      <c r="A31">
        <v>1517</v>
      </c>
      <c r="B31" t="s">
        <v>305</v>
      </c>
      <c r="C31" t="s">
        <v>620</v>
      </c>
      <c r="D31">
        <v>15</v>
      </c>
    </row>
    <row r="32" spans="1:4">
      <c r="A32">
        <v>1520</v>
      </c>
      <c r="B32" t="s">
        <v>307</v>
      </c>
      <c r="C32" t="s">
        <v>620</v>
      </c>
      <c r="D32">
        <v>15</v>
      </c>
    </row>
    <row r="33" spans="1:4">
      <c r="A33">
        <v>1525</v>
      </c>
      <c r="B33" t="s">
        <v>310</v>
      </c>
      <c r="C33" t="s">
        <v>620</v>
      </c>
      <c r="D33">
        <v>15</v>
      </c>
    </row>
    <row r="34" spans="1:4">
      <c r="A34">
        <v>1528</v>
      </c>
      <c r="B34" t="s">
        <v>312</v>
      </c>
      <c r="C34" t="s">
        <v>620</v>
      </c>
      <c r="D34">
        <v>15</v>
      </c>
    </row>
    <row r="35" spans="1:4">
      <c r="A35">
        <v>1531</v>
      </c>
      <c r="B35" t="s">
        <v>314</v>
      </c>
      <c r="C35" t="s">
        <v>620</v>
      </c>
      <c r="D35">
        <v>15</v>
      </c>
    </row>
    <row r="36" spans="1:4">
      <c r="A36">
        <v>1532</v>
      </c>
      <c r="B36" t="s">
        <v>315</v>
      </c>
      <c r="C36" t="s">
        <v>620</v>
      </c>
      <c r="D36">
        <v>15</v>
      </c>
    </row>
    <row r="37" spans="1:4">
      <c r="A37">
        <v>1535</v>
      </c>
      <c r="B37" t="s">
        <v>317</v>
      </c>
      <c r="C37" t="s">
        <v>620</v>
      </c>
      <c r="D37">
        <v>15</v>
      </c>
    </row>
    <row r="38" spans="1:4">
      <c r="A38">
        <v>1539</v>
      </c>
      <c r="B38" t="s">
        <v>318</v>
      </c>
      <c r="C38" t="s">
        <v>620</v>
      </c>
      <c r="D38">
        <v>15</v>
      </c>
    </row>
    <row r="39" spans="1:4">
      <c r="A39">
        <v>1547</v>
      </c>
      <c r="B39" t="s">
        <v>322</v>
      </c>
      <c r="C39" t="s">
        <v>620</v>
      </c>
      <c r="D39">
        <v>15</v>
      </c>
    </row>
    <row r="40" spans="1:4">
      <c r="A40">
        <v>1554</v>
      </c>
      <c r="B40" t="s">
        <v>325</v>
      </c>
      <c r="C40" t="s">
        <v>620</v>
      </c>
      <c r="D40">
        <v>15</v>
      </c>
    </row>
    <row r="41" spans="1:4">
      <c r="A41">
        <v>1557</v>
      </c>
      <c r="B41" t="s">
        <v>326</v>
      </c>
      <c r="C41" t="s">
        <v>620</v>
      </c>
      <c r="D41">
        <v>15</v>
      </c>
    </row>
    <row r="42" spans="1:4">
      <c r="A42">
        <v>1560</v>
      </c>
      <c r="B42" t="s">
        <v>327</v>
      </c>
      <c r="C42" t="s">
        <v>620</v>
      </c>
      <c r="D42">
        <v>15</v>
      </c>
    </row>
    <row r="43" spans="1:4">
      <c r="A43">
        <v>1563</v>
      </c>
      <c r="B43" t="s">
        <v>328</v>
      </c>
      <c r="C43" t="s">
        <v>620</v>
      </c>
      <c r="D43">
        <v>15</v>
      </c>
    </row>
    <row r="44" spans="1:4">
      <c r="A44">
        <v>1566</v>
      </c>
      <c r="B44" t="s">
        <v>329</v>
      </c>
      <c r="C44" t="s">
        <v>620</v>
      </c>
      <c r="D44">
        <v>15</v>
      </c>
    </row>
    <row r="45" spans="1:4">
      <c r="A45">
        <v>1573</v>
      </c>
      <c r="B45" t="s">
        <v>333</v>
      </c>
      <c r="C45" t="s">
        <v>620</v>
      </c>
      <c r="D45">
        <v>15</v>
      </c>
    </row>
    <row r="46" spans="1:4">
      <c r="A46">
        <v>1576</v>
      </c>
      <c r="B46" t="s">
        <v>331</v>
      </c>
      <c r="C46" t="s">
        <v>620</v>
      </c>
      <c r="D46">
        <v>15</v>
      </c>
    </row>
    <row r="47" spans="1:4">
      <c r="A47">
        <v>1577</v>
      </c>
      <c r="B47" t="s">
        <v>306</v>
      </c>
      <c r="C47" t="s">
        <v>620</v>
      </c>
      <c r="D47">
        <v>15</v>
      </c>
    </row>
    <row r="48" spans="1:4">
      <c r="A48">
        <v>1578</v>
      </c>
      <c r="B48" t="s">
        <v>632</v>
      </c>
      <c r="C48" t="s">
        <v>620</v>
      </c>
      <c r="D48">
        <v>15</v>
      </c>
    </row>
    <row r="49" spans="1:4">
      <c r="A49">
        <v>1579</v>
      </c>
      <c r="B49" t="s">
        <v>633</v>
      </c>
      <c r="C49" t="s">
        <v>620</v>
      </c>
      <c r="D49">
        <v>15</v>
      </c>
    </row>
    <row r="50" spans="1:4">
      <c r="A50">
        <v>1804</v>
      </c>
      <c r="B50" t="s">
        <v>374</v>
      </c>
      <c r="C50" t="s">
        <v>79</v>
      </c>
      <c r="D50">
        <v>18</v>
      </c>
    </row>
    <row r="51" spans="1:4">
      <c r="A51">
        <v>1806</v>
      </c>
      <c r="B51" t="s">
        <v>375</v>
      </c>
      <c r="C51" t="s">
        <v>79</v>
      </c>
      <c r="D51">
        <v>18</v>
      </c>
    </row>
    <row r="52" spans="1:4">
      <c r="A52">
        <v>1811</v>
      </c>
      <c r="B52" t="s">
        <v>376</v>
      </c>
      <c r="C52" t="s">
        <v>79</v>
      </c>
      <c r="D52">
        <v>18</v>
      </c>
    </row>
    <row r="53" spans="1:4">
      <c r="A53">
        <v>1812</v>
      </c>
      <c r="B53" t="s">
        <v>377</v>
      </c>
      <c r="C53" t="s">
        <v>79</v>
      </c>
      <c r="D53">
        <v>18</v>
      </c>
    </row>
    <row r="54" spans="1:4">
      <c r="A54">
        <v>1813</v>
      </c>
      <c r="B54" t="s">
        <v>378</v>
      </c>
      <c r="C54" t="s">
        <v>79</v>
      </c>
      <c r="D54">
        <v>18</v>
      </c>
    </row>
    <row r="55" spans="1:4">
      <c r="A55">
        <v>1815</v>
      </c>
      <c r="B55" t="s">
        <v>379</v>
      </c>
      <c r="C55" t="s">
        <v>79</v>
      </c>
      <c r="D55">
        <v>18</v>
      </c>
    </row>
    <row r="56" spans="1:4">
      <c r="A56">
        <v>1816</v>
      </c>
      <c r="B56" t="s">
        <v>380</v>
      </c>
      <c r="C56" t="s">
        <v>79</v>
      </c>
      <c r="D56">
        <v>18</v>
      </c>
    </row>
    <row r="57" spans="1:4">
      <c r="A57">
        <v>1818</v>
      </c>
      <c r="B57" t="s">
        <v>303</v>
      </c>
      <c r="C57" t="s">
        <v>79</v>
      </c>
      <c r="D57">
        <v>18</v>
      </c>
    </row>
    <row r="58" spans="1:4">
      <c r="A58">
        <v>1820</v>
      </c>
      <c r="B58" t="s">
        <v>621</v>
      </c>
      <c r="C58" t="s">
        <v>79</v>
      </c>
      <c r="D58">
        <v>18</v>
      </c>
    </row>
    <row r="59" spans="1:4">
      <c r="A59">
        <v>1822</v>
      </c>
      <c r="B59" t="s">
        <v>381</v>
      </c>
      <c r="C59" t="s">
        <v>79</v>
      </c>
      <c r="D59">
        <v>18</v>
      </c>
    </row>
    <row r="60" spans="1:4">
      <c r="A60">
        <v>1824</v>
      </c>
      <c r="B60" t="s">
        <v>382</v>
      </c>
      <c r="C60" t="s">
        <v>79</v>
      </c>
      <c r="D60">
        <v>18</v>
      </c>
    </row>
    <row r="61" spans="1:4">
      <c r="A61">
        <v>1825</v>
      </c>
      <c r="B61" t="s">
        <v>383</v>
      </c>
      <c r="C61" t="s">
        <v>79</v>
      </c>
      <c r="D61">
        <v>18</v>
      </c>
    </row>
    <row r="62" spans="1:4">
      <c r="A62">
        <v>1826</v>
      </c>
      <c r="B62" t="s">
        <v>384</v>
      </c>
      <c r="C62" t="s">
        <v>79</v>
      </c>
      <c r="D62">
        <v>18</v>
      </c>
    </row>
    <row r="63" spans="1:4">
      <c r="A63">
        <v>1827</v>
      </c>
      <c r="B63" t="s">
        <v>385</v>
      </c>
      <c r="C63" t="s">
        <v>79</v>
      </c>
      <c r="D63">
        <v>18</v>
      </c>
    </row>
    <row r="64" spans="1:4">
      <c r="A64">
        <v>1828</v>
      </c>
      <c r="B64" t="s">
        <v>386</v>
      </c>
      <c r="C64" t="s">
        <v>79</v>
      </c>
      <c r="D64">
        <v>18</v>
      </c>
    </row>
    <row r="65" spans="1:4">
      <c r="A65">
        <v>1832</v>
      </c>
      <c r="B65" t="s">
        <v>387</v>
      </c>
      <c r="C65" t="s">
        <v>79</v>
      </c>
      <c r="D65">
        <v>18</v>
      </c>
    </row>
    <row r="66" spans="1:4">
      <c r="A66">
        <v>1833</v>
      </c>
      <c r="B66" t="s">
        <v>388</v>
      </c>
      <c r="C66" t="s">
        <v>79</v>
      </c>
      <c r="D66">
        <v>18</v>
      </c>
    </row>
    <row r="67" spans="1:4">
      <c r="A67">
        <v>1834</v>
      </c>
      <c r="B67" t="s">
        <v>389</v>
      </c>
      <c r="C67" t="s">
        <v>79</v>
      </c>
      <c r="D67">
        <v>18</v>
      </c>
    </row>
    <row r="68" spans="1:4">
      <c r="A68">
        <v>1835</v>
      </c>
      <c r="B68" t="s">
        <v>447</v>
      </c>
      <c r="C68" t="s">
        <v>79</v>
      </c>
      <c r="D68">
        <v>18</v>
      </c>
    </row>
    <row r="69" spans="1:4">
      <c r="A69">
        <v>1836</v>
      </c>
      <c r="B69" t="s">
        <v>390</v>
      </c>
      <c r="C69" t="s">
        <v>79</v>
      </c>
      <c r="D69">
        <v>18</v>
      </c>
    </row>
    <row r="70" spans="1:4">
      <c r="A70">
        <v>1837</v>
      </c>
      <c r="B70" t="s">
        <v>391</v>
      </c>
      <c r="C70" t="s">
        <v>79</v>
      </c>
      <c r="D70">
        <v>18</v>
      </c>
    </row>
    <row r="71" spans="1:4">
      <c r="A71">
        <v>1838</v>
      </c>
      <c r="B71" t="s">
        <v>392</v>
      </c>
      <c r="C71" t="s">
        <v>79</v>
      </c>
      <c r="D71">
        <v>18</v>
      </c>
    </row>
    <row r="72" spans="1:4">
      <c r="A72">
        <v>1839</v>
      </c>
      <c r="B72" t="s">
        <v>393</v>
      </c>
      <c r="C72" t="s">
        <v>79</v>
      </c>
      <c r="D72">
        <v>18</v>
      </c>
    </row>
    <row r="73" spans="1:4">
      <c r="A73">
        <v>1840</v>
      </c>
      <c r="B73" t="s">
        <v>394</v>
      </c>
      <c r="C73" t="s">
        <v>79</v>
      </c>
      <c r="D73">
        <v>18</v>
      </c>
    </row>
    <row r="74" spans="1:4">
      <c r="A74">
        <v>1841</v>
      </c>
      <c r="B74" t="s">
        <v>395</v>
      </c>
      <c r="C74" t="s">
        <v>79</v>
      </c>
      <c r="D74">
        <v>18</v>
      </c>
    </row>
    <row r="75" spans="1:4">
      <c r="A75">
        <v>1845</v>
      </c>
      <c r="B75" t="s">
        <v>396</v>
      </c>
      <c r="C75" t="s">
        <v>79</v>
      </c>
      <c r="D75">
        <v>18</v>
      </c>
    </row>
    <row r="76" spans="1:4">
      <c r="A76">
        <v>1848</v>
      </c>
      <c r="B76" t="s">
        <v>397</v>
      </c>
      <c r="C76" t="s">
        <v>79</v>
      </c>
      <c r="D76">
        <v>18</v>
      </c>
    </row>
    <row r="77" spans="1:4">
      <c r="A77">
        <v>1851</v>
      </c>
      <c r="B77" t="s">
        <v>400</v>
      </c>
      <c r="C77" t="s">
        <v>79</v>
      </c>
      <c r="D77">
        <v>18</v>
      </c>
    </row>
    <row r="78" spans="1:4">
      <c r="A78">
        <v>1853</v>
      </c>
      <c r="B78" t="s">
        <v>401</v>
      </c>
      <c r="C78" t="s">
        <v>79</v>
      </c>
      <c r="D78">
        <v>18</v>
      </c>
    </row>
    <row r="79" spans="1:4">
      <c r="A79">
        <v>1854</v>
      </c>
      <c r="B79" t="s">
        <v>402</v>
      </c>
      <c r="C79" t="s">
        <v>79</v>
      </c>
      <c r="D79">
        <v>18</v>
      </c>
    </row>
    <row r="80" spans="1:4">
      <c r="A80">
        <v>1856</v>
      </c>
      <c r="B80" t="s">
        <v>445</v>
      </c>
      <c r="C80" t="s">
        <v>79</v>
      </c>
      <c r="D80">
        <v>18</v>
      </c>
    </row>
    <row r="81" spans="1:4">
      <c r="A81">
        <v>1857</v>
      </c>
      <c r="B81" t="s">
        <v>495</v>
      </c>
      <c r="C81" t="s">
        <v>79</v>
      </c>
      <c r="D81">
        <v>18</v>
      </c>
    </row>
    <row r="82" spans="1:4">
      <c r="A82">
        <v>1859</v>
      </c>
      <c r="B82" t="s">
        <v>403</v>
      </c>
      <c r="C82" t="s">
        <v>79</v>
      </c>
      <c r="D82">
        <v>18</v>
      </c>
    </row>
    <row r="83" spans="1:4">
      <c r="A83">
        <v>1860</v>
      </c>
      <c r="B83" t="s">
        <v>404</v>
      </c>
      <c r="C83" t="s">
        <v>79</v>
      </c>
      <c r="D83">
        <v>18</v>
      </c>
    </row>
    <row r="84" spans="1:4">
      <c r="A84">
        <v>1865</v>
      </c>
      <c r="B84" t="s">
        <v>405</v>
      </c>
      <c r="C84" t="s">
        <v>79</v>
      </c>
      <c r="D84">
        <v>18</v>
      </c>
    </row>
    <row r="85" spans="1:4">
      <c r="A85">
        <v>1866</v>
      </c>
      <c r="B85" t="s">
        <v>406</v>
      </c>
      <c r="C85" t="s">
        <v>79</v>
      </c>
      <c r="D85">
        <v>18</v>
      </c>
    </row>
    <row r="86" spans="1:4">
      <c r="A86">
        <v>1867</v>
      </c>
      <c r="B86" t="s">
        <v>188</v>
      </c>
      <c r="C86" t="s">
        <v>79</v>
      </c>
      <c r="D86">
        <v>18</v>
      </c>
    </row>
    <row r="87" spans="1:4">
      <c r="A87">
        <v>1868</v>
      </c>
      <c r="B87" t="s">
        <v>407</v>
      </c>
      <c r="C87" t="s">
        <v>79</v>
      </c>
      <c r="D87">
        <v>18</v>
      </c>
    </row>
    <row r="88" spans="1:4">
      <c r="A88">
        <v>1870</v>
      </c>
      <c r="B88" t="s">
        <v>65</v>
      </c>
      <c r="C88" t="s">
        <v>79</v>
      </c>
      <c r="D88">
        <v>18</v>
      </c>
    </row>
    <row r="89" spans="1:4">
      <c r="A89">
        <v>1871</v>
      </c>
      <c r="B89" t="s">
        <v>408</v>
      </c>
      <c r="C89" t="s">
        <v>79</v>
      </c>
      <c r="D89">
        <v>18</v>
      </c>
    </row>
    <row r="90" spans="1:4">
      <c r="A90">
        <v>1874</v>
      </c>
      <c r="B90" t="s">
        <v>409</v>
      </c>
      <c r="C90" t="s">
        <v>79</v>
      </c>
      <c r="D90">
        <v>18</v>
      </c>
    </row>
    <row r="91" spans="1:4">
      <c r="A91">
        <v>1875</v>
      </c>
      <c r="B91" t="s">
        <v>398</v>
      </c>
      <c r="C91" t="s">
        <v>79</v>
      </c>
      <c r="D91">
        <v>18</v>
      </c>
    </row>
    <row r="92" spans="1:4">
      <c r="A92">
        <v>3001</v>
      </c>
      <c r="B92" t="s">
        <v>86</v>
      </c>
      <c r="C92" t="s">
        <v>626</v>
      </c>
      <c r="D92">
        <v>1</v>
      </c>
    </row>
    <row r="93" spans="1:4">
      <c r="A93">
        <v>3002</v>
      </c>
      <c r="B93" t="s">
        <v>87</v>
      </c>
      <c r="C93" t="s">
        <v>626</v>
      </c>
      <c r="D93">
        <v>1</v>
      </c>
    </row>
    <row r="94" spans="1:4">
      <c r="A94">
        <v>3003</v>
      </c>
      <c r="B94" t="s">
        <v>59</v>
      </c>
      <c r="C94" t="s">
        <v>626</v>
      </c>
      <c r="D94">
        <v>1</v>
      </c>
    </row>
    <row r="95" spans="1:4">
      <c r="A95">
        <v>3004</v>
      </c>
      <c r="B95" t="s">
        <v>590</v>
      </c>
      <c r="C95" t="s">
        <v>626</v>
      </c>
      <c r="D95">
        <v>1</v>
      </c>
    </row>
    <row r="96" spans="1:4">
      <c r="A96">
        <v>3005</v>
      </c>
      <c r="B96" t="s">
        <v>157</v>
      </c>
      <c r="C96" t="s">
        <v>626</v>
      </c>
      <c r="D96">
        <v>1</v>
      </c>
    </row>
    <row r="97" spans="1:4">
      <c r="A97">
        <v>3006</v>
      </c>
      <c r="B97" t="s">
        <v>158</v>
      </c>
      <c r="C97" t="s">
        <v>626</v>
      </c>
      <c r="D97">
        <v>1</v>
      </c>
    </row>
    <row r="98" spans="1:4">
      <c r="A98">
        <v>3007</v>
      </c>
      <c r="B98" t="s">
        <v>159</v>
      </c>
      <c r="C98" t="s">
        <v>626</v>
      </c>
      <c r="D98">
        <v>1</v>
      </c>
    </row>
    <row r="99" spans="1:4">
      <c r="A99">
        <v>3007</v>
      </c>
      <c r="B99" t="s">
        <v>159</v>
      </c>
      <c r="C99" t="s">
        <v>626</v>
      </c>
      <c r="D99">
        <v>1</v>
      </c>
    </row>
    <row r="100" spans="1:4">
      <c r="A100">
        <v>3011</v>
      </c>
      <c r="B100" t="s">
        <v>88</v>
      </c>
      <c r="C100" t="s">
        <v>626</v>
      </c>
      <c r="D100">
        <v>1</v>
      </c>
    </row>
    <row r="101" spans="1:4">
      <c r="A101">
        <v>3012</v>
      </c>
      <c r="B101" t="s">
        <v>89</v>
      </c>
      <c r="C101" t="s">
        <v>626</v>
      </c>
      <c r="D101">
        <v>1</v>
      </c>
    </row>
    <row r="102" spans="1:4">
      <c r="A102">
        <v>3013</v>
      </c>
      <c r="B102" t="s">
        <v>90</v>
      </c>
      <c r="C102" t="s">
        <v>626</v>
      </c>
      <c r="D102">
        <v>1</v>
      </c>
    </row>
    <row r="103" spans="1:4">
      <c r="A103">
        <v>3014</v>
      </c>
      <c r="B103" t="s">
        <v>634</v>
      </c>
      <c r="C103" t="s">
        <v>626</v>
      </c>
      <c r="D103">
        <v>1</v>
      </c>
    </row>
    <row r="104" spans="1:4">
      <c r="A104">
        <v>3015</v>
      </c>
      <c r="B104" t="s">
        <v>592</v>
      </c>
      <c r="C104" t="s">
        <v>626</v>
      </c>
      <c r="D104">
        <v>1</v>
      </c>
    </row>
    <row r="105" spans="1:4">
      <c r="A105">
        <v>3016</v>
      </c>
      <c r="B105" t="s">
        <v>95</v>
      </c>
      <c r="C105" t="s">
        <v>626</v>
      </c>
      <c r="D105">
        <v>1</v>
      </c>
    </row>
    <row r="106" spans="1:4">
      <c r="A106">
        <v>3017</v>
      </c>
      <c r="B106" t="s">
        <v>96</v>
      </c>
      <c r="C106" t="s">
        <v>626</v>
      </c>
      <c r="D106">
        <v>1</v>
      </c>
    </row>
    <row r="107" spans="1:4">
      <c r="A107">
        <v>3018</v>
      </c>
      <c r="B107" t="s">
        <v>98</v>
      </c>
      <c r="C107" t="s">
        <v>626</v>
      </c>
      <c r="D107">
        <v>1</v>
      </c>
    </row>
    <row r="108" spans="1:4">
      <c r="A108">
        <v>3019</v>
      </c>
      <c r="B108" t="s">
        <v>100</v>
      </c>
      <c r="C108" t="s">
        <v>626</v>
      </c>
      <c r="D108">
        <v>1</v>
      </c>
    </row>
    <row r="109" spans="1:4">
      <c r="A109">
        <v>3020</v>
      </c>
      <c r="B109" t="s">
        <v>635</v>
      </c>
      <c r="C109" t="s">
        <v>626</v>
      </c>
      <c r="D109">
        <v>1</v>
      </c>
    </row>
    <row r="110" spans="1:4">
      <c r="A110">
        <v>3021</v>
      </c>
      <c r="B110" t="s">
        <v>102</v>
      </c>
      <c r="C110" t="s">
        <v>626</v>
      </c>
      <c r="D110">
        <v>1</v>
      </c>
    </row>
    <row r="111" spans="1:4">
      <c r="A111">
        <v>3022</v>
      </c>
      <c r="B111" t="s">
        <v>449</v>
      </c>
      <c r="C111" t="s">
        <v>626</v>
      </c>
      <c r="D111">
        <v>1</v>
      </c>
    </row>
    <row r="112" spans="1:4">
      <c r="A112">
        <v>3023</v>
      </c>
      <c r="B112" t="s">
        <v>103</v>
      </c>
      <c r="C112" t="s">
        <v>626</v>
      </c>
      <c r="D112">
        <v>1</v>
      </c>
    </row>
    <row r="113" spans="1:4">
      <c r="A113">
        <v>3024</v>
      </c>
      <c r="B113" t="s">
        <v>105</v>
      </c>
      <c r="C113" t="s">
        <v>626</v>
      </c>
      <c r="D113">
        <v>1</v>
      </c>
    </row>
    <row r="114" spans="1:4">
      <c r="A114">
        <v>3025</v>
      </c>
      <c r="B114" t="s">
        <v>106</v>
      </c>
      <c r="C114" t="s">
        <v>626</v>
      </c>
      <c r="D114">
        <v>1</v>
      </c>
    </row>
    <row r="115" spans="1:4">
      <c r="A115">
        <v>3026</v>
      </c>
      <c r="B115" t="s">
        <v>593</v>
      </c>
      <c r="C115" t="s">
        <v>626</v>
      </c>
      <c r="D115">
        <v>1</v>
      </c>
    </row>
    <row r="116" spans="1:4">
      <c r="A116">
        <v>3027</v>
      </c>
      <c r="B116" t="s">
        <v>109</v>
      </c>
      <c r="C116" t="s">
        <v>626</v>
      </c>
      <c r="D116">
        <v>1</v>
      </c>
    </row>
    <row r="117" spans="1:4">
      <c r="A117">
        <v>3028</v>
      </c>
      <c r="B117" t="s">
        <v>110</v>
      </c>
      <c r="C117" t="s">
        <v>626</v>
      </c>
      <c r="D117">
        <v>1</v>
      </c>
    </row>
    <row r="118" spans="1:4">
      <c r="A118">
        <v>3029</v>
      </c>
      <c r="B118" t="s">
        <v>450</v>
      </c>
      <c r="C118" t="s">
        <v>626</v>
      </c>
      <c r="D118">
        <v>1</v>
      </c>
    </row>
    <row r="119" spans="1:4">
      <c r="A119">
        <v>3030</v>
      </c>
      <c r="B119" t="s">
        <v>636</v>
      </c>
      <c r="C119" t="s">
        <v>626</v>
      </c>
      <c r="D119">
        <v>1</v>
      </c>
    </row>
    <row r="120" spans="1:4">
      <c r="A120">
        <v>3031</v>
      </c>
      <c r="B120" t="s">
        <v>112</v>
      </c>
      <c r="C120" t="s">
        <v>626</v>
      </c>
      <c r="D120">
        <v>1</v>
      </c>
    </row>
    <row r="121" spans="1:4">
      <c r="A121">
        <v>3032</v>
      </c>
      <c r="B121" t="s">
        <v>113</v>
      </c>
      <c r="C121" t="s">
        <v>626</v>
      </c>
      <c r="D121">
        <v>1</v>
      </c>
    </row>
    <row r="122" spans="1:4">
      <c r="A122">
        <v>3033</v>
      </c>
      <c r="B122" t="s">
        <v>114</v>
      </c>
      <c r="C122" t="s">
        <v>626</v>
      </c>
      <c r="D122">
        <v>1</v>
      </c>
    </row>
    <row r="123" spans="1:4">
      <c r="A123">
        <v>3034</v>
      </c>
      <c r="B123" t="s">
        <v>115</v>
      </c>
      <c r="C123" t="s">
        <v>626</v>
      </c>
      <c r="D123">
        <v>1</v>
      </c>
    </row>
    <row r="124" spans="1:4">
      <c r="A124">
        <v>3035</v>
      </c>
      <c r="B124" t="s">
        <v>116</v>
      </c>
      <c r="C124" t="s">
        <v>626</v>
      </c>
      <c r="D124">
        <v>1</v>
      </c>
    </row>
    <row r="125" spans="1:4">
      <c r="A125">
        <v>3036</v>
      </c>
      <c r="B125" t="s">
        <v>117</v>
      </c>
      <c r="C125" t="s">
        <v>626</v>
      </c>
      <c r="D125">
        <v>1</v>
      </c>
    </row>
    <row r="126" spans="1:4">
      <c r="A126">
        <v>3037</v>
      </c>
      <c r="B126" t="s">
        <v>118</v>
      </c>
      <c r="C126" t="s">
        <v>626</v>
      </c>
      <c r="D126">
        <v>1</v>
      </c>
    </row>
    <row r="127" spans="1:4">
      <c r="A127">
        <v>3038</v>
      </c>
      <c r="B127" t="s">
        <v>160</v>
      </c>
      <c r="C127" t="s">
        <v>626</v>
      </c>
      <c r="D127">
        <v>1</v>
      </c>
    </row>
    <row r="128" spans="1:4">
      <c r="A128">
        <v>3039</v>
      </c>
      <c r="B128" t="s">
        <v>161</v>
      </c>
      <c r="C128" t="s">
        <v>626</v>
      </c>
      <c r="D128">
        <v>1</v>
      </c>
    </row>
    <row r="129" spans="1:4">
      <c r="A129">
        <v>3040</v>
      </c>
      <c r="B129" t="s">
        <v>637</v>
      </c>
      <c r="C129" t="s">
        <v>626</v>
      </c>
      <c r="D129">
        <v>1</v>
      </c>
    </row>
    <row r="130" spans="1:4">
      <c r="A130">
        <v>3041</v>
      </c>
      <c r="B130" t="s">
        <v>33</v>
      </c>
      <c r="C130" t="s">
        <v>626</v>
      </c>
      <c r="D130">
        <v>1</v>
      </c>
    </row>
    <row r="131" spans="1:4">
      <c r="A131">
        <v>3042</v>
      </c>
      <c r="B131" t="s">
        <v>162</v>
      </c>
      <c r="C131" t="s">
        <v>626</v>
      </c>
      <c r="D131">
        <v>1</v>
      </c>
    </row>
    <row r="132" spans="1:4">
      <c r="A132">
        <v>3043</v>
      </c>
      <c r="B132" t="s">
        <v>163</v>
      </c>
      <c r="C132" t="s">
        <v>626</v>
      </c>
      <c r="D132">
        <v>1</v>
      </c>
    </row>
    <row r="133" spans="1:4">
      <c r="A133">
        <v>3044</v>
      </c>
      <c r="B133" t="s">
        <v>164</v>
      </c>
      <c r="C133" t="s">
        <v>626</v>
      </c>
      <c r="D133">
        <v>1</v>
      </c>
    </row>
    <row r="134" spans="1:4">
      <c r="A134">
        <v>3045</v>
      </c>
      <c r="B134" t="s">
        <v>165</v>
      </c>
      <c r="C134" t="s">
        <v>626</v>
      </c>
      <c r="D134">
        <v>1</v>
      </c>
    </row>
    <row r="135" spans="1:4">
      <c r="A135">
        <v>3046</v>
      </c>
      <c r="B135" t="s">
        <v>166</v>
      </c>
      <c r="C135" t="s">
        <v>626</v>
      </c>
      <c r="D135">
        <v>1</v>
      </c>
    </row>
    <row r="136" spans="1:4">
      <c r="A136">
        <v>3047</v>
      </c>
      <c r="B136" t="s">
        <v>167</v>
      </c>
      <c r="C136" t="s">
        <v>626</v>
      </c>
      <c r="D136">
        <v>1</v>
      </c>
    </row>
    <row r="137" spans="1:4">
      <c r="A137">
        <v>3048</v>
      </c>
      <c r="B137" t="s">
        <v>168</v>
      </c>
      <c r="C137" t="s">
        <v>626</v>
      </c>
      <c r="D137">
        <v>1</v>
      </c>
    </row>
    <row r="138" spans="1:4">
      <c r="A138">
        <v>3049</v>
      </c>
      <c r="B138" t="s">
        <v>170</v>
      </c>
      <c r="C138" t="s">
        <v>626</v>
      </c>
      <c r="D138">
        <v>1</v>
      </c>
    </row>
    <row r="139" spans="1:4">
      <c r="A139">
        <v>3050</v>
      </c>
      <c r="B139" t="s">
        <v>173</v>
      </c>
      <c r="C139" t="s">
        <v>626</v>
      </c>
      <c r="D139">
        <v>1</v>
      </c>
    </row>
    <row r="140" spans="1:4">
      <c r="A140">
        <v>3051</v>
      </c>
      <c r="B140" t="s">
        <v>174</v>
      </c>
      <c r="C140" t="s">
        <v>626</v>
      </c>
      <c r="D140">
        <v>1</v>
      </c>
    </row>
    <row r="141" spans="1:4">
      <c r="A141">
        <v>3052</v>
      </c>
      <c r="B141" t="s">
        <v>603</v>
      </c>
      <c r="C141" t="s">
        <v>626</v>
      </c>
      <c r="D141">
        <v>1</v>
      </c>
    </row>
    <row r="142" spans="1:4">
      <c r="A142">
        <v>3053</v>
      </c>
      <c r="B142" t="s">
        <v>148</v>
      </c>
      <c r="C142" t="s">
        <v>626</v>
      </c>
      <c r="D142">
        <v>1</v>
      </c>
    </row>
    <row r="143" spans="1:4">
      <c r="A143">
        <v>3054</v>
      </c>
      <c r="B143" t="s">
        <v>149</v>
      </c>
      <c r="C143" t="s">
        <v>626</v>
      </c>
      <c r="D143">
        <v>1</v>
      </c>
    </row>
    <row r="144" spans="1:4">
      <c r="A144">
        <v>3099</v>
      </c>
      <c r="B144" t="s">
        <v>32</v>
      </c>
      <c r="C144" t="s">
        <v>626</v>
      </c>
      <c r="D144">
        <v>1</v>
      </c>
    </row>
    <row r="145" spans="1:4">
      <c r="A145">
        <v>3099</v>
      </c>
      <c r="B145" t="s">
        <v>32</v>
      </c>
      <c r="C145" t="s">
        <v>626</v>
      </c>
      <c r="D145">
        <v>1</v>
      </c>
    </row>
    <row r="146" spans="1:4">
      <c r="A146">
        <v>3401</v>
      </c>
      <c r="B146" t="s">
        <v>119</v>
      </c>
      <c r="C146" t="s">
        <v>627</v>
      </c>
      <c r="D146">
        <v>4</v>
      </c>
    </row>
    <row r="147" spans="1:4">
      <c r="A147">
        <v>3402</v>
      </c>
      <c r="B147" t="s">
        <v>120</v>
      </c>
      <c r="C147" t="s">
        <v>627</v>
      </c>
      <c r="D147">
        <v>4</v>
      </c>
    </row>
    <row r="148" spans="1:4">
      <c r="A148">
        <v>3405</v>
      </c>
      <c r="B148" t="s">
        <v>136</v>
      </c>
      <c r="C148" t="s">
        <v>627</v>
      </c>
      <c r="D148">
        <v>4</v>
      </c>
    </row>
    <row r="149" spans="1:4">
      <c r="A149">
        <v>3407</v>
      </c>
      <c r="B149" t="s">
        <v>137</v>
      </c>
      <c r="C149" t="s">
        <v>627</v>
      </c>
      <c r="D149">
        <v>4</v>
      </c>
    </row>
    <row r="150" spans="1:4">
      <c r="A150">
        <v>3411</v>
      </c>
      <c r="B150" t="s">
        <v>121</v>
      </c>
      <c r="C150" t="s">
        <v>627</v>
      </c>
      <c r="D150">
        <v>4</v>
      </c>
    </row>
    <row r="151" spans="1:4">
      <c r="A151">
        <v>3412</v>
      </c>
      <c r="B151" t="s">
        <v>122</v>
      </c>
      <c r="C151" t="s">
        <v>627</v>
      </c>
      <c r="D151">
        <v>4</v>
      </c>
    </row>
    <row r="152" spans="1:4">
      <c r="A152">
        <v>3413</v>
      </c>
      <c r="B152" t="s">
        <v>123</v>
      </c>
      <c r="C152" t="s">
        <v>627</v>
      </c>
      <c r="D152">
        <v>4</v>
      </c>
    </row>
    <row r="153" spans="1:4">
      <c r="A153">
        <v>3414</v>
      </c>
      <c r="B153" t="s">
        <v>594</v>
      </c>
      <c r="C153" t="s">
        <v>627</v>
      </c>
      <c r="D153">
        <v>4</v>
      </c>
    </row>
    <row r="154" spans="1:4">
      <c r="A154">
        <v>3415</v>
      </c>
      <c r="B154" t="s">
        <v>595</v>
      </c>
      <c r="C154" t="s">
        <v>627</v>
      </c>
      <c r="D154">
        <v>4</v>
      </c>
    </row>
    <row r="155" spans="1:4">
      <c r="A155">
        <v>3416</v>
      </c>
      <c r="B155" t="s">
        <v>596</v>
      </c>
      <c r="C155" t="s">
        <v>627</v>
      </c>
      <c r="D155">
        <v>4</v>
      </c>
    </row>
    <row r="156" spans="1:4">
      <c r="A156">
        <v>3417</v>
      </c>
      <c r="B156" t="s">
        <v>124</v>
      </c>
      <c r="C156" t="s">
        <v>627</v>
      </c>
      <c r="D156">
        <v>4</v>
      </c>
    </row>
    <row r="157" spans="1:4">
      <c r="A157">
        <v>3418</v>
      </c>
      <c r="B157" t="s">
        <v>125</v>
      </c>
      <c r="C157" t="s">
        <v>627</v>
      </c>
      <c r="D157">
        <v>4</v>
      </c>
    </row>
    <row r="158" spans="1:4">
      <c r="A158">
        <v>3419</v>
      </c>
      <c r="B158" t="s">
        <v>98</v>
      </c>
      <c r="C158" t="s">
        <v>627</v>
      </c>
      <c r="D158">
        <v>4</v>
      </c>
    </row>
    <row r="159" spans="1:4">
      <c r="A159">
        <v>3420</v>
      </c>
      <c r="B159" t="s">
        <v>126</v>
      </c>
      <c r="C159" t="s">
        <v>627</v>
      </c>
      <c r="D159">
        <v>4</v>
      </c>
    </row>
    <row r="160" spans="1:4">
      <c r="A160">
        <v>3421</v>
      </c>
      <c r="B160" t="s">
        <v>127</v>
      </c>
      <c r="C160" t="s">
        <v>627</v>
      </c>
      <c r="D160">
        <v>4</v>
      </c>
    </row>
    <row r="161" spans="1:4">
      <c r="A161">
        <v>3422</v>
      </c>
      <c r="B161" t="s">
        <v>128</v>
      </c>
      <c r="C161" t="s">
        <v>627</v>
      </c>
      <c r="D161">
        <v>4</v>
      </c>
    </row>
    <row r="162" spans="1:4">
      <c r="A162">
        <v>3423</v>
      </c>
      <c r="B162" t="s">
        <v>597</v>
      </c>
      <c r="C162" t="s">
        <v>627</v>
      </c>
      <c r="D162">
        <v>4</v>
      </c>
    </row>
    <row r="163" spans="1:4">
      <c r="A163">
        <v>3424</v>
      </c>
      <c r="B163" t="s">
        <v>129</v>
      </c>
      <c r="C163" t="s">
        <v>627</v>
      </c>
      <c r="D163">
        <v>4</v>
      </c>
    </row>
    <row r="164" spans="1:4">
      <c r="A164">
        <v>3425</v>
      </c>
      <c r="B164" t="s">
        <v>130</v>
      </c>
      <c r="C164" t="s">
        <v>627</v>
      </c>
      <c r="D164">
        <v>4</v>
      </c>
    </row>
    <row r="165" spans="1:4">
      <c r="A165">
        <v>3426</v>
      </c>
      <c r="B165" t="s">
        <v>131</v>
      </c>
      <c r="C165" t="s">
        <v>627</v>
      </c>
      <c r="D165">
        <v>4</v>
      </c>
    </row>
    <row r="166" spans="1:4">
      <c r="A166">
        <v>3427</v>
      </c>
      <c r="B166" t="s">
        <v>132</v>
      </c>
      <c r="C166" t="s">
        <v>627</v>
      </c>
      <c r="D166">
        <v>4</v>
      </c>
    </row>
    <row r="167" spans="1:4">
      <c r="A167">
        <v>3428</v>
      </c>
      <c r="B167" t="s">
        <v>133</v>
      </c>
      <c r="C167" t="s">
        <v>627</v>
      </c>
      <c r="D167">
        <v>4</v>
      </c>
    </row>
    <row r="168" spans="1:4">
      <c r="A168">
        <v>3429</v>
      </c>
      <c r="B168" t="s">
        <v>134</v>
      </c>
      <c r="C168" t="s">
        <v>627</v>
      </c>
      <c r="D168">
        <v>4</v>
      </c>
    </row>
    <row r="169" spans="1:4">
      <c r="A169">
        <v>3430</v>
      </c>
      <c r="B169" t="s">
        <v>135</v>
      </c>
      <c r="C169" t="s">
        <v>627</v>
      </c>
      <c r="D169">
        <v>4</v>
      </c>
    </row>
    <row r="170" spans="1:4">
      <c r="A170">
        <v>3431</v>
      </c>
      <c r="B170" t="s">
        <v>138</v>
      </c>
      <c r="C170" t="s">
        <v>627</v>
      </c>
      <c r="D170">
        <v>4</v>
      </c>
    </row>
    <row r="171" spans="1:4">
      <c r="A171">
        <v>3432</v>
      </c>
      <c r="B171" t="s">
        <v>139</v>
      </c>
      <c r="C171" t="s">
        <v>627</v>
      </c>
      <c r="D171">
        <v>4</v>
      </c>
    </row>
    <row r="172" spans="1:4">
      <c r="A172">
        <v>3433</v>
      </c>
      <c r="B172" t="s">
        <v>598</v>
      </c>
      <c r="C172" t="s">
        <v>627</v>
      </c>
      <c r="D172">
        <v>4</v>
      </c>
    </row>
    <row r="173" spans="1:4">
      <c r="A173">
        <v>3434</v>
      </c>
      <c r="B173" t="s">
        <v>140</v>
      </c>
      <c r="C173" t="s">
        <v>627</v>
      </c>
      <c r="D173">
        <v>4</v>
      </c>
    </row>
    <row r="174" spans="1:4">
      <c r="A174">
        <v>3435</v>
      </c>
      <c r="B174" t="s">
        <v>141</v>
      </c>
      <c r="C174" t="s">
        <v>627</v>
      </c>
      <c r="D174">
        <v>4</v>
      </c>
    </row>
    <row r="175" spans="1:4">
      <c r="A175">
        <v>3436</v>
      </c>
      <c r="B175" t="s">
        <v>599</v>
      </c>
      <c r="C175" t="s">
        <v>627</v>
      </c>
      <c r="D175">
        <v>4</v>
      </c>
    </row>
    <row r="176" spans="1:4">
      <c r="A176">
        <v>3437</v>
      </c>
      <c r="B176" t="s">
        <v>142</v>
      </c>
      <c r="C176" t="s">
        <v>627</v>
      </c>
      <c r="D176">
        <v>4</v>
      </c>
    </row>
    <row r="177" spans="1:4">
      <c r="A177">
        <v>3438</v>
      </c>
      <c r="B177" t="s">
        <v>600</v>
      </c>
      <c r="C177" t="s">
        <v>627</v>
      </c>
      <c r="D177">
        <v>4</v>
      </c>
    </row>
    <row r="178" spans="1:4">
      <c r="A178">
        <v>3439</v>
      </c>
      <c r="B178" t="s">
        <v>143</v>
      </c>
      <c r="C178" t="s">
        <v>627</v>
      </c>
      <c r="D178">
        <v>4</v>
      </c>
    </row>
    <row r="179" spans="1:4">
      <c r="A179">
        <v>3440</v>
      </c>
      <c r="B179" t="s">
        <v>144</v>
      </c>
      <c r="C179" t="s">
        <v>627</v>
      </c>
      <c r="D179">
        <v>4</v>
      </c>
    </row>
    <row r="180" spans="1:4">
      <c r="A180">
        <v>3441</v>
      </c>
      <c r="B180" t="s">
        <v>145</v>
      </c>
      <c r="C180" t="s">
        <v>627</v>
      </c>
      <c r="D180">
        <v>4</v>
      </c>
    </row>
    <row r="181" spans="1:4">
      <c r="A181">
        <v>3442</v>
      </c>
      <c r="B181" t="s">
        <v>146</v>
      </c>
      <c r="C181" t="s">
        <v>627</v>
      </c>
      <c r="D181">
        <v>4</v>
      </c>
    </row>
    <row r="182" spans="1:4">
      <c r="A182">
        <v>3443</v>
      </c>
      <c r="B182" t="s">
        <v>147</v>
      </c>
      <c r="C182" t="s">
        <v>627</v>
      </c>
      <c r="D182">
        <v>4</v>
      </c>
    </row>
    <row r="183" spans="1:4">
      <c r="A183">
        <v>3446</v>
      </c>
      <c r="B183" t="s">
        <v>150</v>
      </c>
      <c r="C183" t="s">
        <v>627</v>
      </c>
      <c r="D183">
        <v>4</v>
      </c>
    </row>
    <row r="184" spans="1:4">
      <c r="A184">
        <v>3447</v>
      </c>
      <c r="B184" t="s">
        <v>151</v>
      </c>
      <c r="C184" t="s">
        <v>627</v>
      </c>
      <c r="D184">
        <v>4</v>
      </c>
    </row>
    <row r="185" spans="1:4">
      <c r="A185">
        <v>3448</v>
      </c>
      <c r="B185" t="s">
        <v>152</v>
      </c>
      <c r="C185" t="s">
        <v>627</v>
      </c>
      <c r="D185">
        <v>4</v>
      </c>
    </row>
    <row r="186" spans="1:4">
      <c r="A186">
        <v>3449</v>
      </c>
      <c r="B186" t="s">
        <v>601</v>
      </c>
      <c r="C186" t="s">
        <v>627</v>
      </c>
      <c r="D186">
        <v>4</v>
      </c>
    </row>
    <row r="187" spans="1:4">
      <c r="A187">
        <v>3450</v>
      </c>
      <c r="B187" t="s">
        <v>153</v>
      </c>
      <c r="C187" t="s">
        <v>627</v>
      </c>
      <c r="D187">
        <v>4</v>
      </c>
    </row>
    <row r="188" spans="1:4">
      <c r="A188">
        <v>3451</v>
      </c>
      <c r="B188" t="s">
        <v>602</v>
      </c>
      <c r="C188" t="s">
        <v>627</v>
      </c>
      <c r="D188">
        <v>4</v>
      </c>
    </row>
    <row r="189" spans="1:4">
      <c r="A189">
        <v>3452</v>
      </c>
      <c r="B189" t="s">
        <v>154</v>
      </c>
      <c r="C189" t="s">
        <v>627</v>
      </c>
      <c r="D189">
        <v>4</v>
      </c>
    </row>
    <row r="190" spans="1:4">
      <c r="A190">
        <v>3453</v>
      </c>
      <c r="B190" t="s">
        <v>155</v>
      </c>
      <c r="C190" t="s">
        <v>627</v>
      </c>
      <c r="D190">
        <v>4</v>
      </c>
    </row>
    <row r="191" spans="1:4">
      <c r="A191">
        <v>3454</v>
      </c>
      <c r="B191" t="s">
        <v>156</v>
      </c>
      <c r="C191" t="s">
        <v>627</v>
      </c>
      <c r="D191">
        <v>4</v>
      </c>
    </row>
    <row r="192" spans="1:4">
      <c r="A192">
        <v>3801</v>
      </c>
      <c r="B192" t="s">
        <v>499</v>
      </c>
      <c r="C192" t="s">
        <v>638</v>
      </c>
      <c r="D192">
        <v>8</v>
      </c>
    </row>
    <row r="193" spans="1:4">
      <c r="A193">
        <v>3802</v>
      </c>
      <c r="B193" t="s">
        <v>175</v>
      </c>
      <c r="C193" t="s">
        <v>638</v>
      </c>
      <c r="D193">
        <v>8</v>
      </c>
    </row>
    <row r="194" spans="1:4">
      <c r="A194">
        <v>3803</v>
      </c>
      <c r="B194" t="s">
        <v>62</v>
      </c>
      <c r="C194" t="s">
        <v>638</v>
      </c>
      <c r="D194">
        <v>8</v>
      </c>
    </row>
    <row r="195" spans="1:4">
      <c r="A195">
        <v>3804</v>
      </c>
      <c r="B195" t="s">
        <v>176</v>
      </c>
      <c r="C195" t="s">
        <v>638</v>
      </c>
      <c r="D195">
        <v>8</v>
      </c>
    </row>
    <row r="196" spans="1:4">
      <c r="A196">
        <v>3805</v>
      </c>
      <c r="B196" t="s">
        <v>177</v>
      </c>
      <c r="C196" t="s">
        <v>638</v>
      </c>
      <c r="D196">
        <v>8</v>
      </c>
    </row>
    <row r="197" spans="1:4">
      <c r="A197">
        <v>3806</v>
      </c>
      <c r="B197" t="s">
        <v>180</v>
      </c>
      <c r="C197" t="s">
        <v>638</v>
      </c>
      <c r="D197">
        <v>8</v>
      </c>
    </row>
    <row r="198" spans="1:4">
      <c r="A198">
        <v>3807</v>
      </c>
      <c r="B198" t="s">
        <v>181</v>
      </c>
      <c r="C198" t="s">
        <v>638</v>
      </c>
      <c r="D198">
        <v>8</v>
      </c>
    </row>
    <row r="199" spans="1:4">
      <c r="A199">
        <v>3808</v>
      </c>
      <c r="B199" t="s">
        <v>182</v>
      </c>
      <c r="C199" t="s">
        <v>638</v>
      </c>
      <c r="D199">
        <v>8</v>
      </c>
    </row>
    <row r="200" spans="1:4">
      <c r="A200">
        <v>3811</v>
      </c>
      <c r="B200" t="s">
        <v>580</v>
      </c>
      <c r="C200" t="s">
        <v>638</v>
      </c>
      <c r="D200">
        <v>8</v>
      </c>
    </row>
    <row r="201" spans="1:4">
      <c r="A201">
        <v>3812</v>
      </c>
      <c r="B201" t="s">
        <v>183</v>
      </c>
      <c r="C201" t="s">
        <v>638</v>
      </c>
      <c r="D201">
        <v>8</v>
      </c>
    </row>
    <row r="202" spans="1:4">
      <c r="A202">
        <v>3813</v>
      </c>
      <c r="B202" t="s">
        <v>184</v>
      </c>
      <c r="C202" t="s">
        <v>638</v>
      </c>
      <c r="D202">
        <v>8</v>
      </c>
    </row>
    <row r="203" spans="1:4">
      <c r="A203">
        <v>3814</v>
      </c>
      <c r="B203" t="s">
        <v>185</v>
      </c>
      <c r="C203" t="s">
        <v>638</v>
      </c>
      <c r="D203">
        <v>8</v>
      </c>
    </row>
    <row r="204" spans="1:4">
      <c r="A204">
        <v>3815</v>
      </c>
      <c r="B204" t="s">
        <v>186</v>
      </c>
      <c r="C204" t="s">
        <v>638</v>
      </c>
      <c r="D204">
        <v>8</v>
      </c>
    </row>
    <row r="205" spans="1:4">
      <c r="A205">
        <v>3816</v>
      </c>
      <c r="B205" t="s">
        <v>187</v>
      </c>
      <c r="C205" t="s">
        <v>638</v>
      </c>
      <c r="D205">
        <v>8</v>
      </c>
    </row>
    <row r="206" spans="1:4">
      <c r="A206">
        <v>3817</v>
      </c>
      <c r="B206" t="s">
        <v>639</v>
      </c>
      <c r="C206" t="s">
        <v>638</v>
      </c>
      <c r="D206">
        <v>8</v>
      </c>
    </row>
    <row r="207" spans="1:4">
      <c r="A207">
        <v>3818</v>
      </c>
      <c r="B207" t="s">
        <v>190</v>
      </c>
      <c r="C207" t="s">
        <v>638</v>
      </c>
      <c r="D207">
        <v>8</v>
      </c>
    </row>
    <row r="208" spans="1:4">
      <c r="A208">
        <v>3819</v>
      </c>
      <c r="B208" t="s">
        <v>191</v>
      </c>
      <c r="C208" t="s">
        <v>638</v>
      </c>
      <c r="D208">
        <v>8</v>
      </c>
    </row>
    <row r="209" spans="1:4">
      <c r="A209">
        <v>3820</v>
      </c>
      <c r="B209" t="s">
        <v>192</v>
      </c>
      <c r="C209" t="s">
        <v>638</v>
      </c>
      <c r="D209">
        <v>8</v>
      </c>
    </row>
    <row r="210" spans="1:4">
      <c r="A210">
        <v>3821</v>
      </c>
      <c r="B210" t="s">
        <v>604</v>
      </c>
      <c r="C210" t="s">
        <v>638</v>
      </c>
      <c r="D210">
        <v>8</v>
      </c>
    </row>
    <row r="211" spans="1:4">
      <c r="A211">
        <v>3822</v>
      </c>
      <c r="B211" t="s">
        <v>193</v>
      </c>
      <c r="C211" t="s">
        <v>638</v>
      </c>
      <c r="D211">
        <v>8</v>
      </c>
    </row>
    <row r="212" spans="1:4">
      <c r="A212">
        <v>3823</v>
      </c>
      <c r="B212" t="s">
        <v>194</v>
      </c>
      <c r="C212" t="s">
        <v>638</v>
      </c>
      <c r="D212">
        <v>8</v>
      </c>
    </row>
    <row r="213" spans="1:4">
      <c r="A213">
        <v>3824</v>
      </c>
      <c r="B213" t="s">
        <v>195</v>
      </c>
      <c r="C213" t="s">
        <v>638</v>
      </c>
      <c r="D213">
        <v>8</v>
      </c>
    </row>
    <row r="214" spans="1:4">
      <c r="A214">
        <v>3825</v>
      </c>
      <c r="B214" t="s">
        <v>196</v>
      </c>
      <c r="C214" t="s">
        <v>638</v>
      </c>
      <c r="D214">
        <v>8</v>
      </c>
    </row>
    <row r="215" spans="1:4">
      <c r="A215">
        <v>4201</v>
      </c>
      <c r="B215" t="s">
        <v>197</v>
      </c>
      <c r="C215" t="s">
        <v>640</v>
      </c>
      <c r="D215">
        <v>9</v>
      </c>
    </row>
    <row r="216" spans="1:4">
      <c r="A216">
        <v>4202</v>
      </c>
      <c r="B216" t="s">
        <v>198</v>
      </c>
      <c r="C216" t="s">
        <v>640</v>
      </c>
      <c r="D216">
        <v>9</v>
      </c>
    </row>
    <row r="217" spans="1:4">
      <c r="A217">
        <v>4203</v>
      </c>
      <c r="B217" t="s">
        <v>199</v>
      </c>
      <c r="C217" t="s">
        <v>640</v>
      </c>
      <c r="D217">
        <v>9</v>
      </c>
    </row>
    <row r="218" spans="1:4">
      <c r="A218">
        <v>4204</v>
      </c>
      <c r="B218" t="s">
        <v>209</v>
      </c>
      <c r="C218" t="s">
        <v>640</v>
      </c>
      <c r="D218">
        <v>9</v>
      </c>
    </row>
    <row r="219" spans="1:4">
      <c r="A219">
        <v>4205</v>
      </c>
      <c r="B219" t="s">
        <v>216</v>
      </c>
      <c r="C219" t="s">
        <v>640</v>
      </c>
      <c r="D219">
        <v>9</v>
      </c>
    </row>
    <row r="220" spans="1:4">
      <c r="A220">
        <v>4206</v>
      </c>
      <c r="B220" t="s">
        <v>211</v>
      </c>
      <c r="C220" t="s">
        <v>640</v>
      </c>
      <c r="D220">
        <v>9</v>
      </c>
    </row>
    <row r="221" spans="1:4">
      <c r="A221">
        <v>4207</v>
      </c>
      <c r="B221" t="s">
        <v>212</v>
      </c>
      <c r="C221" t="s">
        <v>640</v>
      </c>
      <c r="D221">
        <v>9</v>
      </c>
    </row>
    <row r="222" spans="1:4">
      <c r="A222">
        <v>4211</v>
      </c>
      <c r="B222" t="s">
        <v>200</v>
      </c>
      <c r="C222" t="s">
        <v>640</v>
      </c>
      <c r="D222">
        <v>9</v>
      </c>
    </row>
    <row r="223" spans="1:4">
      <c r="A223">
        <v>4212</v>
      </c>
      <c r="B223" t="s">
        <v>606</v>
      </c>
      <c r="C223" t="s">
        <v>640</v>
      </c>
      <c r="D223">
        <v>9</v>
      </c>
    </row>
    <row r="224" spans="1:4">
      <c r="A224">
        <v>4213</v>
      </c>
      <c r="B224" t="s">
        <v>581</v>
      </c>
      <c r="C224" t="s">
        <v>640</v>
      </c>
      <c r="D224">
        <v>9</v>
      </c>
    </row>
    <row r="225" spans="1:4">
      <c r="A225">
        <v>4214</v>
      </c>
      <c r="B225" t="s">
        <v>201</v>
      </c>
      <c r="C225" t="s">
        <v>640</v>
      </c>
      <c r="D225">
        <v>9</v>
      </c>
    </row>
    <row r="226" spans="1:4">
      <c r="A226">
        <v>4215</v>
      </c>
      <c r="B226" t="s">
        <v>202</v>
      </c>
      <c r="C226" t="s">
        <v>640</v>
      </c>
      <c r="D226">
        <v>9</v>
      </c>
    </row>
    <row r="227" spans="1:4">
      <c r="A227">
        <v>4216</v>
      </c>
      <c r="B227" t="s">
        <v>203</v>
      </c>
      <c r="C227" t="s">
        <v>640</v>
      </c>
      <c r="D227">
        <v>9</v>
      </c>
    </row>
    <row r="228" spans="1:4">
      <c r="A228">
        <v>4217</v>
      </c>
      <c r="B228" t="s">
        <v>204</v>
      </c>
      <c r="C228" t="s">
        <v>640</v>
      </c>
      <c r="D228">
        <v>9</v>
      </c>
    </row>
    <row r="229" spans="1:4">
      <c r="A229">
        <v>4218</v>
      </c>
      <c r="B229" t="s">
        <v>205</v>
      </c>
      <c r="C229" t="s">
        <v>640</v>
      </c>
      <c r="D229">
        <v>9</v>
      </c>
    </row>
    <row r="230" spans="1:4">
      <c r="A230">
        <v>4219</v>
      </c>
      <c r="B230" t="s">
        <v>607</v>
      </c>
      <c r="C230" t="s">
        <v>640</v>
      </c>
      <c r="D230">
        <v>9</v>
      </c>
    </row>
    <row r="231" spans="1:4">
      <c r="A231">
        <v>4220</v>
      </c>
      <c r="B231" t="s">
        <v>206</v>
      </c>
      <c r="C231" t="s">
        <v>640</v>
      </c>
      <c r="D231">
        <v>9</v>
      </c>
    </row>
    <row r="232" spans="1:4">
      <c r="A232">
        <v>4221</v>
      </c>
      <c r="B232" t="s">
        <v>207</v>
      </c>
      <c r="C232" t="s">
        <v>640</v>
      </c>
      <c r="D232">
        <v>9</v>
      </c>
    </row>
    <row r="233" spans="1:4">
      <c r="A233">
        <v>4222</v>
      </c>
      <c r="B233" t="s">
        <v>208</v>
      </c>
      <c r="C233" t="s">
        <v>640</v>
      </c>
      <c r="D233">
        <v>9</v>
      </c>
    </row>
    <row r="234" spans="1:4">
      <c r="A234">
        <v>4223</v>
      </c>
      <c r="B234" t="s">
        <v>213</v>
      </c>
      <c r="C234" t="s">
        <v>640</v>
      </c>
      <c r="D234">
        <v>9</v>
      </c>
    </row>
    <row r="235" spans="1:4">
      <c r="A235">
        <v>4224</v>
      </c>
      <c r="B235" t="s">
        <v>611</v>
      </c>
      <c r="C235" t="s">
        <v>640</v>
      </c>
      <c r="D235">
        <v>9</v>
      </c>
    </row>
    <row r="236" spans="1:4">
      <c r="A236">
        <v>4225</v>
      </c>
      <c r="B236" t="s">
        <v>217</v>
      </c>
      <c r="C236" t="s">
        <v>640</v>
      </c>
      <c r="D236">
        <v>9</v>
      </c>
    </row>
    <row r="237" spans="1:4">
      <c r="A237">
        <v>4226</v>
      </c>
      <c r="B237" t="s">
        <v>218</v>
      </c>
      <c r="C237" t="s">
        <v>640</v>
      </c>
      <c r="D237">
        <v>9</v>
      </c>
    </row>
    <row r="238" spans="1:4">
      <c r="A238">
        <v>4227</v>
      </c>
      <c r="B238" t="s">
        <v>219</v>
      </c>
      <c r="C238" t="s">
        <v>640</v>
      </c>
      <c r="D238">
        <v>9</v>
      </c>
    </row>
    <row r="239" spans="1:4">
      <c r="A239">
        <v>4228</v>
      </c>
      <c r="B239" t="s">
        <v>220</v>
      </c>
      <c r="C239" t="s">
        <v>640</v>
      </c>
      <c r="D239">
        <v>9</v>
      </c>
    </row>
    <row r="240" spans="1:4">
      <c r="A240">
        <v>4601</v>
      </c>
      <c r="B240" t="s">
        <v>244</v>
      </c>
      <c r="C240" t="s">
        <v>641</v>
      </c>
      <c r="D240">
        <v>14</v>
      </c>
    </row>
    <row r="241" spans="1:4">
      <c r="A241">
        <v>4602</v>
      </c>
      <c r="B241" t="s">
        <v>642</v>
      </c>
      <c r="C241" t="s">
        <v>641</v>
      </c>
      <c r="D241">
        <v>14</v>
      </c>
    </row>
    <row r="242" spans="1:4">
      <c r="A242">
        <v>4611</v>
      </c>
      <c r="B242" t="s">
        <v>245</v>
      </c>
      <c r="C242" t="s">
        <v>641</v>
      </c>
      <c r="D242">
        <v>14</v>
      </c>
    </row>
    <row r="243" spans="1:4">
      <c r="A243">
        <v>4612</v>
      </c>
      <c r="B243" t="s">
        <v>246</v>
      </c>
      <c r="C243" t="s">
        <v>641</v>
      </c>
      <c r="D243">
        <v>14</v>
      </c>
    </row>
    <row r="244" spans="1:4">
      <c r="A244">
        <v>4613</v>
      </c>
      <c r="B244" t="s">
        <v>247</v>
      </c>
      <c r="C244" t="s">
        <v>641</v>
      </c>
      <c r="D244">
        <v>14</v>
      </c>
    </row>
    <row r="245" spans="1:4">
      <c r="A245">
        <v>4614</v>
      </c>
      <c r="B245" t="s">
        <v>248</v>
      </c>
      <c r="C245" t="s">
        <v>641</v>
      </c>
      <c r="D245">
        <v>14</v>
      </c>
    </row>
    <row r="246" spans="1:4">
      <c r="A246">
        <v>4615</v>
      </c>
      <c r="B246" t="s">
        <v>249</v>
      </c>
      <c r="C246" t="s">
        <v>641</v>
      </c>
      <c r="D246">
        <v>14</v>
      </c>
    </row>
    <row r="247" spans="1:4">
      <c r="A247">
        <v>4616</v>
      </c>
      <c r="B247" t="s">
        <v>250</v>
      </c>
      <c r="C247" t="s">
        <v>641</v>
      </c>
      <c r="D247">
        <v>14</v>
      </c>
    </row>
    <row r="248" spans="1:4">
      <c r="A248">
        <v>4617</v>
      </c>
      <c r="B248" t="s">
        <v>251</v>
      </c>
      <c r="C248" t="s">
        <v>641</v>
      </c>
      <c r="D248">
        <v>14</v>
      </c>
    </row>
    <row r="249" spans="1:4">
      <c r="A249">
        <v>4618</v>
      </c>
      <c r="B249" t="s">
        <v>254</v>
      </c>
      <c r="C249" t="s">
        <v>641</v>
      </c>
      <c r="D249">
        <v>14</v>
      </c>
    </row>
    <row r="250" spans="1:4">
      <c r="A250">
        <v>4619</v>
      </c>
      <c r="B250" t="s">
        <v>614</v>
      </c>
      <c r="C250" t="s">
        <v>641</v>
      </c>
      <c r="D250">
        <v>14</v>
      </c>
    </row>
    <row r="251" spans="1:4">
      <c r="A251">
        <v>4620</v>
      </c>
      <c r="B251" t="s">
        <v>255</v>
      </c>
      <c r="C251" t="s">
        <v>641</v>
      </c>
      <c r="D251">
        <v>14</v>
      </c>
    </row>
    <row r="252" spans="1:4">
      <c r="A252">
        <v>4621</v>
      </c>
      <c r="B252" t="s">
        <v>257</v>
      </c>
      <c r="C252" t="s">
        <v>641</v>
      </c>
      <c r="D252">
        <v>14</v>
      </c>
    </row>
    <row r="253" spans="1:4">
      <c r="A253">
        <v>4622</v>
      </c>
      <c r="B253" t="s">
        <v>258</v>
      </c>
      <c r="C253" t="s">
        <v>641</v>
      </c>
      <c r="D253">
        <v>14</v>
      </c>
    </row>
    <row r="254" spans="1:4">
      <c r="A254">
        <v>4623</v>
      </c>
      <c r="B254" t="s">
        <v>260</v>
      </c>
      <c r="C254" t="s">
        <v>641</v>
      </c>
      <c r="D254">
        <v>14</v>
      </c>
    </row>
    <row r="255" spans="1:4">
      <c r="A255">
        <v>4624</v>
      </c>
      <c r="B255" t="s">
        <v>643</v>
      </c>
      <c r="C255" t="s">
        <v>641</v>
      </c>
      <c r="D255">
        <v>14</v>
      </c>
    </row>
    <row r="256" spans="1:4">
      <c r="A256">
        <v>4625</v>
      </c>
      <c r="B256" t="s">
        <v>261</v>
      </c>
      <c r="C256" t="s">
        <v>641</v>
      </c>
      <c r="D256">
        <v>14</v>
      </c>
    </row>
    <row r="257" spans="1:4">
      <c r="A257">
        <v>4626</v>
      </c>
      <c r="B257" t="s">
        <v>269</v>
      </c>
      <c r="C257" t="s">
        <v>641</v>
      </c>
      <c r="D257">
        <v>14</v>
      </c>
    </row>
    <row r="258" spans="1:4">
      <c r="A258">
        <v>4627</v>
      </c>
      <c r="B258" t="s">
        <v>264</v>
      </c>
      <c r="C258" t="s">
        <v>641</v>
      </c>
      <c r="D258">
        <v>14</v>
      </c>
    </row>
    <row r="259" spans="1:4">
      <c r="A259">
        <v>4628</v>
      </c>
      <c r="B259" t="s">
        <v>265</v>
      </c>
      <c r="C259" t="s">
        <v>641</v>
      </c>
      <c r="D259">
        <v>14</v>
      </c>
    </row>
    <row r="260" spans="1:4">
      <c r="A260">
        <v>4629</v>
      </c>
      <c r="B260" t="s">
        <v>266</v>
      </c>
      <c r="C260" t="s">
        <v>641</v>
      </c>
      <c r="D260">
        <v>14</v>
      </c>
    </row>
    <row r="261" spans="1:4">
      <c r="A261">
        <v>4630</v>
      </c>
      <c r="B261" t="s">
        <v>267</v>
      </c>
      <c r="C261" t="s">
        <v>641</v>
      </c>
      <c r="D261">
        <v>14</v>
      </c>
    </row>
    <row r="262" spans="1:4">
      <c r="A262">
        <v>4631</v>
      </c>
      <c r="B262" t="s">
        <v>644</v>
      </c>
      <c r="C262" t="s">
        <v>641</v>
      </c>
      <c r="D262">
        <v>14</v>
      </c>
    </row>
    <row r="263" spans="1:4">
      <c r="A263">
        <v>4632</v>
      </c>
      <c r="B263" t="s">
        <v>615</v>
      </c>
      <c r="C263" t="s">
        <v>641</v>
      </c>
      <c r="D263">
        <v>14</v>
      </c>
    </row>
    <row r="264" spans="1:4">
      <c r="A264">
        <v>4633</v>
      </c>
      <c r="B264" t="s">
        <v>272</v>
      </c>
      <c r="C264" t="s">
        <v>641</v>
      </c>
      <c r="D264">
        <v>14</v>
      </c>
    </row>
    <row r="265" spans="1:4">
      <c r="A265">
        <v>4634</v>
      </c>
      <c r="B265" t="s">
        <v>273</v>
      </c>
      <c r="C265" t="s">
        <v>641</v>
      </c>
      <c r="D265">
        <v>14</v>
      </c>
    </row>
    <row r="266" spans="1:4">
      <c r="A266">
        <v>4635</v>
      </c>
      <c r="B266" t="s">
        <v>275</v>
      </c>
      <c r="C266" t="s">
        <v>641</v>
      </c>
      <c r="D266">
        <v>14</v>
      </c>
    </row>
    <row r="267" spans="1:4">
      <c r="A267">
        <v>4636</v>
      </c>
      <c r="B267" t="s">
        <v>276</v>
      </c>
      <c r="C267" t="s">
        <v>641</v>
      </c>
      <c r="D267">
        <v>14</v>
      </c>
    </row>
    <row r="268" spans="1:4">
      <c r="A268">
        <v>4637</v>
      </c>
      <c r="B268" t="s">
        <v>277</v>
      </c>
      <c r="C268" t="s">
        <v>641</v>
      </c>
      <c r="D268">
        <v>14</v>
      </c>
    </row>
    <row r="269" spans="1:4">
      <c r="A269">
        <v>4638</v>
      </c>
      <c r="B269" t="s">
        <v>278</v>
      </c>
      <c r="C269" t="s">
        <v>641</v>
      </c>
      <c r="D269">
        <v>14</v>
      </c>
    </row>
    <row r="270" spans="1:4">
      <c r="A270">
        <v>4639</v>
      </c>
      <c r="B270" t="s">
        <v>279</v>
      </c>
      <c r="C270" t="s">
        <v>641</v>
      </c>
      <c r="D270">
        <v>14</v>
      </c>
    </row>
    <row r="271" spans="1:4">
      <c r="A271">
        <v>4640</v>
      </c>
      <c r="B271" t="s">
        <v>282</v>
      </c>
      <c r="C271" t="s">
        <v>641</v>
      </c>
      <c r="D271">
        <v>14</v>
      </c>
    </row>
    <row r="272" spans="1:4">
      <c r="A272">
        <v>4641</v>
      </c>
      <c r="B272" t="s">
        <v>283</v>
      </c>
      <c r="C272" t="s">
        <v>641</v>
      </c>
      <c r="D272">
        <v>14</v>
      </c>
    </row>
    <row r="273" spans="1:4">
      <c r="A273">
        <v>4642</v>
      </c>
      <c r="B273" t="s">
        <v>284</v>
      </c>
      <c r="C273" t="s">
        <v>641</v>
      </c>
      <c r="D273">
        <v>14</v>
      </c>
    </row>
    <row r="274" spans="1:4">
      <c r="A274">
        <v>4643</v>
      </c>
      <c r="B274" t="s">
        <v>285</v>
      </c>
      <c r="C274" t="s">
        <v>641</v>
      </c>
      <c r="D274">
        <v>14</v>
      </c>
    </row>
    <row r="275" spans="1:4">
      <c r="A275">
        <v>4644</v>
      </c>
      <c r="B275" t="s">
        <v>286</v>
      </c>
      <c r="C275" t="s">
        <v>641</v>
      </c>
      <c r="D275">
        <v>14</v>
      </c>
    </row>
    <row r="276" spans="1:4">
      <c r="A276">
        <v>4645</v>
      </c>
      <c r="B276" t="s">
        <v>287</v>
      </c>
      <c r="C276" t="s">
        <v>641</v>
      </c>
      <c r="D276">
        <v>14</v>
      </c>
    </row>
    <row r="277" spans="1:4">
      <c r="A277">
        <v>4646</v>
      </c>
      <c r="B277" t="s">
        <v>288</v>
      </c>
      <c r="C277" t="s">
        <v>641</v>
      </c>
      <c r="D277">
        <v>14</v>
      </c>
    </row>
    <row r="278" spans="1:4">
      <c r="A278">
        <v>4647</v>
      </c>
      <c r="B278" t="s">
        <v>645</v>
      </c>
      <c r="C278" t="s">
        <v>641</v>
      </c>
      <c r="D278">
        <v>14</v>
      </c>
    </row>
    <row r="279" spans="1:4">
      <c r="A279">
        <v>4648</v>
      </c>
      <c r="B279" t="s">
        <v>292</v>
      </c>
      <c r="C279" t="s">
        <v>641</v>
      </c>
      <c r="D279">
        <v>14</v>
      </c>
    </row>
    <row r="280" spans="1:4">
      <c r="A280">
        <v>4649</v>
      </c>
      <c r="B280" t="s">
        <v>646</v>
      </c>
      <c r="C280" t="s">
        <v>641</v>
      </c>
      <c r="D280">
        <v>14</v>
      </c>
    </row>
    <row r="281" spans="1:4">
      <c r="A281">
        <v>4650</v>
      </c>
      <c r="B281" t="s">
        <v>297</v>
      </c>
      <c r="C281" t="s">
        <v>641</v>
      </c>
      <c r="D281">
        <v>14</v>
      </c>
    </row>
    <row r="282" spans="1:4">
      <c r="A282">
        <v>4651</v>
      </c>
      <c r="B282" t="s">
        <v>647</v>
      </c>
      <c r="C282" t="s">
        <v>641</v>
      </c>
      <c r="D282">
        <v>14</v>
      </c>
    </row>
    <row r="283" spans="1:4">
      <c r="A283">
        <v>5001</v>
      </c>
      <c r="B283" t="s">
        <v>334</v>
      </c>
      <c r="C283" t="s">
        <v>582</v>
      </c>
      <c r="D283">
        <v>16</v>
      </c>
    </row>
    <row r="284" spans="1:4">
      <c r="A284">
        <v>5006</v>
      </c>
      <c r="B284" t="s">
        <v>353</v>
      </c>
      <c r="C284" t="s">
        <v>582</v>
      </c>
      <c r="D284">
        <v>16</v>
      </c>
    </row>
    <row r="285" spans="1:4">
      <c r="A285">
        <v>5007</v>
      </c>
      <c r="B285" t="s">
        <v>354</v>
      </c>
      <c r="C285" t="s">
        <v>582</v>
      </c>
      <c r="D285">
        <v>16</v>
      </c>
    </row>
    <row r="286" spans="1:4">
      <c r="A286">
        <v>5014</v>
      </c>
      <c r="B286" t="s">
        <v>337</v>
      </c>
      <c r="C286" t="s">
        <v>582</v>
      </c>
      <c r="D286">
        <v>16</v>
      </c>
    </row>
    <row r="287" spans="1:4">
      <c r="A287">
        <v>5020</v>
      </c>
      <c r="B287" t="s">
        <v>496</v>
      </c>
      <c r="C287" t="s">
        <v>582</v>
      </c>
      <c r="D287">
        <v>16</v>
      </c>
    </row>
    <row r="288" spans="1:4">
      <c r="A288">
        <v>5021</v>
      </c>
      <c r="B288" t="s">
        <v>54</v>
      </c>
      <c r="C288" t="s">
        <v>582</v>
      </c>
      <c r="D288">
        <v>16</v>
      </c>
    </row>
    <row r="289" spans="1:4">
      <c r="A289">
        <v>5022</v>
      </c>
      <c r="B289" t="s">
        <v>343</v>
      </c>
      <c r="C289" t="s">
        <v>582</v>
      </c>
      <c r="D289">
        <v>16</v>
      </c>
    </row>
    <row r="290" spans="1:4">
      <c r="A290">
        <v>5025</v>
      </c>
      <c r="B290" t="s">
        <v>36</v>
      </c>
      <c r="C290" t="s">
        <v>582</v>
      </c>
      <c r="D290">
        <v>16</v>
      </c>
    </row>
    <row r="291" spans="1:4">
      <c r="A291">
        <v>5026</v>
      </c>
      <c r="B291" t="s">
        <v>346</v>
      </c>
      <c r="C291" t="s">
        <v>582</v>
      </c>
      <c r="D291">
        <v>16</v>
      </c>
    </row>
    <row r="292" spans="1:4">
      <c r="A292">
        <v>5027</v>
      </c>
      <c r="B292" t="s">
        <v>347</v>
      </c>
      <c r="C292" t="s">
        <v>582</v>
      </c>
      <c r="D292">
        <v>16</v>
      </c>
    </row>
    <row r="293" spans="1:4">
      <c r="A293">
        <v>5028</v>
      </c>
      <c r="B293" t="s">
        <v>348</v>
      </c>
      <c r="C293" t="s">
        <v>582</v>
      </c>
      <c r="D293">
        <v>16</v>
      </c>
    </row>
    <row r="294" spans="1:4">
      <c r="A294">
        <v>5029</v>
      </c>
      <c r="B294" t="s">
        <v>349</v>
      </c>
      <c r="C294" t="s">
        <v>582</v>
      </c>
      <c r="D294">
        <v>16</v>
      </c>
    </row>
    <row r="295" spans="1:4">
      <c r="A295">
        <v>5031</v>
      </c>
      <c r="B295" t="s">
        <v>60</v>
      </c>
      <c r="C295" t="s">
        <v>582</v>
      </c>
      <c r="D295">
        <v>16</v>
      </c>
    </row>
    <row r="296" spans="1:4">
      <c r="A296">
        <v>5032</v>
      </c>
      <c r="B296" t="s">
        <v>351</v>
      </c>
      <c r="C296" t="s">
        <v>582</v>
      </c>
      <c r="D296">
        <v>16</v>
      </c>
    </row>
    <row r="297" spans="1:4">
      <c r="A297">
        <v>5033</v>
      </c>
      <c r="B297" t="s">
        <v>352</v>
      </c>
      <c r="C297" t="s">
        <v>582</v>
      </c>
      <c r="D297">
        <v>16</v>
      </c>
    </row>
    <row r="298" spans="1:4">
      <c r="A298">
        <v>5034</v>
      </c>
      <c r="B298" t="s">
        <v>355</v>
      </c>
      <c r="C298" t="s">
        <v>582</v>
      </c>
      <c r="D298">
        <v>16</v>
      </c>
    </row>
    <row r="299" spans="1:4">
      <c r="A299">
        <v>5035</v>
      </c>
      <c r="B299" t="s">
        <v>356</v>
      </c>
      <c r="C299" t="s">
        <v>582</v>
      </c>
      <c r="D299">
        <v>16</v>
      </c>
    </row>
    <row r="300" spans="1:4">
      <c r="A300">
        <v>5036</v>
      </c>
      <c r="B300" t="s">
        <v>357</v>
      </c>
      <c r="C300" t="s">
        <v>582</v>
      </c>
      <c r="D300">
        <v>16</v>
      </c>
    </row>
    <row r="301" spans="1:4">
      <c r="A301">
        <v>5037</v>
      </c>
      <c r="B301" t="s">
        <v>358</v>
      </c>
      <c r="C301" t="s">
        <v>582</v>
      </c>
      <c r="D301">
        <v>16</v>
      </c>
    </row>
    <row r="302" spans="1:4">
      <c r="A302">
        <v>5038</v>
      </c>
      <c r="B302" t="s">
        <v>359</v>
      </c>
      <c r="C302" t="s">
        <v>582</v>
      </c>
      <c r="D302">
        <v>16</v>
      </c>
    </row>
    <row r="303" spans="1:4">
      <c r="A303">
        <v>5041</v>
      </c>
      <c r="B303" t="s">
        <v>362</v>
      </c>
      <c r="C303" t="s">
        <v>582</v>
      </c>
      <c r="D303">
        <v>16</v>
      </c>
    </row>
    <row r="304" spans="1:4">
      <c r="A304">
        <v>5042</v>
      </c>
      <c r="B304" t="s">
        <v>363</v>
      </c>
      <c r="C304" t="s">
        <v>582</v>
      </c>
      <c r="D304">
        <v>16</v>
      </c>
    </row>
    <row r="305" spans="1:4">
      <c r="A305">
        <v>5043</v>
      </c>
      <c r="B305" t="s">
        <v>364</v>
      </c>
      <c r="C305" t="s">
        <v>582</v>
      </c>
      <c r="D305">
        <v>16</v>
      </c>
    </row>
    <row r="306" spans="1:4">
      <c r="A306">
        <v>5044</v>
      </c>
      <c r="B306" t="s">
        <v>365</v>
      </c>
      <c r="C306" t="s">
        <v>582</v>
      </c>
      <c r="D306">
        <v>16</v>
      </c>
    </row>
    <row r="307" spans="1:4">
      <c r="A307">
        <v>5045</v>
      </c>
      <c r="B307" t="s">
        <v>366</v>
      </c>
      <c r="C307" t="s">
        <v>582</v>
      </c>
      <c r="D307">
        <v>16</v>
      </c>
    </row>
    <row r="308" spans="1:4">
      <c r="A308">
        <v>5046</v>
      </c>
      <c r="B308" t="s">
        <v>367</v>
      </c>
      <c r="C308" t="s">
        <v>582</v>
      </c>
      <c r="D308">
        <v>16</v>
      </c>
    </row>
    <row r="309" spans="1:4">
      <c r="A309">
        <v>5047</v>
      </c>
      <c r="B309" t="s">
        <v>368</v>
      </c>
      <c r="C309" t="s">
        <v>582</v>
      </c>
      <c r="D309">
        <v>16</v>
      </c>
    </row>
    <row r="310" spans="1:4">
      <c r="A310">
        <v>5049</v>
      </c>
      <c r="B310" t="s">
        <v>370</v>
      </c>
      <c r="C310" t="s">
        <v>582</v>
      </c>
      <c r="D310">
        <v>16</v>
      </c>
    </row>
    <row r="311" spans="1:4">
      <c r="A311">
        <v>5052</v>
      </c>
      <c r="B311" t="s">
        <v>373</v>
      </c>
      <c r="C311" t="s">
        <v>582</v>
      </c>
      <c r="D311">
        <v>16</v>
      </c>
    </row>
    <row r="312" spans="1:4">
      <c r="A312">
        <v>5053</v>
      </c>
      <c r="B312" t="s">
        <v>361</v>
      </c>
      <c r="C312" t="s">
        <v>582</v>
      </c>
      <c r="D312">
        <v>16</v>
      </c>
    </row>
    <row r="313" spans="1:4">
      <c r="A313">
        <v>5054</v>
      </c>
      <c r="B313" t="s">
        <v>583</v>
      </c>
      <c r="C313" t="s">
        <v>582</v>
      </c>
      <c r="D313">
        <v>16</v>
      </c>
    </row>
    <row r="314" spans="1:4">
      <c r="A314">
        <v>5055</v>
      </c>
      <c r="B314" t="s">
        <v>648</v>
      </c>
      <c r="C314" t="s">
        <v>582</v>
      </c>
      <c r="D314">
        <v>16</v>
      </c>
    </row>
    <row r="315" spans="1:4">
      <c r="A315">
        <v>5056</v>
      </c>
      <c r="B315" t="s">
        <v>336</v>
      </c>
      <c r="C315" t="s">
        <v>582</v>
      </c>
      <c r="D315">
        <v>16</v>
      </c>
    </row>
    <row r="316" spans="1:4">
      <c r="A316">
        <v>5057</v>
      </c>
      <c r="B316" t="s">
        <v>338</v>
      </c>
      <c r="C316" t="s">
        <v>582</v>
      </c>
      <c r="D316">
        <v>16</v>
      </c>
    </row>
    <row r="317" spans="1:4">
      <c r="A317">
        <v>5058</v>
      </c>
      <c r="B317" t="s">
        <v>341</v>
      </c>
      <c r="C317" t="s">
        <v>582</v>
      </c>
      <c r="D317">
        <v>16</v>
      </c>
    </row>
    <row r="318" spans="1:4">
      <c r="A318">
        <v>5059</v>
      </c>
      <c r="B318" t="s">
        <v>649</v>
      </c>
      <c r="C318" t="s">
        <v>582</v>
      </c>
      <c r="D318">
        <v>16</v>
      </c>
    </row>
    <row r="319" spans="1:4">
      <c r="A319">
        <v>5060</v>
      </c>
      <c r="B319" t="s">
        <v>650</v>
      </c>
      <c r="C319" t="s">
        <v>582</v>
      </c>
      <c r="D319">
        <v>16</v>
      </c>
    </row>
    <row r="320" spans="1:4">
      <c r="A320">
        <v>5061</v>
      </c>
      <c r="B320" t="s">
        <v>330</v>
      </c>
      <c r="C320" t="s">
        <v>582</v>
      </c>
      <c r="D320">
        <v>16</v>
      </c>
    </row>
    <row r="321" spans="1:4">
      <c r="A321">
        <v>5401</v>
      </c>
      <c r="B321" t="s">
        <v>411</v>
      </c>
      <c r="C321" t="s">
        <v>651</v>
      </c>
      <c r="D321">
        <v>54</v>
      </c>
    </row>
    <row r="322" spans="1:4">
      <c r="A322">
        <v>5402</v>
      </c>
      <c r="B322" t="s">
        <v>410</v>
      </c>
      <c r="C322" t="s">
        <v>651</v>
      </c>
      <c r="D322">
        <v>54</v>
      </c>
    </row>
    <row r="323" spans="1:4">
      <c r="A323">
        <v>5403</v>
      </c>
      <c r="B323" t="s">
        <v>434</v>
      </c>
      <c r="C323" t="s">
        <v>651</v>
      </c>
      <c r="D323">
        <v>54</v>
      </c>
    </row>
    <row r="324" spans="1:4">
      <c r="A324">
        <v>5404</v>
      </c>
      <c r="B324" t="s">
        <v>431</v>
      </c>
      <c r="C324" t="s">
        <v>651</v>
      </c>
      <c r="D324">
        <v>54</v>
      </c>
    </row>
    <row r="325" spans="1:4">
      <c r="A325">
        <v>5405</v>
      </c>
      <c r="B325" t="s">
        <v>432</v>
      </c>
      <c r="C325" t="s">
        <v>651</v>
      </c>
      <c r="D325">
        <v>54</v>
      </c>
    </row>
    <row r="326" spans="1:4">
      <c r="A326">
        <v>5406</v>
      </c>
      <c r="B326" t="s">
        <v>433</v>
      </c>
      <c r="C326" t="s">
        <v>651</v>
      </c>
      <c r="D326">
        <v>54</v>
      </c>
    </row>
    <row r="327" spans="1:4">
      <c r="A327">
        <v>5411</v>
      </c>
      <c r="B327" t="s">
        <v>412</v>
      </c>
      <c r="C327" t="s">
        <v>651</v>
      </c>
      <c r="D327">
        <v>54</v>
      </c>
    </row>
    <row r="328" spans="1:4">
      <c r="A328">
        <v>5412</v>
      </c>
      <c r="B328" t="s">
        <v>622</v>
      </c>
      <c r="C328" t="s">
        <v>651</v>
      </c>
      <c r="D328">
        <v>54</v>
      </c>
    </row>
    <row r="329" spans="1:4">
      <c r="A329">
        <v>5413</v>
      </c>
      <c r="B329" t="s">
        <v>414</v>
      </c>
      <c r="C329" t="s">
        <v>651</v>
      </c>
      <c r="D329">
        <v>54</v>
      </c>
    </row>
    <row r="330" spans="1:4">
      <c r="A330">
        <v>5414</v>
      </c>
      <c r="B330" t="s">
        <v>415</v>
      </c>
      <c r="C330" t="s">
        <v>651</v>
      </c>
      <c r="D330">
        <v>54</v>
      </c>
    </row>
    <row r="331" spans="1:4">
      <c r="A331">
        <v>5415</v>
      </c>
      <c r="B331" t="s">
        <v>416</v>
      </c>
      <c r="C331" t="s">
        <v>651</v>
      </c>
      <c r="D331">
        <v>54</v>
      </c>
    </row>
    <row r="332" spans="1:4">
      <c r="A332">
        <v>5416</v>
      </c>
      <c r="B332" t="s">
        <v>417</v>
      </c>
      <c r="C332" t="s">
        <v>651</v>
      </c>
      <c r="D332">
        <v>54</v>
      </c>
    </row>
    <row r="333" spans="1:4">
      <c r="A333">
        <v>5417</v>
      </c>
      <c r="B333" t="s">
        <v>418</v>
      </c>
      <c r="C333" t="s">
        <v>651</v>
      </c>
      <c r="D333">
        <v>54</v>
      </c>
    </row>
    <row r="334" spans="1:4">
      <c r="A334">
        <v>5418</v>
      </c>
      <c r="B334" t="s">
        <v>37</v>
      </c>
      <c r="C334" t="s">
        <v>651</v>
      </c>
      <c r="D334">
        <v>54</v>
      </c>
    </row>
    <row r="335" spans="1:4">
      <c r="A335">
        <v>5419</v>
      </c>
      <c r="B335" t="s">
        <v>419</v>
      </c>
      <c r="C335" t="s">
        <v>651</v>
      </c>
      <c r="D335">
        <v>54</v>
      </c>
    </row>
    <row r="336" spans="1:4">
      <c r="A336">
        <v>5420</v>
      </c>
      <c r="B336" t="s">
        <v>420</v>
      </c>
      <c r="C336" t="s">
        <v>651</v>
      </c>
      <c r="D336">
        <v>54</v>
      </c>
    </row>
    <row r="337" spans="1:4">
      <c r="A337">
        <v>5421</v>
      </c>
      <c r="B337" t="s">
        <v>652</v>
      </c>
      <c r="C337" t="s">
        <v>651</v>
      </c>
      <c r="D337">
        <v>54</v>
      </c>
    </row>
    <row r="338" spans="1:4">
      <c r="A338">
        <v>5422</v>
      </c>
      <c r="B338" t="s">
        <v>423</v>
      </c>
      <c r="C338" t="s">
        <v>651</v>
      </c>
      <c r="D338">
        <v>54</v>
      </c>
    </row>
    <row r="339" spans="1:4">
      <c r="A339">
        <v>5423</v>
      </c>
      <c r="B339" t="s">
        <v>424</v>
      </c>
      <c r="C339" t="s">
        <v>651</v>
      </c>
      <c r="D339">
        <v>54</v>
      </c>
    </row>
    <row r="340" spans="1:4">
      <c r="A340">
        <v>5424</v>
      </c>
      <c r="B340" t="s">
        <v>425</v>
      </c>
      <c r="C340" t="s">
        <v>651</v>
      </c>
      <c r="D340">
        <v>54</v>
      </c>
    </row>
    <row r="341" spans="1:4">
      <c r="A341">
        <v>5425</v>
      </c>
      <c r="B341" t="s">
        <v>426</v>
      </c>
      <c r="C341" t="s">
        <v>651</v>
      </c>
      <c r="D341">
        <v>54</v>
      </c>
    </row>
    <row r="342" spans="1:4">
      <c r="A342">
        <v>5426</v>
      </c>
      <c r="B342" t="s">
        <v>427</v>
      </c>
      <c r="C342" t="s">
        <v>651</v>
      </c>
      <c r="D342">
        <v>54</v>
      </c>
    </row>
    <row r="343" spans="1:4">
      <c r="A343">
        <v>5427</v>
      </c>
      <c r="B343" t="s">
        <v>428</v>
      </c>
      <c r="C343" t="s">
        <v>651</v>
      </c>
      <c r="D343">
        <v>54</v>
      </c>
    </row>
    <row r="344" spans="1:4">
      <c r="A344">
        <v>5428</v>
      </c>
      <c r="B344" t="s">
        <v>429</v>
      </c>
      <c r="C344" t="s">
        <v>651</v>
      </c>
      <c r="D344">
        <v>54</v>
      </c>
    </row>
    <row r="345" spans="1:4">
      <c r="A345">
        <v>5429</v>
      </c>
      <c r="B345" t="s">
        <v>430</v>
      </c>
      <c r="C345" t="s">
        <v>651</v>
      </c>
      <c r="D345">
        <v>54</v>
      </c>
    </row>
    <row r="346" spans="1:4">
      <c r="A346">
        <v>5430</v>
      </c>
      <c r="B346" t="s">
        <v>446</v>
      </c>
      <c r="C346" t="s">
        <v>651</v>
      </c>
      <c r="D346">
        <v>54</v>
      </c>
    </row>
    <row r="347" spans="1:4">
      <c r="A347">
        <v>5432</v>
      </c>
      <c r="B347" t="s">
        <v>491</v>
      </c>
      <c r="C347" t="s">
        <v>651</v>
      </c>
      <c r="D347">
        <v>54</v>
      </c>
    </row>
    <row r="348" spans="1:4">
      <c r="A348">
        <v>5433</v>
      </c>
      <c r="B348" t="s">
        <v>435</v>
      </c>
      <c r="C348" t="s">
        <v>651</v>
      </c>
      <c r="D348">
        <v>54</v>
      </c>
    </row>
    <row r="349" spans="1:4">
      <c r="A349">
        <v>5434</v>
      </c>
      <c r="B349" t="s">
        <v>493</v>
      </c>
      <c r="C349" t="s">
        <v>651</v>
      </c>
      <c r="D349">
        <v>54</v>
      </c>
    </row>
    <row r="350" spans="1:4">
      <c r="A350">
        <v>5435</v>
      </c>
      <c r="B350" t="s">
        <v>494</v>
      </c>
      <c r="C350" t="s">
        <v>651</v>
      </c>
      <c r="D350">
        <v>54</v>
      </c>
    </row>
    <row r="351" spans="1:4">
      <c r="A351">
        <v>5436</v>
      </c>
      <c r="B351" t="s">
        <v>437</v>
      </c>
      <c r="C351" t="s">
        <v>651</v>
      </c>
      <c r="D351">
        <v>54</v>
      </c>
    </row>
    <row r="352" spans="1:4">
      <c r="A352">
        <v>5437</v>
      </c>
      <c r="B352" t="s">
        <v>55</v>
      </c>
      <c r="C352" t="s">
        <v>651</v>
      </c>
      <c r="D352">
        <v>54</v>
      </c>
    </row>
    <row r="353" spans="1:4">
      <c r="A353">
        <v>5438</v>
      </c>
      <c r="B353" t="s">
        <v>438</v>
      </c>
      <c r="C353" t="s">
        <v>651</v>
      </c>
      <c r="D353">
        <v>54</v>
      </c>
    </row>
    <row r="354" spans="1:4">
      <c r="A354">
        <v>5439</v>
      </c>
      <c r="B354" t="s">
        <v>448</v>
      </c>
      <c r="C354" t="s">
        <v>651</v>
      </c>
      <c r="D354">
        <v>54</v>
      </c>
    </row>
    <row r="355" spans="1:4">
      <c r="A355">
        <v>5440</v>
      </c>
      <c r="B355" t="s">
        <v>439</v>
      </c>
      <c r="C355" t="s">
        <v>651</v>
      </c>
      <c r="D355">
        <v>54</v>
      </c>
    </row>
    <row r="356" spans="1:4">
      <c r="A356">
        <v>5441</v>
      </c>
      <c r="B356" t="s">
        <v>440</v>
      </c>
      <c r="C356" t="s">
        <v>651</v>
      </c>
      <c r="D356">
        <v>54</v>
      </c>
    </row>
    <row r="357" spans="1:4">
      <c r="A357">
        <v>5442</v>
      </c>
      <c r="B357" t="s">
        <v>441</v>
      </c>
      <c r="C357" t="s">
        <v>651</v>
      </c>
      <c r="D357">
        <v>54</v>
      </c>
    </row>
    <row r="358" spans="1:4">
      <c r="A358">
        <v>5443</v>
      </c>
      <c r="B358" t="s">
        <v>492</v>
      </c>
      <c r="C358" t="s">
        <v>651</v>
      </c>
      <c r="D358">
        <v>54</v>
      </c>
    </row>
    <row r="359" spans="1:4">
      <c r="A359">
        <v>5444</v>
      </c>
      <c r="B359" t="s">
        <v>624</v>
      </c>
      <c r="C359" t="s">
        <v>651</v>
      </c>
      <c r="D359">
        <v>54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CDE68-DCAB-467F-B87A-0CB0B0DF1A0D}">
  <dimension ref="A1:C423"/>
  <sheetViews>
    <sheetView workbookViewId="0">
      <selection activeCell="E22" sqref="E22"/>
    </sheetView>
  </sheetViews>
  <sheetFormatPr baseColWidth="10" defaultRowHeight="15"/>
  <sheetData>
    <row r="1" spans="1:3" ht="15.6">
      <c r="A1" s="203" t="s">
        <v>589</v>
      </c>
      <c r="B1" s="203" t="s">
        <v>83</v>
      </c>
      <c r="C1" s="203" t="s">
        <v>84</v>
      </c>
    </row>
    <row r="2" spans="1:3" ht="15.6">
      <c r="A2" s="203">
        <v>101</v>
      </c>
      <c r="B2" s="203" t="s">
        <v>86</v>
      </c>
      <c r="C2" s="203" t="s">
        <v>70</v>
      </c>
    </row>
    <row r="3" spans="1:3" ht="15.6">
      <c r="A3" s="203">
        <v>104</v>
      </c>
      <c r="B3" s="203" t="s">
        <v>87</v>
      </c>
      <c r="C3" s="203" t="s">
        <v>70</v>
      </c>
    </row>
    <row r="4" spans="1:3" ht="15.6">
      <c r="A4" s="203">
        <v>105</v>
      </c>
      <c r="B4" s="203" t="s">
        <v>59</v>
      </c>
      <c r="C4" s="203" t="s">
        <v>70</v>
      </c>
    </row>
    <row r="5" spans="1:3" ht="15.6">
      <c r="A5" s="203">
        <v>106</v>
      </c>
      <c r="B5" s="203" t="s">
        <v>590</v>
      </c>
      <c r="C5" s="203" t="s">
        <v>70</v>
      </c>
    </row>
    <row r="6" spans="1:3" ht="15.6">
      <c r="A6" s="203">
        <v>111</v>
      </c>
      <c r="B6" s="203" t="s">
        <v>88</v>
      </c>
      <c r="C6" s="203" t="s">
        <v>70</v>
      </c>
    </row>
    <row r="7" spans="1:3" ht="15.6">
      <c r="A7" s="203">
        <v>118</v>
      </c>
      <c r="B7" s="203" t="s">
        <v>89</v>
      </c>
      <c r="C7" s="203" t="s">
        <v>70</v>
      </c>
    </row>
    <row r="8" spans="1:3" ht="15.6">
      <c r="A8" s="203">
        <v>119</v>
      </c>
      <c r="B8" s="203" t="s">
        <v>90</v>
      </c>
      <c r="C8" s="203" t="s">
        <v>70</v>
      </c>
    </row>
    <row r="9" spans="1:3" ht="15.6">
      <c r="A9" s="203">
        <v>121</v>
      </c>
      <c r="B9" s="203" t="s">
        <v>91</v>
      </c>
      <c r="C9" s="203" t="s">
        <v>70</v>
      </c>
    </row>
    <row r="10" spans="1:3" ht="15.6">
      <c r="A10" s="203">
        <v>122</v>
      </c>
      <c r="B10" s="203" t="s">
        <v>92</v>
      </c>
      <c r="C10" s="203" t="s">
        <v>70</v>
      </c>
    </row>
    <row r="11" spans="1:3" ht="15.6">
      <c r="A11" s="203">
        <v>123</v>
      </c>
      <c r="B11" s="203" t="s">
        <v>591</v>
      </c>
      <c r="C11" s="203" t="s">
        <v>70</v>
      </c>
    </row>
    <row r="12" spans="1:3" ht="15.6">
      <c r="A12" s="203">
        <v>124</v>
      </c>
      <c r="B12" s="203" t="s">
        <v>93</v>
      </c>
      <c r="C12" s="203" t="s">
        <v>70</v>
      </c>
    </row>
    <row r="13" spans="1:3" ht="15.6">
      <c r="A13" s="203">
        <v>125</v>
      </c>
      <c r="B13" s="203" t="s">
        <v>94</v>
      </c>
      <c r="C13" s="203" t="s">
        <v>70</v>
      </c>
    </row>
    <row r="14" spans="1:3" ht="15.6">
      <c r="A14" s="203">
        <v>127</v>
      </c>
      <c r="B14" s="203" t="s">
        <v>592</v>
      </c>
      <c r="C14" s="203" t="s">
        <v>70</v>
      </c>
    </row>
    <row r="15" spans="1:3" ht="15.6">
      <c r="A15" s="203">
        <v>128</v>
      </c>
      <c r="B15" s="203" t="s">
        <v>95</v>
      </c>
      <c r="C15" s="203" t="s">
        <v>70</v>
      </c>
    </row>
    <row r="16" spans="1:3" ht="15.6">
      <c r="A16" s="203">
        <v>135</v>
      </c>
      <c r="B16" s="203" t="s">
        <v>96</v>
      </c>
      <c r="C16" s="203" t="s">
        <v>70</v>
      </c>
    </row>
    <row r="17" spans="1:3" ht="15.6">
      <c r="A17" s="203">
        <v>136</v>
      </c>
      <c r="B17" s="203" t="s">
        <v>97</v>
      </c>
      <c r="C17" s="203" t="s">
        <v>70</v>
      </c>
    </row>
    <row r="18" spans="1:3" ht="15.6">
      <c r="A18" s="203">
        <v>137</v>
      </c>
      <c r="B18" s="203" t="s">
        <v>98</v>
      </c>
      <c r="C18" s="203" t="s">
        <v>70</v>
      </c>
    </row>
    <row r="19" spans="1:3" ht="15.6">
      <c r="A19" s="203">
        <v>138</v>
      </c>
      <c r="B19" s="203" t="s">
        <v>99</v>
      </c>
      <c r="C19" s="203" t="s">
        <v>70</v>
      </c>
    </row>
    <row r="20" spans="1:3" ht="15.6">
      <c r="A20" s="203">
        <v>211</v>
      </c>
      <c r="B20" s="203" t="s">
        <v>100</v>
      </c>
      <c r="C20" s="203" t="s">
        <v>71</v>
      </c>
    </row>
    <row r="21" spans="1:3" ht="15.6">
      <c r="A21" s="203">
        <v>213</v>
      </c>
      <c r="B21" s="203" t="s">
        <v>101</v>
      </c>
      <c r="C21" s="203" t="s">
        <v>71</v>
      </c>
    </row>
    <row r="22" spans="1:3" ht="15.6">
      <c r="A22" s="203">
        <v>214</v>
      </c>
      <c r="B22" s="203" t="s">
        <v>102</v>
      </c>
      <c r="C22" s="203" t="s">
        <v>71</v>
      </c>
    </row>
    <row r="23" spans="1:3" ht="15.6">
      <c r="A23" s="203">
        <v>215</v>
      </c>
      <c r="B23" s="203" t="s">
        <v>449</v>
      </c>
      <c r="C23" s="203" t="s">
        <v>71</v>
      </c>
    </row>
    <row r="24" spans="1:3" ht="15.6">
      <c r="A24" s="203">
        <v>216</v>
      </c>
      <c r="B24" s="203" t="s">
        <v>103</v>
      </c>
      <c r="C24" s="203" t="s">
        <v>71</v>
      </c>
    </row>
    <row r="25" spans="1:3" ht="15.6">
      <c r="A25" s="203">
        <v>217</v>
      </c>
      <c r="B25" s="203" t="s">
        <v>104</v>
      </c>
      <c r="C25" s="203" t="s">
        <v>71</v>
      </c>
    </row>
    <row r="26" spans="1:3" ht="15.6">
      <c r="A26" s="203">
        <v>219</v>
      </c>
      <c r="B26" s="203" t="s">
        <v>105</v>
      </c>
      <c r="C26" s="203" t="s">
        <v>71</v>
      </c>
    </row>
    <row r="27" spans="1:3" ht="15.6">
      <c r="A27" s="203">
        <v>220</v>
      </c>
      <c r="B27" s="203" t="s">
        <v>106</v>
      </c>
      <c r="C27" s="203" t="s">
        <v>71</v>
      </c>
    </row>
    <row r="28" spans="1:3" ht="15.6">
      <c r="A28" s="203">
        <v>221</v>
      </c>
      <c r="B28" s="203" t="s">
        <v>593</v>
      </c>
      <c r="C28" s="203" t="s">
        <v>71</v>
      </c>
    </row>
    <row r="29" spans="1:3" ht="15.6">
      <c r="A29" s="203">
        <v>226</v>
      </c>
      <c r="B29" s="203" t="s">
        <v>107</v>
      </c>
      <c r="C29" s="203" t="s">
        <v>71</v>
      </c>
    </row>
    <row r="30" spans="1:3" ht="15.6">
      <c r="A30" s="203">
        <v>227</v>
      </c>
      <c r="B30" s="203" t="s">
        <v>108</v>
      </c>
      <c r="C30" s="203" t="s">
        <v>71</v>
      </c>
    </row>
    <row r="31" spans="1:3" ht="15.6">
      <c r="A31" s="203">
        <v>228</v>
      </c>
      <c r="B31" s="203" t="s">
        <v>109</v>
      </c>
      <c r="C31" s="203" t="s">
        <v>71</v>
      </c>
    </row>
    <row r="32" spans="1:3" ht="15.6">
      <c r="A32" s="203">
        <v>229</v>
      </c>
      <c r="B32" s="203" t="s">
        <v>110</v>
      </c>
      <c r="C32" s="203" t="s">
        <v>71</v>
      </c>
    </row>
    <row r="33" spans="1:3" ht="15.6">
      <c r="A33" s="203">
        <v>230</v>
      </c>
      <c r="B33" s="203" t="s">
        <v>450</v>
      </c>
      <c r="C33" s="203" t="s">
        <v>71</v>
      </c>
    </row>
    <row r="34" spans="1:3" ht="15.6">
      <c r="A34" s="203">
        <v>231</v>
      </c>
      <c r="B34" s="203" t="s">
        <v>111</v>
      </c>
      <c r="C34" s="203" t="s">
        <v>71</v>
      </c>
    </row>
    <row r="35" spans="1:3" ht="15.6">
      <c r="A35" s="203">
        <v>233</v>
      </c>
      <c r="B35" s="203" t="s">
        <v>112</v>
      </c>
      <c r="C35" s="203" t="s">
        <v>71</v>
      </c>
    </row>
    <row r="36" spans="1:3" ht="15.6">
      <c r="A36" s="203">
        <v>234</v>
      </c>
      <c r="B36" s="203" t="s">
        <v>113</v>
      </c>
      <c r="C36" s="203" t="s">
        <v>71</v>
      </c>
    </row>
    <row r="37" spans="1:3" ht="15.6">
      <c r="A37" s="203">
        <v>235</v>
      </c>
      <c r="B37" s="203" t="s">
        <v>114</v>
      </c>
      <c r="C37" s="203" t="s">
        <v>71</v>
      </c>
    </row>
    <row r="38" spans="1:3" ht="15.6">
      <c r="A38" s="203">
        <v>236</v>
      </c>
      <c r="B38" s="203" t="s">
        <v>115</v>
      </c>
      <c r="C38" s="203" t="s">
        <v>71</v>
      </c>
    </row>
    <row r="39" spans="1:3" ht="15.6">
      <c r="A39" s="203">
        <v>237</v>
      </c>
      <c r="B39" s="203" t="s">
        <v>116</v>
      </c>
      <c r="C39" s="203" t="s">
        <v>71</v>
      </c>
    </row>
    <row r="40" spans="1:3" ht="15.6">
      <c r="A40" s="203">
        <v>238</v>
      </c>
      <c r="B40" s="203" t="s">
        <v>117</v>
      </c>
      <c r="C40" s="203" t="s">
        <v>71</v>
      </c>
    </row>
    <row r="41" spans="1:3" ht="15.6">
      <c r="A41" s="203">
        <v>239</v>
      </c>
      <c r="B41" s="203" t="s">
        <v>118</v>
      </c>
      <c r="C41" s="203" t="s">
        <v>71</v>
      </c>
    </row>
    <row r="42" spans="1:3" ht="15.6">
      <c r="A42" s="203">
        <v>301</v>
      </c>
      <c r="B42" s="203" t="s">
        <v>32</v>
      </c>
      <c r="C42" s="203" t="s">
        <v>32</v>
      </c>
    </row>
    <row r="43" spans="1:3" ht="15.6">
      <c r="A43" s="203">
        <v>402</v>
      </c>
      <c r="B43" s="203" t="s">
        <v>119</v>
      </c>
      <c r="C43" s="203" t="s">
        <v>72</v>
      </c>
    </row>
    <row r="44" spans="1:3" ht="15.6">
      <c r="A44" s="203">
        <v>403</v>
      </c>
      <c r="B44" s="203" t="s">
        <v>120</v>
      </c>
      <c r="C44" s="203" t="s">
        <v>72</v>
      </c>
    </row>
    <row r="45" spans="1:3" ht="15.6">
      <c r="A45" s="203">
        <v>412</v>
      </c>
      <c r="B45" s="203" t="s">
        <v>121</v>
      </c>
      <c r="C45" s="203" t="s">
        <v>72</v>
      </c>
    </row>
    <row r="46" spans="1:3" ht="15.6">
      <c r="A46" s="203">
        <v>415</v>
      </c>
      <c r="B46" s="203" t="s">
        <v>122</v>
      </c>
      <c r="C46" s="203" t="s">
        <v>72</v>
      </c>
    </row>
    <row r="47" spans="1:3" ht="15.6">
      <c r="A47" s="203">
        <v>417</v>
      </c>
      <c r="B47" s="203" t="s">
        <v>123</v>
      </c>
      <c r="C47" s="203" t="s">
        <v>72</v>
      </c>
    </row>
    <row r="48" spans="1:3" ht="15.6">
      <c r="A48" s="203">
        <v>418</v>
      </c>
      <c r="B48" s="203" t="s">
        <v>594</v>
      </c>
      <c r="C48" s="203" t="s">
        <v>72</v>
      </c>
    </row>
    <row r="49" spans="1:3" ht="15.6">
      <c r="A49" s="203">
        <v>419</v>
      </c>
      <c r="B49" s="203" t="s">
        <v>595</v>
      </c>
      <c r="C49" s="203" t="s">
        <v>72</v>
      </c>
    </row>
    <row r="50" spans="1:3" ht="15.6">
      <c r="A50" s="203">
        <v>420</v>
      </c>
      <c r="B50" s="203" t="s">
        <v>596</v>
      </c>
      <c r="C50" s="203" t="s">
        <v>72</v>
      </c>
    </row>
    <row r="51" spans="1:3" ht="15.6">
      <c r="A51" s="203">
        <v>423</v>
      </c>
      <c r="B51" s="203" t="s">
        <v>124</v>
      </c>
      <c r="C51" s="203" t="s">
        <v>72</v>
      </c>
    </row>
    <row r="52" spans="1:3" ht="15.6">
      <c r="A52" s="203">
        <v>425</v>
      </c>
      <c r="B52" s="203" t="s">
        <v>125</v>
      </c>
      <c r="C52" s="203" t="s">
        <v>72</v>
      </c>
    </row>
    <row r="53" spans="1:3" ht="15.6">
      <c r="A53" s="203">
        <v>426</v>
      </c>
      <c r="B53" s="203" t="s">
        <v>98</v>
      </c>
      <c r="C53" s="203" t="s">
        <v>72</v>
      </c>
    </row>
    <row r="54" spans="1:3" ht="15.6">
      <c r="A54" s="203">
        <v>427</v>
      </c>
      <c r="B54" s="203" t="s">
        <v>126</v>
      </c>
      <c r="C54" s="203" t="s">
        <v>72</v>
      </c>
    </row>
    <row r="55" spans="1:3" ht="15.6">
      <c r="A55" s="203">
        <v>428</v>
      </c>
      <c r="B55" s="203" t="s">
        <v>127</v>
      </c>
      <c r="C55" s="203" t="s">
        <v>72</v>
      </c>
    </row>
    <row r="56" spans="1:3" ht="15.6">
      <c r="A56" s="203">
        <v>429</v>
      </c>
      <c r="B56" s="203" t="s">
        <v>128</v>
      </c>
      <c r="C56" s="203" t="s">
        <v>72</v>
      </c>
    </row>
    <row r="57" spans="1:3" ht="15.6">
      <c r="A57" s="203">
        <v>430</v>
      </c>
      <c r="B57" s="203" t="s">
        <v>597</v>
      </c>
      <c r="C57" s="203" t="s">
        <v>72</v>
      </c>
    </row>
    <row r="58" spans="1:3" ht="15.6">
      <c r="A58" s="203">
        <v>432</v>
      </c>
      <c r="B58" s="203" t="s">
        <v>129</v>
      </c>
      <c r="C58" s="203" t="s">
        <v>72</v>
      </c>
    </row>
    <row r="59" spans="1:3" ht="15.6">
      <c r="A59" s="203">
        <v>434</v>
      </c>
      <c r="B59" s="203" t="s">
        <v>130</v>
      </c>
      <c r="C59" s="203" t="s">
        <v>72</v>
      </c>
    </row>
    <row r="60" spans="1:3" ht="15.6">
      <c r="A60" s="203">
        <v>436</v>
      </c>
      <c r="B60" s="203" t="s">
        <v>131</v>
      </c>
      <c r="C60" s="203" t="s">
        <v>72</v>
      </c>
    </row>
    <row r="61" spans="1:3" ht="15.6">
      <c r="A61" s="203">
        <v>437</v>
      </c>
      <c r="B61" s="203" t="s">
        <v>132</v>
      </c>
      <c r="C61" s="203" t="s">
        <v>72</v>
      </c>
    </row>
    <row r="62" spans="1:3" ht="15.6">
      <c r="A62" s="203">
        <v>438</v>
      </c>
      <c r="B62" s="203" t="s">
        <v>133</v>
      </c>
      <c r="C62" s="203" t="s">
        <v>72</v>
      </c>
    </row>
    <row r="63" spans="1:3" ht="15.6">
      <c r="A63" s="203">
        <v>439</v>
      </c>
      <c r="B63" s="203" t="s">
        <v>134</v>
      </c>
      <c r="C63" s="203" t="s">
        <v>72</v>
      </c>
    </row>
    <row r="64" spans="1:3" ht="15.6">
      <c r="A64" s="203">
        <v>441</v>
      </c>
      <c r="B64" s="203" t="s">
        <v>135</v>
      </c>
      <c r="C64" s="203" t="s">
        <v>72</v>
      </c>
    </row>
    <row r="65" spans="1:3" ht="15.6">
      <c r="A65" s="203">
        <v>501</v>
      </c>
      <c r="B65" s="203" t="s">
        <v>136</v>
      </c>
      <c r="C65" s="203" t="s">
        <v>73</v>
      </c>
    </row>
    <row r="66" spans="1:3" ht="15.6">
      <c r="A66" s="203">
        <v>502</v>
      </c>
      <c r="B66" s="203" t="s">
        <v>137</v>
      </c>
      <c r="C66" s="203" t="s">
        <v>73</v>
      </c>
    </row>
    <row r="67" spans="1:3" ht="15.6">
      <c r="A67" s="203">
        <v>511</v>
      </c>
      <c r="B67" s="203" t="s">
        <v>138</v>
      </c>
      <c r="C67" s="203" t="s">
        <v>73</v>
      </c>
    </row>
    <row r="68" spans="1:3" ht="15.6">
      <c r="A68" s="203">
        <v>512</v>
      </c>
      <c r="B68" s="203" t="s">
        <v>139</v>
      </c>
      <c r="C68" s="203" t="s">
        <v>73</v>
      </c>
    </row>
    <row r="69" spans="1:3" ht="15.6">
      <c r="A69" s="203">
        <v>513</v>
      </c>
      <c r="B69" s="203" t="s">
        <v>598</v>
      </c>
      <c r="C69" s="203" t="s">
        <v>73</v>
      </c>
    </row>
    <row r="70" spans="1:3" ht="15.6">
      <c r="A70" s="203">
        <v>514</v>
      </c>
      <c r="B70" s="203" t="s">
        <v>140</v>
      </c>
      <c r="C70" s="203" t="s">
        <v>73</v>
      </c>
    </row>
    <row r="71" spans="1:3" ht="15.6">
      <c r="A71" s="203">
        <v>515</v>
      </c>
      <c r="B71" s="203" t="s">
        <v>141</v>
      </c>
      <c r="C71" s="203" t="s">
        <v>73</v>
      </c>
    </row>
    <row r="72" spans="1:3" ht="15.6">
      <c r="A72" s="203">
        <v>516</v>
      </c>
      <c r="B72" s="203" t="s">
        <v>599</v>
      </c>
      <c r="C72" s="203" t="s">
        <v>73</v>
      </c>
    </row>
    <row r="73" spans="1:3" ht="15.6">
      <c r="A73" s="203">
        <v>517</v>
      </c>
      <c r="B73" s="203" t="s">
        <v>142</v>
      </c>
      <c r="C73" s="203" t="s">
        <v>73</v>
      </c>
    </row>
    <row r="74" spans="1:3" ht="15.6">
      <c r="A74" s="203">
        <v>519</v>
      </c>
      <c r="B74" s="203" t="s">
        <v>600</v>
      </c>
      <c r="C74" s="203" t="s">
        <v>73</v>
      </c>
    </row>
    <row r="75" spans="1:3" ht="15.6">
      <c r="A75" s="203">
        <v>520</v>
      </c>
      <c r="B75" s="203" t="s">
        <v>143</v>
      </c>
      <c r="C75" s="203" t="s">
        <v>73</v>
      </c>
    </row>
    <row r="76" spans="1:3" ht="15.6">
      <c r="A76" s="203">
        <v>521</v>
      </c>
      <c r="B76" s="203" t="s">
        <v>144</v>
      </c>
      <c r="C76" s="203" t="s">
        <v>73</v>
      </c>
    </row>
    <row r="77" spans="1:3" ht="15.6">
      <c r="A77" s="203">
        <v>522</v>
      </c>
      <c r="B77" s="203" t="s">
        <v>145</v>
      </c>
      <c r="C77" s="203" t="s">
        <v>73</v>
      </c>
    </row>
    <row r="78" spans="1:3" ht="15.6">
      <c r="A78" s="203">
        <v>528</v>
      </c>
      <c r="B78" s="203" t="s">
        <v>146</v>
      </c>
      <c r="C78" s="203" t="s">
        <v>73</v>
      </c>
    </row>
    <row r="79" spans="1:3" ht="15.6">
      <c r="A79" s="203">
        <v>529</v>
      </c>
      <c r="B79" s="203" t="s">
        <v>147</v>
      </c>
      <c r="C79" s="203" t="s">
        <v>73</v>
      </c>
    </row>
    <row r="80" spans="1:3" ht="15.6">
      <c r="A80" s="203">
        <v>532</v>
      </c>
      <c r="B80" s="203" t="s">
        <v>148</v>
      </c>
      <c r="C80" s="203" t="s">
        <v>73</v>
      </c>
    </row>
    <row r="81" spans="1:3" ht="15.6">
      <c r="A81" s="203">
        <v>533</v>
      </c>
      <c r="B81" s="203" t="s">
        <v>149</v>
      </c>
      <c r="C81" s="203" t="s">
        <v>73</v>
      </c>
    </row>
    <row r="82" spans="1:3" ht="15.6">
      <c r="A82" s="203">
        <v>534</v>
      </c>
      <c r="B82" s="203" t="s">
        <v>150</v>
      </c>
      <c r="C82" s="203" t="s">
        <v>73</v>
      </c>
    </row>
    <row r="83" spans="1:3" ht="15.6">
      <c r="A83" s="203">
        <v>536</v>
      </c>
      <c r="B83" s="203" t="s">
        <v>151</v>
      </c>
      <c r="C83" s="203" t="s">
        <v>73</v>
      </c>
    </row>
    <row r="84" spans="1:3" ht="15.6">
      <c r="A84" s="203">
        <v>538</v>
      </c>
      <c r="B84" s="203" t="s">
        <v>152</v>
      </c>
      <c r="C84" s="203" t="s">
        <v>73</v>
      </c>
    </row>
    <row r="85" spans="1:3" ht="15.6">
      <c r="A85" s="203">
        <v>540</v>
      </c>
      <c r="B85" s="203" t="s">
        <v>601</v>
      </c>
      <c r="C85" s="203" t="s">
        <v>73</v>
      </c>
    </row>
    <row r="86" spans="1:3" ht="15.6">
      <c r="A86" s="203">
        <v>541</v>
      </c>
      <c r="B86" s="203" t="s">
        <v>153</v>
      </c>
      <c r="C86" s="203" t="s">
        <v>73</v>
      </c>
    </row>
    <row r="87" spans="1:3" ht="15.6">
      <c r="A87" s="203">
        <v>542</v>
      </c>
      <c r="B87" s="203" t="s">
        <v>602</v>
      </c>
      <c r="C87" s="203" t="s">
        <v>73</v>
      </c>
    </row>
    <row r="88" spans="1:3" ht="15.6">
      <c r="A88" s="203">
        <v>543</v>
      </c>
      <c r="B88" s="203" t="s">
        <v>154</v>
      </c>
      <c r="C88" s="203" t="s">
        <v>73</v>
      </c>
    </row>
    <row r="89" spans="1:3" ht="15.6">
      <c r="A89" s="203">
        <v>544</v>
      </c>
      <c r="B89" s="203" t="s">
        <v>155</v>
      </c>
      <c r="C89" s="203" t="s">
        <v>73</v>
      </c>
    </row>
    <row r="90" spans="1:3" ht="15.6">
      <c r="A90" s="203">
        <v>545</v>
      </c>
      <c r="B90" s="203" t="s">
        <v>156</v>
      </c>
      <c r="C90" s="203" t="s">
        <v>73</v>
      </c>
    </row>
    <row r="91" spans="1:3" ht="15.6">
      <c r="A91" s="203">
        <v>602</v>
      </c>
      <c r="B91" s="203" t="s">
        <v>157</v>
      </c>
      <c r="C91" s="203" t="s">
        <v>74</v>
      </c>
    </row>
    <row r="92" spans="1:3" ht="15.6">
      <c r="A92" s="203">
        <v>604</v>
      </c>
      <c r="B92" s="203" t="s">
        <v>158</v>
      </c>
      <c r="C92" s="203" t="s">
        <v>74</v>
      </c>
    </row>
    <row r="93" spans="1:3" ht="15.6">
      <c r="A93" s="203">
        <v>605</v>
      </c>
      <c r="B93" s="203" t="s">
        <v>159</v>
      </c>
      <c r="C93" s="203" t="s">
        <v>74</v>
      </c>
    </row>
    <row r="94" spans="1:3" ht="15.6">
      <c r="A94" s="203">
        <v>612</v>
      </c>
      <c r="B94" s="203" t="s">
        <v>160</v>
      </c>
      <c r="C94" s="203" t="s">
        <v>74</v>
      </c>
    </row>
    <row r="95" spans="1:3" ht="15.6">
      <c r="A95" s="203">
        <v>615</v>
      </c>
      <c r="B95" s="203" t="s">
        <v>161</v>
      </c>
      <c r="C95" s="203" t="s">
        <v>74</v>
      </c>
    </row>
    <row r="96" spans="1:3" ht="15.6">
      <c r="A96" s="203">
        <v>616</v>
      </c>
      <c r="B96" s="203" t="s">
        <v>115</v>
      </c>
      <c r="C96" s="203" t="s">
        <v>74</v>
      </c>
    </row>
    <row r="97" spans="1:3" ht="15.6">
      <c r="A97" s="203">
        <v>617</v>
      </c>
      <c r="B97" s="203" t="s">
        <v>33</v>
      </c>
      <c r="C97" s="203" t="s">
        <v>74</v>
      </c>
    </row>
    <row r="98" spans="1:3" ht="15.6">
      <c r="A98" s="203">
        <v>618</v>
      </c>
      <c r="B98" s="203" t="s">
        <v>162</v>
      </c>
      <c r="C98" s="203" t="s">
        <v>74</v>
      </c>
    </row>
    <row r="99" spans="1:3" ht="15.6">
      <c r="A99" s="203">
        <v>619</v>
      </c>
      <c r="B99" s="203" t="s">
        <v>163</v>
      </c>
      <c r="C99" s="203" t="s">
        <v>74</v>
      </c>
    </row>
    <row r="100" spans="1:3" ht="15.6">
      <c r="A100" s="203">
        <v>620</v>
      </c>
      <c r="B100" s="203" t="s">
        <v>164</v>
      </c>
      <c r="C100" s="203" t="s">
        <v>74</v>
      </c>
    </row>
    <row r="101" spans="1:3" ht="15.6">
      <c r="A101" s="203">
        <v>621</v>
      </c>
      <c r="B101" s="203" t="s">
        <v>165</v>
      </c>
      <c r="C101" s="203" t="s">
        <v>74</v>
      </c>
    </row>
    <row r="102" spans="1:3" ht="15.6">
      <c r="A102" s="203">
        <v>622</v>
      </c>
      <c r="B102" s="203" t="s">
        <v>166</v>
      </c>
      <c r="C102" s="203" t="s">
        <v>74</v>
      </c>
    </row>
    <row r="103" spans="1:3" ht="15.6">
      <c r="A103" s="203">
        <v>623</v>
      </c>
      <c r="B103" s="203" t="s">
        <v>167</v>
      </c>
      <c r="C103" s="203" t="s">
        <v>74</v>
      </c>
    </row>
    <row r="104" spans="1:3" ht="15.6">
      <c r="A104" s="203">
        <v>624</v>
      </c>
      <c r="B104" s="203" t="s">
        <v>168</v>
      </c>
      <c r="C104" s="203" t="s">
        <v>74</v>
      </c>
    </row>
    <row r="105" spans="1:3" ht="15.6">
      <c r="A105" s="203">
        <v>625</v>
      </c>
      <c r="B105" s="203" t="s">
        <v>169</v>
      </c>
      <c r="C105" s="203" t="s">
        <v>74</v>
      </c>
    </row>
    <row r="106" spans="1:3" ht="15.6">
      <c r="A106" s="203">
        <v>626</v>
      </c>
      <c r="B106" s="203" t="s">
        <v>170</v>
      </c>
      <c r="C106" s="203" t="s">
        <v>74</v>
      </c>
    </row>
    <row r="107" spans="1:3" ht="15.6">
      <c r="A107" s="203">
        <v>627</v>
      </c>
      <c r="B107" s="203" t="s">
        <v>171</v>
      </c>
      <c r="C107" s="203" t="s">
        <v>74</v>
      </c>
    </row>
    <row r="108" spans="1:3" ht="15.6">
      <c r="A108" s="203">
        <v>628</v>
      </c>
      <c r="B108" s="203" t="s">
        <v>172</v>
      </c>
      <c r="C108" s="203" t="s">
        <v>74</v>
      </c>
    </row>
    <row r="109" spans="1:3" ht="15.6">
      <c r="A109" s="203">
        <v>631</v>
      </c>
      <c r="B109" s="203" t="s">
        <v>173</v>
      </c>
      <c r="C109" s="203" t="s">
        <v>74</v>
      </c>
    </row>
    <row r="110" spans="1:3" ht="15.6">
      <c r="A110" s="203">
        <v>632</v>
      </c>
      <c r="B110" s="203" t="s">
        <v>174</v>
      </c>
      <c r="C110" s="203" t="s">
        <v>74</v>
      </c>
    </row>
    <row r="111" spans="1:3" ht="15.6">
      <c r="A111" s="203">
        <v>633</v>
      </c>
      <c r="B111" s="203" t="s">
        <v>603</v>
      </c>
      <c r="C111" s="203" t="s">
        <v>74</v>
      </c>
    </row>
    <row r="112" spans="1:3" ht="15.6">
      <c r="A112" s="203">
        <v>701</v>
      </c>
      <c r="B112" s="203" t="s">
        <v>499</v>
      </c>
      <c r="C112" s="203" t="s">
        <v>75</v>
      </c>
    </row>
    <row r="113" spans="1:3" ht="15.6">
      <c r="A113" s="203">
        <v>704</v>
      </c>
      <c r="B113" s="203" t="s">
        <v>62</v>
      </c>
      <c r="C113" s="203" t="s">
        <v>75</v>
      </c>
    </row>
    <row r="114" spans="1:3" ht="15.6">
      <c r="A114" s="203">
        <v>710</v>
      </c>
      <c r="B114" s="203" t="s">
        <v>176</v>
      </c>
      <c r="C114" s="203" t="s">
        <v>75</v>
      </c>
    </row>
    <row r="115" spans="1:3" ht="15.6">
      <c r="A115" s="203">
        <v>711</v>
      </c>
      <c r="B115" s="203" t="s">
        <v>497</v>
      </c>
      <c r="C115" s="203" t="s">
        <v>75</v>
      </c>
    </row>
    <row r="116" spans="1:3" ht="15.6">
      <c r="A116" s="203">
        <v>712</v>
      </c>
      <c r="B116" s="203" t="s">
        <v>177</v>
      </c>
      <c r="C116" s="203" t="s">
        <v>75</v>
      </c>
    </row>
    <row r="117" spans="1:3" ht="15.6">
      <c r="A117" s="203">
        <v>713</v>
      </c>
      <c r="B117" s="203" t="s">
        <v>178</v>
      </c>
      <c r="C117" s="203" t="s">
        <v>75</v>
      </c>
    </row>
    <row r="118" spans="1:3" ht="15.6">
      <c r="A118" s="203">
        <v>715</v>
      </c>
      <c r="B118" s="203" t="s">
        <v>175</v>
      </c>
      <c r="C118" s="203" t="s">
        <v>75</v>
      </c>
    </row>
    <row r="119" spans="1:3" ht="15.6">
      <c r="A119" s="203">
        <v>716</v>
      </c>
      <c r="B119" s="203" t="s">
        <v>179</v>
      </c>
      <c r="C119" s="203" t="s">
        <v>75</v>
      </c>
    </row>
    <row r="120" spans="1:3" ht="15.6">
      <c r="A120" s="203">
        <v>729</v>
      </c>
      <c r="B120" s="203" t="s">
        <v>580</v>
      </c>
      <c r="C120" s="203" t="s">
        <v>75</v>
      </c>
    </row>
    <row r="121" spans="1:3" ht="15.6">
      <c r="A121" s="203">
        <v>805</v>
      </c>
      <c r="B121" s="203" t="s">
        <v>180</v>
      </c>
      <c r="C121" s="203" t="s">
        <v>76</v>
      </c>
    </row>
    <row r="122" spans="1:3" ht="15.6">
      <c r="A122" s="203">
        <v>806</v>
      </c>
      <c r="B122" s="203" t="s">
        <v>181</v>
      </c>
      <c r="C122" s="203" t="s">
        <v>76</v>
      </c>
    </row>
    <row r="123" spans="1:3" ht="15.6">
      <c r="A123" s="203">
        <v>807</v>
      </c>
      <c r="B123" s="203" t="s">
        <v>182</v>
      </c>
      <c r="C123" s="203" t="s">
        <v>76</v>
      </c>
    </row>
    <row r="124" spans="1:3" ht="15.6">
      <c r="A124" s="203">
        <v>811</v>
      </c>
      <c r="B124" s="203" t="s">
        <v>183</v>
      </c>
      <c r="C124" s="203" t="s">
        <v>76</v>
      </c>
    </row>
    <row r="125" spans="1:3" ht="15.6">
      <c r="A125" s="203">
        <v>814</v>
      </c>
      <c r="B125" s="203" t="s">
        <v>184</v>
      </c>
      <c r="C125" s="203" t="s">
        <v>76</v>
      </c>
    </row>
    <row r="126" spans="1:3" ht="15.6">
      <c r="A126" s="203">
        <v>815</v>
      </c>
      <c r="B126" s="203" t="s">
        <v>185</v>
      </c>
      <c r="C126" s="203" t="s">
        <v>76</v>
      </c>
    </row>
    <row r="127" spans="1:3" ht="15.6">
      <c r="A127" s="203">
        <v>817</v>
      </c>
      <c r="B127" s="203" t="s">
        <v>186</v>
      </c>
      <c r="C127" s="203" t="s">
        <v>76</v>
      </c>
    </row>
    <row r="128" spans="1:3" ht="15.6">
      <c r="A128" s="203">
        <v>819</v>
      </c>
      <c r="B128" s="203" t="s">
        <v>187</v>
      </c>
      <c r="C128" s="203" t="s">
        <v>76</v>
      </c>
    </row>
    <row r="129" spans="1:3" ht="15.6">
      <c r="A129" s="203">
        <v>821</v>
      </c>
      <c r="B129" s="203" t="s">
        <v>188</v>
      </c>
      <c r="C129" s="203" t="s">
        <v>76</v>
      </c>
    </row>
    <row r="130" spans="1:3" ht="15.6">
      <c r="A130" s="203">
        <v>822</v>
      </c>
      <c r="B130" s="203" t="s">
        <v>189</v>
      </c>
      <c r="C130" s="203" t="s">
        <v>76</v>
      </c>
    </row>
    <row r="131" spans="1:3" ht="15.6">
      <c r="A131" s="203">
        <v>826</v>
      </c>
      <c r="B131" s="203" t="s">
        <v>190</v>
      </c>
      <c r="C131" s="203" t="s">
        <v>76</v>
      </c>
    </row>
    <row r="132" spans="1:3" ht="15.6">
      <c r="A132" s="203">
        <v>827</v>
      </c>
      <c r="B132" s="203" t="s">
        <v>191</v>
      </c>
      <c r="C132" s="203" t="s">
        <v>76</v>
      </c>
    </row>
    <row r="133" spans="1:3" ht="15.6">
      <c r="A133" s="203">
        <v>828</v>
      </c>
      <c r="B133" s="203" t="s">
        <v>192</v>
      </c>
      <c r="C133" s="203" t="s">
        <v>76</v>
      </c>
    </row>
    <row r="134" spans="1:3" ht="15.6">
      <c r="A134" s="203">
        <v>829</v>
      </c>
      <c r="B134" s="203" t="s">
        <v>604</v>
      </c>
      <c r="C134" s="203" t="s">
        <v>76</v>
      </c>
    </row>
    <row r="135" spans="1:3" ht="15.6">
      <c r="A135" s="203">
        <v>830</v>
      </c>
      <c r="B135" s="203" t="s">
        <v>193</v>
      </c>
      <c r="C135" s="203" t="s">
        <v>76</v>
      </c>
    </row>
    <row r="136" spans="1:3" ht="15.6">
      <c r="A136" s="203">
        <v>831</v>
      </c>
      <c r="B136" s="203" t="s">
        <v>194</v>
      </c>
      <c r="C136" s="203" t="s">
        <v>76</v>
      </c>
    </row>
    <row r="137" spans="1:3" ht="15.6">
      <c r="A137" s="203">
        <v>833</v>
      </c>
      <c r="B137" s="203" t="s">
        <v>195</v>
      </c>
      <c r="C137" s="203" t="s">
        <v>76</v>
      </c>
    </row>
    <row r="138" spans="1:3" ht="15.6">
      <c r="A138" s="203">
        <v>834</v>
      </c>
      <c r="B138" s="203" t="s">
        <v>196</v>
      </c>
      <c r="C138" s="203" t="s">
        <v>76</v>
      </c>
    </row>
    <row r="139" spans="1:3" ht="15.6">
      <c r="A139" s="203">
        <v>901</v>
      </c>
      <c r="B139" s="203" t="s">
        <v>197</v>
      </c>
      <c r="C139" s="203" t="s">
        <v>605</v>
      </c>
    </row>
    <row r="140" spans="1:3" ht="15.6">
      <c r="A140" s="203">
        <v>904</v>
      </c>
      <c r="B140" s="203" t="s">
        <v>198</v>
      </c>
      <c r="C140" s="203" t="s">
        <v>605</v>
      </c>
    </row>
    <row r="141" spans="1:3" ht="15.6">
      <c r="A141" s="203">
        <v>906</v>
      </c>
      <c r="B141" s="203" t="s">
        <v>199</v>
      </c>
      <c r="C141" s="203" t="s">
        <v>605</v>
      </c>
    </row>
    <row r="142" spans="1:3" ht="15.6">
      <c r="A142" s="203">
        <v>911</v>
      </c>
      <c r="B142" s="203" t="s">
        <v>200</v>
      </c>
      <c r="C142" s="203" t="s">
        <v>605</v>
      </c>
    </row>
    <row r="143" spans="1:3" ht="15.6">
      <c r="A143" s="203">
        <v>912</v>
      </c>
      <c r="B143" s="203" t="s">
        <v>606</v>
      </c>
      <c r="C143" s="203" t="s">
        <v>605</v>
      </c>
    </row>
    <row r="144" spans="1:3" ht="15.6">
      <c r="A144" s="203">
        <v>914</v>
      </c>
      <c r="B144" s="203" t="s">
        <v>581</v>
      </c>
      <c r="C144" s="203" t="s">
        <v>605</v>
      </c>
    </row>
    <row r="145" spans="1:3" ht="15.6">
      <c r="A145" s="203">
        <v>919</v>
      </c>
      <c r="B145" s="203" t="s">
        <v>201</v>
      </c>
      <c r="C145" s="203" t="s">
        <v>605</v>
      </c>
    </row>
    <row r="146" spans="1:3" ht="15.6">
      <c r="A146" s="203">
        <v>926</v>
      </c>
      <c r="B146" s="203" t="s">
        <v>202</v>
      </c>
      <c r="C146" s="203" t="s">
        <v>605</v>
      </c>
    </row>
    <row r="147" spans="1:3" ht="15.6">
      <c r="A147" s="203">
        <v>928</v>
      </c>
      <c r="B147" s="203" t="s">
        <v>203</v>
      </c>
      <c r="C147" s="203" t="s">
        <v>605</v>
      </c>
    </row>
    <row r="148" spans="1:3" ht="15.6">
      <c r="A148" s="203">
        <v>929</v>
      </c>
      <c r="B148" s="203" t="s">
        <v>204</v>
      </c>
      <c r="C148" s="203" t="s">
        <v>605</v>
      </c>
    </row>
    <row r="149" spans="1:3" ht="15.6">
      <c r="A149" s="203">
        <v>935</v>
      </c>
      <c r="B149" s="203" t="s">
        <v>205</v>
      </c>
      <c r="C149" s="203" t="s">
        <v>605</v>
      </c>
    </row>
    <row r="150" spans="1:3" ht="15.6">
      <c r="A150" s="203">
        <v>937</v>
      </c>
      <c r="B150" s="203" t="s">
        <v>607</v>
      </c>
      <c r="C150" s="203" t="s">
        <v>605</v>
      </c>
    </row>
    <row r="151" spans="1:3" ht="15.6">
      <c r="A151" s="203">
        <v>938</v>
      </c>
      <c r="B151" s="203" t="s">
        <v>206</v>
      </c>
      <c r="C151" s="203" t="s">
        <v>605</v>
      </c>
    </row>
    <row r="152" spans="1:3" ht="15.6">
      <c r="A152" s="203">
        <v>940</v>
      </c>
      <c r="B152" s="203" t="s">
        <v>207</v>
      </c>
      <c r="C152" s="203" t="s">
        <v>605</v>
      </c>
    </row>
    <row r="153" spans="1:3" ht="15.6">
      <c r="A153" s="203">
        <v>941</v>
      </c>
      <c r="B153" s="203" t="s">
        <v>208</v>
      </c>
      <c r="C153" s="203" t="s">
        <v>605</v>
      </c>
    </row>
    <row r="154" spans="1:3" ht="15.6">
      <c r="A154" s="203">
        <v>1001</v>
      </c>
      <c r="B154" s="203" t="s">
        <v>209</v>
      </c>
      <c r="C154" s="203" t="s">
        <v>608</v>
      </c>
    </row>
    <row r="155" spans="1:3" ht="15.6">
      <c r="A155" s="203">
        <v>1002</v>
      </c>
      <c r="B155" s="203" t="s">
        <v>210</v>
      </c>
      <c r="C155" s="203" t="s">
        <v>608</v>
      </c>
    </row>
    <row r="156" spans="1:3" ht="15.6">
      <c r="A156" s="203">
        <v>1003</v>
      </c>
      <c r="B156" s="203" t="s">
        <v>211</v>
      </c>
      <c r="C156" s="203" t="s">
        <v>608</v>
      </c>
    </row>
    <row r="157" spans="1:3" ht="15.6">
      <c r="A157" s="203">
        <v>1004</v>
      </c>
      <c r="B157" s="203" t="s">
        <v>212</v>
      </c>
      <c r="C157" s="203" t="s">
        <v>608</v>
      </c>
    </row>
    <row r="158" spans="1:3" ht="15.6">
      <c r="A158" s="203">
        <v>1014</v>
      </c>
      <c r="B158" s="203" t="s">
        <v>213</v>
      </c>
      <c r="C158" s="203" t="s">
        <v>608</v>
      </c>
    </row>
    <row r="159" spans="1:3" ht="15.6">
      <c r="A159" s="203">
        <v>1017</v>
      </c>
      <c r="B159" s="203" t="s">
        <v>609</v>
      </c>
      <c r="C159" s="203" t="s">
        <v>608</v>
      </c>
    </row>
    <row r="160" spans="1:3" ht="15.6">
      <c r="A160" s="203">
        <v>1018</v>
      </c>
      <c r="B160" s="203" t="s">
        <v>214</v>
      </c>
      <c r="C160" s="203" t="s">
        <v>608</v>
      </c>
    </row>
    <row r="161" spans="1:3" ht="15.6">
      <c r="A161" s="203">
        <v>1021</v>
      </c>
      <c r="B161" s="203" t="s">
        <v>610</v>
      </c>
      <c r="C161" s="203" t="s">
        <v>608</v>
      </c>
    </row>
    <row r="162" spans="1:3" ht="15.6">
      <c r="A162" s="203">
        <v>1026</v>
      </c>
      <c r="B162" s="203" t="s">
        <v>611</v>
      </c>
      <c r="C162" s="203" t="s">
        <v>608</v>
      </c>
    </row>
    <row r="163" spans="1:3" ht="15.6">
      <c r="A163" s="203">
        <v>1027</v>
      </c>
      <c r="B163" s="203" t="s">
        <v>215</v>
      </c>
      <c r="C163" s="203" t="s">
        <v>608</v>
      </c>
    </row>
    <row r="164" spans="1:3" ht="15.6">
      <c r="A164" s="203">
        <v>1029</v>
      </c>
      <c r="B164" s="203" t="s">
        <v>216</v>
      </c>
      <c r="C164" s="203" t="s">
        <v>608</v>
      </c>
    </row>
    <row r="165" spans="1:3" ht="15.6">
      <c r="A165" s="203">
        <v>1032</v>
      </c>
      <c r="B165" s="203" t="s">
        <v>217</v>
      </c>
      <c r="C165" s="203" t="s">
        <v>608</v>
      </c>
    </row>
    <row r="166" spans="1:3" ht="15.6">
      <c r="A166" s="203">
        <v>1034</v>
      </c>
      <c r="B166" s="203" t="s">
        <v>218</v>
      </c>
      <c r="C166" s="203" t="s">
        <v>608</v>
      </c>
    </row>
    <row r="167" spans="1:3" ht="15.6">
      <c r="A167" s="203">
        <v>1037</v>
      </c>
      <c r="B167" s="203" t="s">
        <v>219</v>
      </c>
      <c r="C167" s="203" t="s">
        <v>608</v>
      </c>
    </row>
    <row r="168" spans="1:3" ht="15.6">
      <c r="A168" s="203">
        <v>1046</v>
      </c>
      <c r="B168" s="203" t="s">
        <v>220</v>
      </c>
      <c r="C168" s="203" t="s">
        <v>608</v>
      </c>
    </row>
    <row r="169" spans="1:3" ht="15.6">
      <c r="A169" s="203">
        <v>1101</v>
      </c>
      <c r="B169" s="203" t="s">
        <v>221</v>
      </c>
      <c r="C169" s="203" t="s">
        <v>77</v>
      </c>
    </row>
    <row r="170" spans="1:3" ht="15.6">
      <c r="A170" s="203">
        <v>1102</v>
      </c>
      <c r="B170" s="203" t="s">
        <v>222</v>
      </c>
      <c r="C170" s="203" t="s">
        <v>77</v>
      </c>
    </row>
    <row r="171" spans="1:3" ht="15.6">
      <c r="A171" s="203">
        <v>1103</v>
      </c>
      <c r="B171" s="203" t="s">
        <v>223</v>
      </c>
      <c r="C171" s="203" t="s">
        <v>77</v>
      </c>
    </row>
    <row r="172" spans="1:3" ht="15.6">
      <c r="A172" s="203">
        <v>1106</v>
      </c>
      <c r="B172" s="203" t="s">
        <v>224</v>
      </c>
      <c r="C172" s="203" t="s">
        <v>77</v>
      </c>
    </row>
    <row r="173" spans="1:3" ht="15.6">
      <c r="A173" s="203">
        <v>1111</v>
      </c>
      <c r="B173" s="203" t="s">
        <v>225</v>
      </c>
      <c r="C173" s="203" t="s">
        <v>77</v>
      </c>
    </row>
    <row r="174" spans="1:3" ht="15.6">
      <c r="A174" s="203">
        <v>1112</v>
      </c>
      <c r="B174" s="203" t="s">
        <v>226</v>
      </c>
      <c r="C174" s="203" t="s">
        <v>77</v>
      </c>
    </row>
    <row r="175" spans="1:3" ht="15.6">
      <c r="A175" s="203">
        <v>1114</v>
      </c>
      <c r="B175" s="203" t="s">
        <v>612</v>
      </c>
      <c r="C175" s="203" t="s">
        <v>77</v>
      </c>
    </row>
    <row r="176" spans="1:3" ht="15.6">
      <c r="A176" s="203">
        <v>1119</v>
      </c>
      <c r="B176" s="203" t="s">
        <v>613</v>
      </c>
      <c r="C176" s="203" t="s">
        <v>77</v>
      </c>
    </row>
    <row r="177" spans="1:3" ht="15.6">
      <c r="A177" s="203">
        <v>1120</v>
      </c>
      <c r="B177" s="203" t="s">
        <v>227</v>
      </c>
      <c r="C177" s="203" t="s">
        <v>77</v>
      </c>
    </row>
    <row r="178" spans="1:3" ht="15.6">
      <c r="A178" s="203">
        <v>1121</v>
      </c>
      <c r="B178" s="203" t="s">
        <v>228</v>
      </c>
      <c r="C178" s="203" t="s">
        <v>77</v>
      </c>
    </row>
    <row r="179" spans="1:3" ht="15.6">
      <c r="A179" s="203">
        <v>1122</v>
      </c>
      <c r="B179" s="203" t="s">
        <v>229</v>
      </c>
      <c r="C179" s="203" t="s">
        <v>77</v>
      </c>
    </row>
    <row r="180" spans="1:3" ht="15.6">
      <c r="A180" s="203">
        <v>1124</v>
      </c>
      <c r="B180" s="203" t="s">
        <v>230</v>
      </c>
      <c r="C180" s="203" t="s">
        <v>77</v>
      </c>
    </row>
    <row r="181" spans="1:3" ht="15.6">
      <c r="A181" s="203">
        <v>1127</v>
      </c>
      <c r="B181" s="203" t="s">
        <v>231</v>
      </c>
      <c r="C181" s="203" t="s">
        <v>77</v>
      </c>
    </row>
    <row r="182" spans="1:3" ht="15.6">
      <c r="A182" s="203">
        <v>1129</v>
      </c>
      <c r="B182" s="203" t="s">
        <v>232</v>
      </c>
      <c r="C182" s="203" t="s">
        <v>77</v>
      </c>
    </row>
    <row r="183" spans="1:3" ht="15.6">
      <c r="A183" s="203">
        <v>1130</v>
      </c>
      <c r="B183" s="203" t="s">
        <v>233</v>
      </c>
      <c r="C183" s="203" t="s">
        <v>77</v>
      </c>
    </row>
    <row r="184" spans="1:3" ht="15.6">
      <c r="A184" s="203">
        <v>1133</v>
      </c>
      <c r="B184" s="203" t="s">
        <v>234</v>
      </c>
      <c r="C184" s="203" t="s">
        <v>77</v>
      </c>
    </row>
    <row r="185" spans="1:3" ht="15.6">
      <c r="A185" s="203">
        <v>1134</v>
      </c>
      <c r="B185" s="203" t="s">
        <v>500</v>
      </c>
      <c r="C185" s="203" t="s">
        <v>77</v>
      </c>
    </row>
    <row r="186" spans="1:3" ht="15.6">
      <c r="A186" s="203">
        <v>1135</v>
      </c>
      <c r="B186" s="203" t="s">
        <v>235</v>
      </c>
      <c r="C186" s="203" t="s">
        <v>77</v>
      </c>
    </row>
    <row r="187" spans="1:3" ht="15.6">
      <c r="A187" s="203">
        <v>1141</v>
      </c>
      <c r="B187" s="203" t="s">
        <v>236</v>
      </c>
      <c r="C187" s="203" t="s">
        <v>77</v>
      </c>
    </row>
    <row r="188" spans="1:3" ht="15.6">
      <c r="A188" s="203">
        <v>1142</v>
      </c>
      <c r="B188" s="203" t="s">
        <v>237</v>
      </c>
      <c r="C188" s="203" t="s">
        <v>77</v>
      </c>
    </row>
    <row r="189" spans="1:3" ht="15.6">
      <c r="A189" s="203">
        <v>1144</v>
      </c>
      <c r="B189" s="203" t="s">
        <v>238</v>
      </c>
      <c r="C189" s="203" t="s">
        <v>77</v>
      </c>
    </row>
    <row r="190" spans="1:3" ht="15.6">
      <c r="A190" s="203">
        <v>1145</v>
      </c>
      <c r="B190" s="203" t="s">
        <v>239</v>
      </c>
      <c r="C190" s="203" t="s">
        <v>77</v>
      </c>
    </row>
    <row r="191" spans="1:3" ht="15.6">
      <c r="A191" s="203">
        <v>1146</v>
      </c>
      <c r="B191" s="203" t="s">
        <v>240</v>
      </c>
      <c r="C191" s="203" t="s">
        <v>77</v>
      </c>
    </row>
    <row r="192" spans="1:3" ht="15.6">
      <c r="A192" s="203">
        <v>1149</v>
      </c>
      <c r="B192" s="203" t="s">
        <v>241</v>
      </c>
      <c r="C192" s="203" t="s">
        <v>77</v>
      </c>
    </row>
    <row r="193" spans="1:3" ht="15.6">
      <c r="A193" s="203">
        <v>1151</v>
      </c>
      <c r="B193" s="203" t="s">
        <v>242</v>
      </c>
      <c r="C193" s="203" t="s">
        <v>77</v>
      </c>
    </row>
    <row r="194" spans="1:3" ht="15.6">
      <c r="A194" s="203">
        <v>1160</v>
      </c>
      <c r="B194" s="203" t="s">
        <v>243</v>
      </c>
      <c r="C194" s="203" t="s">
        <v>77</v>
      </c>
    </row>
    <row r="195" spans="1:3" ht="15.6">
      <c r="A195" s="203">
        <v>1201</v>
      </c>
      <c r="B195" s="203" t="s">
        <v>244</v>
      </c>
      <c r="C195" s="203" t="s">
        <v>78</v>
      </c>
    </row>
    <row r="196" spans="1:3" ht="15.6">
      <c r="A196" s="203">
        <v>1211</v>
      </c>
      <c r="B196" s="203" t="s">
        <v>245</v>
      </c>
      <c r="C196" s="203" t="s">
        <v>78</v>
      </c>
    </row>
    <row r="197" spans="1:3" ht="15.6">
      <c r="A197" s="203">
        <v>1216</v>
      </c>
      <c r="B197" s="203" t="s">
        <v>246</v>
      </c>
      <c r="C197" s="203" t="s">
        <v>78</v>
      </c>
    </row>
    <row r="198" spans="1:3" ht="15.6">
      <c r="A198" s="203">
        <v>1219</v>
      </c>
      <c r="B198" s="203" t="s">
        <v>247</v>
      </c>
      <c r="C198" s="203" t="s">
        <v>78</v>
      </c>
    </row>
    <row r="199" spans="1:3" ht="15.6">
      <c r="A199" s="203">
        <v>1221</v>
      </c>
      <c r="B199" s="203" t="s">
        <v>248</v>
      </c>
      <c r="C199" s="203" t="s">
        <v>78</v>
      </c>
    </row>
    <row r="200" spans="1:3" ht="15.6">
      <c r="A200" s="203">
        <v>1222</v>
      </c>
      <c r="B200" s="203" t="s">
        <v>249</v>
      </c>
      <c r="C200" s="203" t="s">
        <v>78</v>
      </c>
    </row>
    <row r="201" spans="1:3" ht="15.6">
      <c r="A201" s="203">
        <v>1223</v>
      </c>
      <c r="B201" s="203" t="s">
        <v>250</v>
      </c>
      <c r="C201" s="203" t="s">
        <v>78</v>
      </c>
    </row>
    <row r="202" spans="1:3" ht="15.6">
      <c r="A202" s="203">
        <v>1224</v>
      </c>
      <c r="B202" s="203" t="s">
        <v>251</v>
      </c>
      <c r="C202" s="203" t="s">
        <v>78</v>
      </c>
    </row>
    <row r="203" spans="1:3" ht="15.6">
      <c r="A203" s="203">
        <v>1227</v>
      </c>
      <c r="B203" s="203" t="s">
        <v>252</v>
      </c>
      <c r="C203" s="203" t="s">
        <v>78</v>
      </c>
    </row>
    <row r="204" spans="1:3" ht="15.6">
      <c r="A204" s="203">
        <v>1228</v>
      </c>
      <c r="B204" s="203" t="s">
        <v>253</v>
      </c>
      <c r="C204" s="203" t="s">
        <v>78</v>
      </c>
    </row>
    <row r="205" spans="1:3" ht="15.6">
      <c r="A205" s="203">
        <v>1231</v>
      </c>
      <c r="B205" s="203" t="s">
        <v>254</v>
      </c>
      <c r="C205" s="203" t="s">
        <v>78</v>
      </c>
    </row>
    <row r="206" spans="1:3" ht="15.6">
      <c r="A206" s="203">
        <v>1232</v>
      </c>
      <c r="B206" s="203" t="s">
        <v>614</v>
      </c>
      <c r="C206" s="203" t="s">
        <v>78</v>
      </c>
    </row>
    <row r="207" spans="1:3" ht="15.6">
      <c r="A207" s="203">
        <v>1233</v>
      </c>
      <c r="B207" s="203" t="s">
        <v>255</v>
      </c>
      <c r="C207" s="203" t="s">
        <v>78</v>
      </c>
    </row>
    <row r="208" spans="1:3" ht="15.6">
      <c r="A208" s="203">
        <v>1234</v>
      </c>
      <c r="B208" s="203" t="s">
        <v>256</v>
      </c>
      <c r="C208" s="203" t="s">
        <v>78</v>
      </c>
    </row>
    <row r="209" spans="1:3" ht="15.6">
      <c r="A209" s="203">
        <v>1235</v>
      </c>
      <c r="B209" s="203" t="s">
        <v>257</v>
      </c>
      <c r="C209" s="203" t="s">
        <v>78</v>
      </c>
    </row>
    <row r="210" spans="1:3" ht="15.6">
      <c r="A210" s="203">
        <v>1238</v>
      </c>
      <c r="B210" s="203" t="s">
        <v>258</v>
      </c>
      <c r="C210" s="203" t="s">
        <v>78</v>
      </c>
    </row>
    <row r="211" spans="1:3" ht="15.6">
      <c r="A211" s="203">
        <v>1241</v>
      </c>
      <c r="B211" s="203" t="s">
        <v>259</v>
      </c>
      <c r="C211" s="203" t="s">
        <v>78</v>
      </c>
    </row>
    <row r="212" spans="1:3" ht="15.6">
      <c r="A212" s="203">
        <v>1242</v>
      </c>
      <c r="B212" s="203" t="s">
        <v>260</v>
      </c>
      <c r="C212" s="203" t="s">
        <v>78</v>
      </c>
    </row>
    <row r="213" spans="1:3" ht="15.6">
      <c r="A213" s="203">
        <v>1243</v>
      </c>
      <c r="B213" s="203" t="s">
        <v>135</v>
      </c>
      <c r="C213" s="203" t="s">
        <v>78</v>
      </c>
    </row>
    <row r="214" spans="1:3" ht="15.6">
      <c r="A214" s="203">
        <v>1244</v>
      </c>
      <c r="B214" s="203" t="s">
        <v>261</v>
      </c>
      <c r="C214" s="203" t="s">
        <v>78</v>
      </c>
    </row>
    <row r="215" spans="1:3" ht="15.6">
      <c r="A215" s="203">
        <v>1245</v>
      </c>
      <c r="B215" s="203" t="s">
        <v>262</v>
      </c>
      <c r="C215" s="203" t="s">
        <v>78</v>
      </c>
    </row>
    <row r="216" spans="1:3" ht="15.6">
      <c r="A216" s="203">
        <v>1246</v>
      </c>
      <c r="B216" s="203" t="s">
        <v>263</v>
      </c>
      <c r="C216" s="203" t="s">
        <v>78</v>
      </c>
    </row>
    <row r="217" spans="1:3" ht="15.6">
      <c r="A217" s="203">
        <v>1247</v>
      </c>
      <c r="B217" s="203" t="s">
        <v>264</v>
      </c>
      <c r="C217" s="203" t="s">
        <v>78</v>
      </c>
    </row>
    <row r="218" spans="1:3" ht="15.6">
      <c r="A218" s="203">
        <v>1251</v>
      </c>
      <c r="B218" s="203" t="s">
        <v>265</v>
      </c>
      <c r="C218" s="203" t="s">
        <v>78</v>
      </c>
    </row>
    <row r="219" spans="1:3" ht="15.6">
      <c r="A219" s="203">
        <v>1252</v>
      </c>
      <c r="B219" s="203" t="s">
        <v>266</v>
      </c>
      <c r="C219" s="203" t="s">
        <v>78</v>
      </c>
    </row>
    <row r="220" spans="1:3" ht="15.6">
      <c r="A220" s="203">
        <v>1253</v>
      </c>
      <c r="B220" s="203" t="s">
        <v>267</v>
      </c>
      <c r="C220" s="203" t="s">
        <v>78</v>
      </c>
    </row>
    <row r="221" spans="1:3" ht="15.6">
      <c r="A221" s="203">
        <v>1256</v>
      </c>
      <c r="B221" s="203" t="s">
        <v>268</v>
      </c>
      <c r="C221" s="203" t="s">
        <v>78</v>
      </c>
    </row>
    <row r="222" spans="1:3" ht="15.6">
      <c r="A222" s="203">
        <v>1259</v>
      </c>
      <c r="B222" s="203" t="s">
        <v>269</v>
      </c>
      <c r="C222" s="203" t="s">
        <v>78</v>
      </c>
    </row>
    <row r="223" spans="1:3" ht="15.6">
      <c r="A223" s="203">
        <v>1260</v>
      </c>
      <c r="B223" s="203" t="s">
        <v>270</v>
      </c>
      <c r="C223" s="203" t="s">
        <v>78</v>
      </c>
    </row>
    <row r="224" spans="1:3" ht="15.6">
      <c r="A224" s="203">
        <v>1263</v>
      </c>
      <c r="B224" s="203" t="s">
        <v>271</v>
      </c>
      <c r="C224" s="203" t="s">
        <v>78</v>
      </c>
    </row>
    <row r="225" spans="1:3" ht="15.6">
      <c r="A225" s="203">
        <v>1264</v>
      </c>
      <c r="B225" s="203" t="s">
        <v>615</v>
      </c>
      <c r="C225" s="203" t="s">
        <v>78</v>
      </c>
    </row>
    <row r="226" spans="1:3" ht="15.6">
      <c r="A226" s="203">
        <v>1265</v>
      </c>
      <c r="B226" s="203" t="s">
        <v>272</v>
      </c>
      <c r="C226" s="203" t="s">
        <v>78</v>
      </c>
    </row>
    <row r="227" spans="1:3" ht="15.6">
      <c r="A227" s="203">
        <v>1266</v>
      </c>
      <c r="B227" s="203" t="s">
        <v>273</v>
      </c>
      <c r="C227" s="203" t="s">
        <v>78</v>
      </c>
    </row>
    <row r="228" spans="1:3" ht="15.6">
      <c r="A228" s="203">
        <v>1401</v>
      </c>
      <c r="B228" s="203" t="s">
        <v>274</v>
      </c>
      <c r="C228" s="203" t="s">
        <v>616</v>
      </c>
    </row>
    <row r="229" spans="1:3" ht="15.6">
      <c r="A229" s="203">
        <v>1411</v>
      </c>
      <c r="B229" s="203" t="s">
        <v>275</v>
      </c>
      <c r="C229" s="203" t="s">
        <v>616</v>
      </c>
    </row>
    <row r="230" spans="1:3" ht="15.6">
      <c r="A230" s="203">
        <v>1412</v>
      </c>
      <c r="B230" s="203" t="s">
        <v>276</v>
      </c>
      <c r="C230" s="203" t="s">
        <v>616</v>
      </c>
    </row>
    <row r="231" spans="1:3" ht="15.6">
      <c r="A231" s="203">
        <v>1413</v>
      </c>
      <c r="B231" s="203" t="s">
        <v>277</v>
      </c>
      <c r="C231" s="203" t="s">
        <v>616</v>
      </c>
    </row>
    <row r="232" spans="1:3" ht="15.6">
      <c r="A232" s="203">
        <v>1416</v>
      </c>
      <c r="B232" s="203" t="s">
        <v>278</v>
      </c>
      <c r="C232" s="203" t="s">
        <v>616</v>
      </c>
    </row>
    <row r="233" spans="1:3" ht="15.6">
      <c r="A233" s="203">
        <v>1417</v>
      </c>
      <c r="B233" s="203" t="s">
        <v>279</v>
      </c>
      <c r="C233" s="203" t="s">
        <v>616</v>
      </c>
    </row>
    <row r="234" spans="1:3" ht="15.6">
      <c r="A234" s="203">
        <v>1418</v>
      </c>
      <c r="B234" s="203" t="s">
        <v>280</v>
      </c>
      <c r="C234" s="203" t="s">
        <v>616</v>
      </c>
    </row>
    <row r="235" spans="1:3" ht="15.6">
      <c r="A235" s="203">
        <v>1419</v>
      </c>
      <c r="B235" s="203" t="s">
        <v>281</v>
      </c>
      <c r="C235" s="203" t="s">
        <v>616</v>
      </c>
    </row>
    <row r="236" spans="1:3" ht="15.6">
      <c r="A236" s="203">
        <v>1420</v>
      </c>
      <c r="B236" s="203" t="s">
        <v>282</v>
      </c>
      <c r="C236" s="203" t="s">
        <v>617</v>
      </c>
    </row>
    <row r="237" spans="1:3" ht="15.6">
      <c r="A237" s="203">
        <v>1421</v>
      </c>
      <c r="B237" s="203" t="s">
        <v>283</v>
      </c>
      <c r="C237" s="203" t="s">
        <v>616</v>
      </c>
    </row>
    <row r="238" spans="1:3" ht="15.6">
      <c r="A238" s="203">
        <v>1422</v>
      </c>
      <c r="B238" s="203" t="s">
        <v>284</v>
      </c>
      <c r="C238" s="203" t="s">
        <v>616</v>
      </c>
    </row>
    <row r="239" spans="1:3" ht="15.6">
      <c r="A239" s="203">
        <v>1424</v>
      </c>
      <c r="B239" s="203" t="s">
        <v>285</v>
      </c>
      <c r="C239" s="203" t="s">
        <v>616</v>
      </c>
    </row>
    <row r="240" spans="1:3" ht="15.6">
      <c r="A240" s="203">
        <v>1426</v>
      </c>
      <c r="B240" s="203" t="s">
        <v>286</v>
      </c>
      <c r="C240" s="203" t="s">
        <v>616</v>
      </c>
    </row>
    <row r="241" spans="1:3" ht="15.6">
      <c r="A241" s="203">
        <v>1428</v>
      </c>
      <c r="B241" s="203" t="s">
        <v>287</v>
      </c>
      <c r="C241" s="203" t="s">
        <v>616</v>
      </c>
    </row>
    <row r="242" spans="1:3" ht="15.6">
      <c r="A242" s="203">
        <v>1429</v>
      </c>
      <c r="B242" s="203" t="s">
        <v>288</v>
      </c>
      <c r="C242" s="203" t="s">
        <v>618</v>
      </c>
    </row>
    <row r="243" spans="1:3" ht="15.6">
      <c r="A243" s="203">
        <v>1430</v>
      </c>
      <c r="B243" s="203" t="s">
        <v>289</v>
      </c>
      <c r="C243" s="203" t="s">
        <v>619</v>
      </c>
    </row>
    <row r="244" spans="1:3" ht="15.6">
      <c r="A244" s="203">
        <v>1431</v>
      </c>
      <c r="B244" s="203" t="s">
        <v>290</v>
      </c>
      <c r="C244" s="203" t="s">
        <v>616</v>
      </c>
    </row>
    <row r="245" spans="1:3" ht="15.6">
      <c r="A245" s="203">
        <v>1432</v>
      </c>
      <c r="B245" s="203" t="s">
        <v>35</v>
      </c>
      <c r="C245" s="203" t="s">
        <v>616</v>
      </c>
    </row>
    <row r="246" spans="1:3" ht="15.6">
      <c r="A246" s="203">
        <v>1433</v>
      </c>
      <c r="B246" s="203" t="s">
        <v>291</v>
      </c>
      <c r="C246" s="203" t="s">
        <v>616</v>
      </c>
    </row>
    <row r="247" spans="1:3" ht="15.6">
      <c r="A247" s="203">
        <v>1438</v>
      </c>
      <c r="B247" s="203" t="s">
        <v>292</v>
      </c>
      <c r="C247" s="203" t="s">
        <v>616</v>
      </c>
    </row>
    <row r="248" spans="1:3" ht="15.6">
      <c r="A248" s="203">
        <v>1439</v>
      </c>
      <c r="B248" s="203" t="s">
        <v>293</v>
      </c>
      <c r="C248" s="203" t="s">
        <v>618</v>
      </c>
    </row>
    <row r="249" spans="1:3" ht="15.6">
      <c r="A249" s="203">
        <v>1441</v>
      </c>
      <c r="B249" s="203" t="s">
        <v>294</v>
      </c>
      <c r="C249" s="203" t="s">
        <v>616</v>
      </c>
    </row>
    <row r="250" spans="1:3" ht="15.6">
      <c r="A250" s="203">
        <v>1443</v>
      </c>
      <c r="B250" s="203" t="s">
        <v>295</v>
      </c>
      <c r="C250" s="203" t="s">
        <v>616</v>
      </c>
    </row>
    <row r="251" spans="1:3" ht="15.6">
      <c r="A251" s="203">
        <v>1444</v>
      </c>
      <c r="B251" s="203" t="s">
        <v>296</v>
      </c>
      <c r="C251" s="203" t="s">
        <v>616</v>
      </c>
    </row>
    <row r="252" spans="1:3" ht="15.6">
      <c r="A252" s="203">
        <v>1445</v>
      </c>
      <c r="B252" s="203" t="s">
        <v>297</v>
      </c>
      <c r="C252" s="203" t="s">
        <v>616</v>
      </c>
    </row>
    <row r="253" spans="1:3" ht="15.6">
      <c r="A253" s="203">
        <v>1449</v>
      </c>
      <c r="B253" s="203" t="s">
        <v>298</v>
      </c>
      <c r="C253" s="203" t="s">
        <v>616</v>
      </c>
    </row>
    <row r="254" spans="1:3" ht="15.6">
      <c r="A254" s="203">
        <v>1502</v>
      </c>
      <c r="B254" s="203" t="s">
        <v>299</v>
      </c>
      <c r="C254" s="203" t="s">
        <v>620</v>
      </c>
    </row>
    <row r="255" spans="1:3" ht="15.6">
      <c r="A255" s="203">
        <v>1504</v>
      </c>
      <c r="B255" s="203" t="s">
        <v>300</v>
      </c>
      <c r="C255" s="203" t="s">
        <v>620</v>
      </c>
    </row>
    <row r="256" spans="1:3" ht="15.6">
      <c r="A256" s="203">
        <v>1505</v>
      </c>
      <c r="B256" s="203" t="s">
        <v>301</v>
      </c>
      <c r="C256" s="203" t="s">
        <v>620</v>
      </c>
    </row>
    <row r="257" spans="1:3" ht="15.6">
      <c r="A257" s="203">
        <v>1511</v>
      </c>
      <c r="B257" s="203" t="s">
        <v>302</v>
      </c>
      <c r="C257" s="203" t="s">
        <v>620</v>
      </c>
    </row>
    <row r="258" spans="1:3" ht="15.6">
      <c r="A258" s="203">
        <v>1514</v>
      </c>
      <c r="B258" s="203" t="s">
        <v>178</v>
      </c>
      <c r="C258" s="203" t="s">
        <v>620</v>
      </c>
    </row>
    <row r="259" spans="1:3" ht="15.6">
      <c r="A259" s="203">
        <v>1515</v>
      </c>
      <c r="B259" s="203" t="s">
        <v>303</v>
      </c>
      <c r="C259" s="203" t="s">
        <v>620</v>
      </c>
    </row>
    <row r="260" spans="1:3" ht="15.6">
      <c r="A260" s="203">
        <v>1516</v>
      </c>
      <c r="B260" s="203" t="s">
        <v>304</v>
      </c>
      <c r="C260" s="203" t="s">
        <v>620</v>
      </c>
    </row>
    <row r="261" spans="1:3" ht="15.6">
      <c r="A261" s="203">
        <v>1517</v>
      </c>
      <c r="B261" s="203" t="s">
        <v>305</v>
      </c>
      <c r="C261" s="203" t="s">
        <v>620</v>
      </c>
    </row>
    <row r="262" spans="1:3" ht="15.6">
      <c r="A262" s="203">
        <v>1519</v>
      </c>
      <c r="B262" s="203" t="s">
        <v>306</v>
      </c>
      <c r="C262" s="203" t="s">
        <v>620</v>
      </c>
    </row>
    <row r="263" spans="1:3" ht="15.6">
      <c r="A263" s="203">
        <v>1520</v>
      </c>
      <c r="B263" s="203" t="s">
        <v>307</v>
      </c>
      <c r="C263" s="203" t="s">
        <v>620</v>
      </c>
    </row>
    <row r="264" spans="1:3" ht="15.6">
      <c r="A264" s="203">
        <v>1523</v>
      </c>
      <c r="B264" s="203" t="s">
        <v>308</v>
      </c>
      <c r="C264" s="203" t="s">
        <v>620</v>
      </c>
    </row>
    <row r="265" spans="1:3" ht="15.6">
      <c r="A265" s="203">
        <v>1524</v>
      </c>
      <c r="B265" s="203" t="s">
        <v>309</v>
      </c>
      <c r="C265" s="203" t="s">
        <v>620</v>
      </c>
    </row>
    <row r="266" spans="1:3" ht="15.6">
      <c r="A266" s="203">
        <v>1525</v>
      </c>
      <c r="B266" s="203" t="s">
        <v>310</v>
      </c>
      <c r="C266" s="203" t="s">
        <v>620</v>
      </c>
    </row>
    <row r="267" spans="1:3" ht="15.6">
      <c r="A267" s="203">
        <v>1526</v>
      </c>
      <c r="B267" s="203" t="s">
        <v>311</v>
      </c>
      <c r="C267" s="203" t="s">
        <v>620</v>
      </c>
    </row>
    <row r="268" spans="1:3" ht="15.6">
      <c r="A268" s="203">
        <v>1528</v>
      </c>
      <c r="B268" s="203" t="s">
        <v>312</v>
      </c>
      <c r="C268" s="203" t="s">
        <v>620</v>
      </c>
    </row>
    <row r="269" spans="1:3" ht="15.6">
      <c r="A269" s="203">
        <v>1529</v>
      </c>
      <c r="B269" s="203" t="s">
        <v>313</v>
      </c>
      <c r="C269" s="203" t="s">
        <v>620</v>
      </c>
    </row>
    <row r="270" spans="1:3" ht="15.6">
      <c r="A270" s="203">
        <v>1531</v>
      </c>
      <c r="B270" s="203" t="s">
        <v>314</v>
      </c>
      <c r="C270" s="203" t="s">
        <v>620</v>
      </c>
    </row>
    <row r="271" spans="1:3" ht="15.6">
      <c r="A271" s="203">
        <v>1532</v>
      </c>
      <c r="B271" s="203" t="s">
        <v>315</v>
      </c>
      <c r="C271" s="203" t="s">
        <v>620</v>
      </c>
    </row>
    <row r="272" spans="1:3" ht="15.6">
      <c r="A272" s="203">
        <v>1534</v>
      </c>
      <c r="B272" s="203" t="s">
        <v>316</v>
      </c>
      <c r="C272" s="203" t="s">
        <v>620</v>
      </c>
    </row>
    <row r="273" spans="1:3" ht="15.6">
      <c r="A273" s="203">
        <v>1535</v>
      </c>
      <c r="B273" s="203" t="s">
        <v>317</v>
      </c>
      <c r="C273" s="203" t="s">
        <v>620</v>
      </c>
    </row>
    <row r="274" spans="1:3" ht="15.6">
      <c r="A274" s="203">
        <v>1539</v>
      </c>
      <c r="B274" s="203" t="s">
        <v>318</v>
      </c>
      <c r="C274" s="203" t="s">
        <v>620</v>
      </c>
    </row>
    <row r="275" spans="1:3" ht="15.6">
      <c r="A275" s="203">
        <v>1543</v>
      </c>
      <c r="B275" s="203" t="s">
        <v>319</v>
      </c>
      <c r="C275" s="203" t="s">
        <v>620</v>
      </c>
    </row>
    <row r="276" spans="1:3" ht="15.6">
      <c r="A276" s="203">
        <v>1545</v>
      </c>
      <c r="B276" s="203" t="s">
        <v>320</v>
      </c>
      <c r="C276" s="203" t="s">
        <v>620</v>
      </c>
    </row>
    <row r="277" spans="1:3" ht="15.6">
      <c r="A277" s="203">
        <v>1546</v>
      </c>
      <c r="B277" s="203" t="s">
        <v>321</v>
      </c>
      <c r="C277" s="203" t="s">
        <v>620</v>
      </c>
    </row>
    <row r="278" spans="1:3" ht="15.6">
      <c r="A278" s="203">
        <v>1547</v>
      </c>
      <c r="B278" s="203" t="s">
        <v>322</v>
      </c>
      <c r="C278" s="203" t="s">
        <v>620</v>
      </c>
    </row>
    <row r="279" spans="1:3" ht="15.6">
      <c r="A279" s="203">
        <v>1548</v>
      </c>
      <c r="B279" s="203" t="s">
        <v>323</v>
      </c>
      <c r="C279" s="203" t="s">
        <v>620</v>
      </c>
    </row>
    <row r="280" spans="1:3" ht="15.6">
      <c r="A280" s="203">
        <v>1551</v>
      </c>
      <c r="B280" s="203" t="s">
        <v>324</v>
      </c>
      <c r="C280" s="203" t="s">
        <v>620</v>
      </c>
    </row>
    <row r="281" spans="1:3" ht="15.6">
      <c r="A281" s="203">
        <v>1554</v>
      </c>
      <c r="B281" s="203" t="s">
        <v>325</v>
      </c>
      <c r="C281" s="203" t="s">
        <v>620</v>
      </c>
    </row>
    <row r="282" spans="1:3" ht="15.6">
      <c r="A282" s="203">
        <v>1557</v>
      </c>
      <c r="B282" s="203" t="s">
        <v>326</v>
      </c>
      <c r="C282" s="203" t="s">
        <v>620</v>
      </c>
    </row>
    <row r="283" spans="1:3" ht="15.6">
      <c r="A283" s="203">
        <v>1560</v>
      </c>
      <c r="B283" s="203" t="s">
        <v>327</v>
      </c>
      <c r="C283" s="203" t="s">
        <v>620</v>
      </c>
    </row>
    <row r="284" spans="1:3" ht="15.6">
      <c r="A284" s="203">
        <v>1563</v>
      </c>
      <c r="B284" s="203" t="s">
        <v>328</v>
      </c>
      <c r="C284" s="203" t="s">
        <v>620</v>
      </c>
    </row>
    <row r="285" spans="1:3" ht="15.6">
      <c r="A285" s="203">
        <v>1566</v>
      </c>
      <c r="B285" s="203" t="s">
        <v>329</v>
      </c>
      <c r="C285" s="203" t="s">
        <v>620</v>
      </c>
    </row>
    <row r="286" spans="1:3" ht="15.6">
      <c r="A286" s="203">
        <v>1567</v>
      </c>
      <c r="B286" s="203" t="s">
        <v>330</v>
      </c>
      <c r="C286" s="203" t="s">
        <v>620</v>
      </c>
    </row>
    <row r="287" spans="1:3" ht="15.6">
      <c r="A287" s="203">
        <v>1571</v>
      </c>
      <c r="B287" s="203" t="s">
        <v>332</v>
      </c>
      <c r="C287" s="203" t="s">
        <v>620</v>
      </c>
    </row>
    <row r="288" spans="1:3" ht="15.6">
      <c r="A288" s="203">
        <v>1573</v>
      </c>
      <c r="B288" s="203" t="s">
        <v>333</v>
      </c>
      <c r="C288" s="203" t="s">
        <v>620</v>
      </c>
    </row>
    <row r="289" spans="1:3" ht="15.6">
      <c r="A289" s="203">
        <v>1576</v>
      </c>
      <c r="B289" s="203" t="s">
        <v>331</v>
      </c>
      <c r="C289" s="203" t="s">
        <v>620</v>
      </c>
    </row>
    <row r="290" spans="1:3" ht="15.6">
      <c r="A290" s="203">
        <v>1804</v>
      </c>
      <c r="B290" s="203" t="s">
        <v>374</v>
      </c>
      <c r="C290" s="203" t="s">
        <v>79</v>
      </c>
    </row>
    <row r="291" spans="1:3" ht="15.6">
      <c r="A291" s="203">
        <v>1805</v>
      </c>
      <c r="B291" s="203" t="s">
        <v>375</v>
      </c>
      <c r="C291" s="203" t="s">
        <v>79</v>
      </c>
    </row>
    <row r="292" spans="1:3" ht="15.6">
      <c r="A292" s="203">
        <v>1811</v>
      </c>
      <c r="B292" s="203" t="s">
        <v>376</v>
      </c>
      <c r="C292" s="203" t="s">
        <v>79</v>
      </c>
    </row>
    <row r="293" spans="1:3" ht="15.6">
      <c r="A293" s="203">
        <v>1812</v>
      </c>
      <c r="B293" s="203" t="s">
        <v>377</v>
      </c>
      <c r="C293" s="203" t="s">
        <v>79</v>
      </c>
    </row>
    <row r="294" spans="1:3" ht="15.6">
      <c r="A294" s="203">
        <v>1813</v>
      </c>
      <c r="B294" s="203" t="s">
        <v>378</v>
      </c>
      <c r="C294" s="203" t="s">
        <v>79</v>
      </c>
    </row>
    <row r="295" spans="1:3" ht="15.6">
      <c r="A295" s="203">
        <v>1815</v>
      </c>
      <c r="B295" s="203" t="s">
        <v>379</v>
      </c>
      <c r="C295" s="203" t="s">
        <v>79</v>
      </c>
    </row>
    <row r="296" spans="1:3" ht="15.6">
      <c r="A296" s="203">
        <v>1816</v>
      </c>
      <c r="B296" s="203" t="s">
        <v>380</v>
      </c>
      <c r="C296" s="203" t="s">
        <v>79</v>
      </c>
    </row>
    <row r="297" spans="1:3" ht="15.6">
      <c r="A297" s="203">
        <v>1818</v>
      </c>
      <c r="B297" s="203" t="s">
        <v>303</v>
      </c>
      <c r="C297" s="203" t="s">
        <v>79</v>
      </c>
    </row>
    <row r="298" spans="1:3" ht="15.6">
      <c r="A298" s="203">
        <v>1820</v>
      </c>
      <c r="B298" s="203" t="s">
        <v>621</v>
      </c>
      <c r="C298" s="203" t="s">
        <v>79</v>
      </c>
    </row>
    <row r="299" spans="1:3" ht="15.6">
      <c r="A299" s="203">
        <v>1822</v>
      </c>
      <c r="B299" s="203" t="s">
        <v>381</v>
      </c>
      <c r="C299" s="203" t="s">
        <v>79</v>
      </c>
    </row>
    <row r="300" spans="1:3" ht="15.6">
      <c r="A300" s="203">
        <v>1824</v>
      </c>
      <c r="B300" s="203" t="s">
        <v>382</v>
      </c>
      <c r="C300" s="203" t="s">
        <v>79</v>
      </c>
    </row>
    <row r="301" spans="1:3" ht="15.6">
      <c r="A301" s="203">
        <v>1825</v>
      </c>
      <c r="B301" s="203" t="s">
        <v>383</v>
      </c>
      <c r="C301" s="203" t="s">
        <v>79</v>
      </c>
    </row>
    <row r="302" spans="1:3" ht="15.6">
      <c r="A302" s="203">
        <v>1826</v>
      </c>
      <c r="B302" s="203" t="s">
        <v>384</v>
      </c>
      <c r="C302" s="203" t="s">
        <v>79</v>
      </c>
    </row>
    <row r="303" spans="1:3" ht="15.6">
      <c r="A303" s="203">
        <v>1827</v>
      </c>
      <c r="B303" s="203" t="s">
        <v>385</v>
      </c>
      <c r="C303" s="203" t="s">
        <v>79</v>
      </c>
    </row>
    <row r="304" spans="1:3" ht="15.6">
      <c r="A304" s="203">
        <v>1828</v>
      </c>
      <c r="B304" s="203" t="s">
        <v>386</v>
      </c>
      <c r="C304" s="203" t="s">
        <v>79</v>
      </c>
    </row>
    <row r="305" spans="1:3" ht="15.6">
      <c r="A305" s="203">
        <v>1832</v>
      </c>
      <c r="B305" s="203" t="s">
        <v>387</v>
      </c>
      <c r="C305" s="203" t="s">
        <v>79</v>
      </c>
    </row>
    <row r="306" spans="1:3" ht="15.6">
      <c r="A306" s="203">
        <v>1833</v>
      </c>
      <c r="B306" s="203" t="s">
        <v>388</v>
      </c>
      <c r="C306" s="203" t="s">
        <v>79</v>
      </c>
    </row>
    <row r="307" spans="1:3" ht="15.6">
      <c r="A307" s="203">
        <v>1834</v>
      </c>
      <c r="B307" s="203" t="s">
        <v>389</v>
      </c>
      <c r="C307" s="203" t="s">
        <v>79</v>
      </c>
    </row>
    <row r="308" spans="1:3" ht="15.6">
      <c r="A308" s="203">
        <v>1835</v>
      </c>
      <c r="B308" s="203" t="s">
        <v>447</v>
      </c>
      <c r="C308" s="203" t="s">
        <v>79</v>
      </c>
    </row>
    <row r="309" spans="1:3" ht="15.6">
      <c r="A309" s="203">
        <v>1836</v>
      </c>
      <c r="B309" s="203" t="s">
        <v>390</v>
      </c>
      <c r="C309" s="203" t="s">
        <v>79</v>
      </c>
    </row>
    <row r="310" spans="1:3" ht="15.6">
      <c r="A310" s="203">
        <v>1837</v>
      </c>
      <c r="B310" s="203" t="s">
        <v>391</v>
      </c>
      <c r="C310" s="203" t="s">
        <v>79</v>
      </c>
    </row>
    <row r="311" spans="1:3" ht="15.6">
      <c r="A311" s="203">
        <v>1838</v>
      </c>
      <c r="B311" s="203" t="s">
        <v>392</v>
      </c>
      <c r="C311" s="203" t="s">
        <v>79</v>
      </c>
    </row>
    <row r="312" spans="1:3" ht="15.6">
      <c r="A312" s="203">
        <v>1839</v>
      </c>
      <c r="B312" s="203" t="s">
        <v>393</v>
      </c>
      <c r="C312" s="203" t="s">
        <v>79</v>
      </c>
    </row>
    <row r="313" spans="1:3" ht="15.6">
      <c r="A313" s="203">
        <v>1840</v>
      </c>
      <c r="B313" s="203" t="s">
        <v>394</v>
      </c>
      <c r="C313" s="203" t="s">
        <v>79</v>
      </c>
    </row>
    <row r="314" spans="1:3" ht="15.6">
      <c r="A314" s="203">
        <v>1841</v>
      </c>
      <c r="B314" s="203" t="s">
        <v>395</v>
      </c>
      <c r="C314" s="203" t="s">
        <v>79</v>
      </c>
    </row>
    <row r="315" spans="1:3" ht="15.6">
      <c r="A315" s="203">
        <v>1845</v>
      </c>
      <c r="B315" s="203" t="s">
        <v>396</v>
      </c>
      <c r="C315" s="203" t="s">
        <v>79</v>
      </c>
    </row>
    <row r="316" spans="1:3" ht="15.6">
      <c r="A316" s="203">
        <v>1848</v>
      </c>
      <c r="B316" s="203" t="s">
        <v>397</v>
      </c>
      <c r="C316" s="203" t="s">
        <v>79</v>
      </c>
    </row>
    <row r="317" spans="1:3" ht="15.6">
      <c r="A317" s="203">
        <v>1849</v>
      </c>
      <c r="B317" s="203" t="s">
        <v>398</v>
      </c>
      <c r="C317" s="203" t="s">
        <v>79</v>
      </c>
    </row>
    <row r="318" spans="1:3" ht="15.6">
      <c r="A318" s="203">
        <v>1850</v>
      </c>
      <c r="B318" s="203" t="s">
        <v>399</v>
      </c>
      <c r="C318" s="203" t="s">
        <v>79</v>
      </c>
    </row>
    <row r="319" spans="1:3" ht="15.6">
      <c r="A319" s="203">
        <v>1851</v>
      </c>
      <c r="B319" s="203" t="s">
        <v>400</v>
      </c>
      <c r="C319" s="203" t="s">
        <v>79</v>
      </c>
    </row>
    <row r="320" spans="1:3" ht="15.6">
      <c r="A320" s="203">
        <v>1852</v>
      </c>
      <c r="B320" s="203" t="s">
        <v>622</v>
      </c>
      <c r="C320" s="203" t="s">
        <v>79</v>
      </c>
    </row>
    <row r="321" spans="1:3" ht="15.6">
      <c r="A321" s="203">
        <v>1853</v>
      </c>
      <c r="B321" s="203" t="s">
        <v>401</v>
      </c>
      <c r="C321" s="203" t="s">
        <v>79</v>
      </c>
    </row>
    <row r="322" spans="1:3" ht="15.6">
      <c r="A322" s="203">
        <v>1854</v>
      </c>
      <c r="B322" s="203" t="s">
        <v>402</v>
      </c>
      <c r="C322" s="203" t="s">
        <v>79</v>
      </c>
    </row>
    <row r="323" spans="1:3" ht="15.6">
      <c r="A323" s="203">
        <v>1856</v>
      </c>
      <c r="B323" s="203" t="s">
        <v>445</v>
      </c>
      <c r="C323" s="203" t="s">
        <v>79</v>
      </c>
    </row>
    <row r="324" spans="1:3" ht="15.6">
      <c r="A324" s="203">
        <v>1857</v>
      </c>
      <c r="B324" s="203" t="s">
        <v>495</v>
      </c>
      <c r="C324" s="203" t="s">
        <v>79</v>
      </c>
    </row>
    <row r="325" spans="1:3" ht="15.6">
      <c r="A325" s="203">
        <v>1859</v>
      </c>
      <c r="B325" s="203" t="s">
        <v>403</v>
      </c>
      <c r="C325" s="203" t="s">
        <v>79</v>
      </c>
    </row>
    <row r="326" spans="1:3" ht="15.6">
      <c r="A326" s="203">
        <v>1860</v>
      </c>
      <c r="B326" s="203" t="s">
        <v>404</v>
      </c>
      <c r="C326" s="203" t="s">
        <v>79</v>
      </c>
    </row>
    <row r="327" spans="1:3" ht="15.6">
      <c r="A327" s="203">
        <v>1865</v>
      </c>
      <c r="B327" s="203" t="s">
        <v>405</v>
      </c>
      <c r="C327" s="203" t="s">
        <v>79</v>
      </c>
    </row>
    <row r="328" spans="1:3" ht="15.6">
      <c r="A328" s="203">
        <v>1866</v>
      </c>
      <c r="B328" s="203" t="s">
        <v>406</v>
      </c>
      <c r="C328" s="203" t="s">
        <v>79</v>
      </c>
    </row>
    <row r="329" spans="1:3" ht="15.6">
      <c r="A329" s="203">
        <v>1867</v>
      </c>
      <c r="B329" s="203" t="s">
        <v>188</v>
      </c>
      <c r="C329" s="203" t="s">
        <v>79</v>
      </c>
    </row>
    <row r="330" spans="1:3" ht="15.6">
      <c r="A330" s="203">
        <v>1868</v>
      </c>
      <c r="B330" s="203" t="s">
        <v>407</v>
      </c>
      <c r="C330" s="203" t="s">
        <v>79</v>
      </c>
    </row>
    <row r="331" spans="1:3" ht="15.6">
      <c r="A331" s="203">
        <v>1870</v>
      </c>
      <c r="B331" s="203" t="s">
        <v>65</v>
      </c>
      <c r="C331" s="203" t="s">
        <v>79</v>
      </c>
    </row>
    <row r="332" spans="1:3" ht="15.6">
      <c r="A332" s="203">
        <v>1871</v>
      </c>
      <c r="B332" s="203" t="s">
        <v>408</v>
      </c>
      <c r="C332" s="203" t="s">
        <v>79</v>
      </c>
    </row>
    <row r="333" spans="1:3" ht="15.6">
      <c r="A333" s="203">
        <v>1874</v>
      </c>
      <c r="B333" s="203" t="s">
        <v>409</v>
      </c>
      <c r="C333" s="203" t="s">
        <v>79</v>
      </c>
    </row>
    <row r="334" spans="1:3" ht="15.6">
      <c r="A334" s="203">
        <v>1902</v>
      </c>
      <c r="B334" s="203" t="s">
        <v>411</v>
      </c>
      <c r="C334" s="203" t="s">
        <v>80</v>
      </c>
    </row>
    <row r="335" spans="1:3" ht="15.6">
      <c r="A335" s="203">
        <v>1903</v>
      </c>
      <c r="B335" s="203" t="s">
        <v>410</v>
      </c>
      <c r="C335" s="203" t="s">
        <v>80</v>
      </c>
    </row>
    <row r="336" spans="1:3" ht="15.6">
      <c r="A336" s="203">
        <v>1911</v>
      </c>
      <c r="B336" s="203" t="s">
        <v>412</v>
      </c>
      <c r="C336" s="203" t="s">
        <v>80</v>
      </c>
    </row>
    <row r="337" spans="1:3" ht="15.6">
      <c r="A337" s="203">
        <v>1913</v>
      </c>
      <c r="B337" s="203" t="s">
        <v>413</v>
      </c>
      <c r="C337" s="203" t="s">
        <v>80</v>
      </c>
    </row>
    <row r="338" spans="1:3" ht="15.6">
      <c r="A338" s="203">
        <v>1917</v>
      </c>
      <c r="B338" s="203" t="s">
        <v>414</v>
      </c>
      <c r="C338" s="203" t="s">
        <v>80</v>
      </c>
    </row>
    <row r="339" spans="1:3" ht="15.6">
      <c r="A339" s="203">
        <v>1919</v>
      </c>
      <c r="B339" s="203" t="s">
        <v>415</v>
      </c>
      <c r="C339" s="203" t="s">
        <v>80</v>
      </c>
    </row>
    <row r="340" spans="1:3" ht="15.6">
      <c r="A340" s="203">
        <v>1920</v>
      </c>
      <c r="B340" s="203" t="s">
        <v>416</v>
      </c>
      <c r="C340" s="203" t="s">
        <v>80</v>
      </c>
    </row>
    <row r="341" spans="1:3" ht="15.6">
      <c r="A341" s="203">
        <v>1922</v>
      </c>
      <c r="B341" s="203" t="s">
        <v>417</v>
      </c>
      <c r="C341" s="203" t="s">
        <v>80</v>
      </c>
    </row>
    <row r="342" spans="1:3" ht="15.6">
      <c r="A342" s="203">
        <v>1923</v>
      </c>
      <c r="B342" s="203" t="s">
        <v>418</v>
      </c>
      <c r="C342" s="203" t="s">
        <v>80</v>
      </c>
    </row>
    <row r="343" spans="1:3" ht="15.6">
      <c r="A343" s="203">
        <v>1924</v>
      </c>
      <c r="B343" s="203" t="s">
        <v>37</v>
      </c>
      <c r="C343" s="203" t="s">
        <v>80</v>
      </c>
    </row>
    <row r="344" spans="1:3" ht="15.6">
      <c r="A344" s="203">
        <v>1925</v>
      </c>
      <c r="B344" s="203" t="s">
        <v>419</v>
      </c>
      <c r="C344" s="203" t="s">
        <v>80</v>
      </c>
    </row>
    <row r="345" spans="1:3" ht="15.6">
      <c r="A345" s="203">
        <v>1926</v>
      </c>
      <c r="B345" s="203" t="s">
        <v>420</v>
      </c>
      <c r="C345" s="203" t="s">
        <v>80</v>
      </c>
    </row>
    <row r="346" spans="1:3" ht="15.6">
      <c r="A346" s="203">
        <v>1927</v>
      </c>
      <c r="B346" s="203" t="s">
        <v>421</v>
      </c>
      <c r="C346" s="203" t="s">
        <v>80</v>
      </c>
    </row>
    <row r="347" spans="1:3" ht="15.6">
      <c r="A347" s="203">
        <v>1928</v>
      </c>
      <c r="B347" s="203" t="s">
        <v>422</v>
      </c>
      <c r="C347" s="203" t="s">
        <v>80</v>
      </c>
    </row>
    <row r="348" spans="1:3" ht="15.6">
      <c r="A348" s="203">
        <v>1929</v>
      </c>
      <c r="B348" s="203" t="s">
        <v>498</v>
      </c>
      <c r="C348" s="203" t="s">
        <v>80</v>
      </c>
    </row>
    <row r="349" spans="1:3" ht="15.6">
      <c r="A349" s="203">
        <v>1931</v>
      </c>
      <c r="B349" s="203" t="s">
        <v>623</v>
      </c>
      <c r="C349" s="203" t="s">
        <v>80</v>
      </c>
    </row>
    <row r="350" spans="1:3" ht="15.6">
      <c r="A350" s="203">
        <v>1933</v>
      </c>
      <c r="B350" s="203" t="s">
        <v>423</v>
      </c>
      <c r="C350" s="203" t="s">
        <v>80</v>
      </c>
    </row>
    <row r="351" spans="1:3" ht="15.6">
      <c r="A351" s="203">
        <v>1936</v>
      </c>
      <c r="B351" s="203" t="s">
        <v>424</v>
      </c>
      <c r="C351" s="203" t="s">
        <v>80</v>
      </c>
    </row>
    <row r="352" spans="1:3" ht="15.6">
      <c r="A352" s="203">
        <v>1938</v>
      </c>
      <c r="B352" s="203" t="s">
        <v>425</v>
      </c>
      <c r="C352" s="203" t="s">
        <v>80</v>
      </c>
    </row>
    <row r="353" spans="1:3" ht="15.6">
      <c r="A353" s="203">
        <v>1939</v>
      </c>
      <c r="B353" s="203" t="s">
        <v>426</v>
      </c>
      <c r="C353" s="203" t="s">
        <v>80</v>
      </c>
    </row>
    <row r="354" spans="1:3" ht="15.6">
      <c r="A354" s="203">
        <v>1940</v>
      </c>
      <c r="B354" s="203" t="s">
        <v>427</v>
      </c>
      <c r="C354" s="203" t="s">
        <v>80</v>
      </c>
    </row>
    <row r="355" spans="1:3" ht="15.6">
      <c r="A355" s="203">
        <v>1941</v>
      </c>
      <c r="B355" s="203" t="s">
        <v>428</v>
      </c>
      <c r="C355" s="203" t="s">
        <v>80</v>
      </c>
    </row>
    <row r="356" spans="1:3" ht="15.6">
      <c r="A356" s="203">
        <v>1942</v>
      </c>
      <c r="B356" s="203" t="s">
        <v>429</v>
      </c>
      <c r="C356" s="203" t="s">
        <v>80</v>
      </c>
    </row>
    <row r="357" spans="1:3" ht="15.6">
      <c r="A357" s="203">
        <v>1943</v>
      </c>
      <c r="B357" s="203" t="s">
        <v>430</v>
      </c>
      <c r="C357" s="203" t="s">
        <v>80</v>
      </c>
    </row>
    <row r="358" spans="1:3" ht="15.6">
      <c r="A358" s="203">
        <v>2002</v>
      </c>
      <c r="B358" s="203" t="s">
        <v>431</v>
      </c>
      <c r="C358" s="203" t="s">
        <v>81</v>
      </c>
    </row>
    <row r="359" spans="1:3" ht="15.6">
      <c r="A359" s="203">
        <v>2003</v>
      </c>
      <c r="B359" s="203" t="s">
        <v>432</v>
      </c>
      <c r="C359" s="203" t="s">
        <v>81</v>
      </c>
    </row>
    <row r="360" spans="1:3" ht="15.6">
      <c r="A360" s="203">
        <v>2004</v>
      </c>
      <c r="B360" s="203" t="s">
        <v>433</v>
      </c>
      <c r="C360" s="203" t="s">
        <v>81</v>
      </c>
    </row>
    <row r="361" spans="1:3" ht="15.6">
      <c r="A361" s="203">
        <v>2011</v>
      </c>
      <c r="B361" s="203" t="s">
        <v>446</v>
      </c>
      <c r="C361" s="203" t="s">
        <v>81</v>
      </c>
    </row>
    <row r="362" spans="1:3" ht="15.6">
      <c r="A362" s="203">
        <v>2012</v>
      </c>
      <c r="B362" s="203" t="s">
        <v>434</v>
      </c>
      <c r="C362" s="203" t="s">
        <v>81</v>
      </c>
    </row>
    <row r="363" spans="1:3" ht="15.6">
      <c r="A363" s="203">
        <v>2014</v>
      </c>
      <c r="B363" s="203" t="s">
        <v>491</v>
      </c>
      <c r="C363" s="203" t="s">
        <v>81</v>
      </c>
    </row>
    <row r="364" spans="1:3" ht="15.6">
      <c r="A364" s="203">
        <v>2015</v>
      </c>
      <c r="B364" s="203" t="s">
        <v>435</v>
      </c>
      <c r="C364" s="203" t="s">
        <v>81</v>
      </c>
    </row>
    <row r="365" spans="1:3" ht="15.6">
      <c r="A365" s="203">
        <v>2017</v>
      </c>
      <c r="B365" s="203" t="s">
        <v>436</v>
      </c>
      <c r="C365" s="203" t="s">
        <v>81</v>
      </c>
    </row>
    <row r="366" spans="1:3" ht="15.6">
      <c r="A366" s="203">
        <v>2018</v>
      </c>
      <c r="B366" s="203" t="s">
        <v>493</v>
      </c>
      <c r="C366" s="203" t="s">
        <v>81</v>
      </c>
    </row>
    <row r="367" spans="1:3" ht="15.6">
      <c r="A367" s="203">
        <v>2019</v>
      </c>
      <c r="B367" s="203" t="s">
        <v>494</v>
      </c>
      <c r="C367" s="203" t="s">
        <v>81</v>
      </c>
    </row>
    <row r="368" spans="1:3" ht="15.6">
      <c r="A368" s="203">
        <v>2020</v>
      </c>
      <c r="B368" s="203" t="s">
        <v>437</v>
      </c>
      <c r="C368" s="203" t="s">
        <v>81</v>
      </c>
    </row>
    <row r="369" spans="1:3" ht="15.6">
      <c r="A369" s="203">
        <v>2021</v>
      </c>
      <c r="B369" s="203" t="s">
        <v>55</v>
      </c>
      <c r="C369" s="203" t="s">
        <v>81</v>
      </c>
    </row>
    <row r="370" spans="1:3" ht="15.6">
      <c r="A370" s="203">
        <v>2022</v>
      </c>
      <c r="B370" s="203" t="s">
        <v>438</v>
      </c>
      <c r="C370" s="203" t="s">
        <v>81</v>
      </c>
    </row>
    <row r="371" spans="1:3" ht="15.6">
      <c r="A371" s="203">
        <v>2023</v>
      </c>
      <c r="B371" s="203" t="s">
        <v>448</v>
      </c>
      <c r="C371" s="203" t="s">
        <v>81</v>
      </c>
    </row>
    <row r="372" spans="1:3" ht="15.6">
      <c r="A372" s="203">
        <v>2024</v>
      </c>
      <c r="B372" s="203" t="s">
        <v>439</v>
      </c>
      <c r="C372" s="203" t="s">
        <v>81</v>
      </c>
    </row>
    <row r="373" spans="1:3" ht="15.6">
      <c r="A373" s="203">
        <v>2025</v>
      </c>
      <c r="B373" s="203" t="s">
        <v>440</v>
      </c>
      <c r="C373" s="203" t="s">
        <v>81</v>
      </c>
    </row>
    <row r="374" spans="1:3" ht="15.6">
      <c r="A374" s="203">
        <v>2027</v>
      </c>
      <c r="B374" s="203" t="s">
        <v>441</v>
      </c>
      <c r="C374" s="203" t="s">
        <v>81</v>
      </c>
    </row>
    <row r="375" spans="1:3" ht="15.6">
      <c r="A375" s="203">
        <v>2028</v>
      </c>
      <c r="B375" s="203" t="s">
        <v>492</v>
      </c>
      <c r="C375" s="203" t="s">
        <v>81</v>
      </c>
    </row>
    <row r="376" spans="1:3" ht="15.6">
      <c r="A376" s="203">
        <v>2030</v>
      </c>
      <c r="B376" s="203" t="s">
        <v>624</v>
      </c>
      <c r="C376" s="203" t="s">
        <v>81</v>
      </c>
    </row>
    <row r="377" spans="1:3" ht="15.6">
      <c r="A377" s="203">
        <v>5001</v>
      </c>
      <c r="B377" s="203" t="s">
        <v>334</v>
      </c>
      <c r="C377" s="203" t="s">
        <v>582</v>
      </c>
    </row>
    <row r="378" spans="1:3" ht="15.6">
      <c r="A378" s="203">
        <v>5004</v>
      </c>
      <c r="B378" s="203" t="s">
        <v>353</v>
      </c>
      <c r="C378" s="203" t="s">
        <v>582</v>
      </c>
    </row>
    <row r="379" spans="1:3" ht="15.6">
      <c r="A379" s="203">
        <v>5005</v>
      </c>
      <c r="B379" s="203" t="s">
        <v>354</v>
      </c>
      <c r="C379" s="203" t="s">
        <v>582</v>
      </c>
    </row>
    <row r="380" spans="1:3" ht="15.6">
      <c r="A380" s="203">
        <v>5011</v>
      </c>
      <c r="B380" s="203" t="s">
        <v>335</v>
      </c>
      <c r="C380" s="203" t="s">
        <v>582</v>
      </c>
    </row>
    <row r="381" spans="1:3" ht="15.6">
      <c r="A381" s="203">
        <v>5012</v>
      </c>
      <c r="B381" s="203" t="s">
        <v>625</v>
      </c>
      <c r="C381" s="203" t="s">
        <v>582</v>
      </c>
    </row>
    <row r="382" spans="1:3" ht="15.6">
      <c r="A382" s="203">
        <v>5013</v>
      </c>
      <c r="B382" s="203" t="s">
        <v>336</v>
      </c>
      <c r="C382" s="203" t="s">
        <v>582</v>
      </c>
    </row>
    <row r="383" spans="1:3" ht="15.6">
      <c r="A383" s="203">
        <v>5014</v>
      </c>
      <c r="B383" s="203" t="s">
        <v>337</v>
      </c>
      <c r="C383" s="203" t="s">
        <v>582</v>
      </c>
    </row>
    <row r="384" spans="1:3" ht="15.6">
      <c r="A384" s="203">
        <v>5015</v>
      </c>
      <c r="B384" s="203" t="s">
        <v>338</v>
      </c>
      <c r="C384" s="203" t="s">
        <v>582</v>
      </c>
    </row>
    <row r="385" spans="1:3" ht="15.6">
      <c r="A385" s="203">
        <v>5016</v>
      </c>
      <c r="B385" s="203" t="s">
        <v>339</v>
      </c>
      <c r="C385" s="203" t="s">
        <v>582</v>
      </c>
    </row>
    <row r="386" spans="1:3" ht="15.6">
      <c r="A386" s="203">
        <v>5017</v>
      </c>
      <c r="B386" s="203" t="s">
        <v>340</v>
      </c>
      <c r="C386" s="203" t="s">
        <v>582</v>
      </c>
    </row>
    <row r="387" spans="1:3" ht="15.6">
      <c r="A387" s="203">
        <v>5018</v>
      </c>
      <c r="B387" s="203" t="s">
        <v>341</v>
      </c>
      <c r="C387" s="203" t="s">
        <v>582</v>
      </c>
    </row>
    <row r="388" spans="1:3" ht="15.6">
      <c r="A388" s="203">
        <v>5019</v>
      </c>
      <c r="B388" s="203" t="s">
        <v>342</v>
      </c>
      <c r="C388" s="203" t="s">
        <v>582</v>
      </c>
    </row>
    <row r="389" spans="1:3" ht="15.6">
      <c r="A389" s="203">
        <v>5020</v>
      </c>
      <c r="B389" s="203" t="s">
        <v>496</v>
      </c>
      <c r="C389" s="203" t="s">
        <v>582</v>
      </c>
    </row>
    <row r="390" spans="1:3" ht="15.6">
      <c r="A390" s="203">
        <v>5021</v>
      </c>
      <c r="B390" s="203" t="s">
        <v>54</v>
      </c>
      <c r="C390" s="203" t="s">
        <v>582</v>
      </c>
    </row>
    <row r="391" spans="1:3" ht="15.6">
      <c r="A391" s="203">
        <v>5022</v>
      </c>
      <c r="B391" s="203" t="s">
        <v>343</v>
      </c>
      <c r="C391" s="203" t="s">
        <v>582</v>
      </c>
    </row>
    <row r="392" spans="1:3" ht="15.6">
      <c r="A392" s="203">
        <v>5023</v>
      </c>
      <c r="B392" s="203" t="s">
        <v>344</v>
      </c>
      <c r="C392" s="203" t="s">
        <v>582</v>
      </c>
    </row>
    <row r="393" spans="1:3" ht="15.6">
      <c r="A393" s="203">
        <v>5024</v>
      </c>
      <c r="B393" s="203" t="s">
        <v>345</v>
      </c>
      <c r="C393" s="203" t="s">
        <v>582</v>
      </c>
    </row>
    <row r="394" spans="1:3" ht="15.6">
      <c r="A394" s="203">
        <v>5025</v>
      </c>
      <c r="B394" s="203" t="s">
        <v>36</v>
      </c>
      <c r="C394" s="203" t="s">
        <v>582</v>
      </c>
    </row>
    <row r="395" spans="1:3" ht="15.6">
      <c r="A395" s="203">
        <v>5026</v>
      </c>
      <c r="B395" s="203" t="s">
        <v>346</v>
      </c>
      <c r="C395" s="203" t="s">
        <v>582</v>
      </c>
    </row>
    <row r="396" spans="1:3" ht="15.6">
      <c r="A396" s="203">
        <v>5027</v>
      </c>
      <c r="B396" s="203" t="s">
        <v>347</v>
      </c>
      <c r="C396" s="203" t="s">
        <v>582</v>
      </c>
    </row>
    <row r="397" spans="1:3" ht="15.6">
      <c r="A397" s="203">
        <v>5028</v>
      </c>
      <c r="B397" s="203" t="s">
        <v>348</v>
      </c>
      <c r="C397" s="203" t="s">
        <v>582</v>
      </c>
    </row>
    <row r="398" spans="1:3" ht="15.6">
      <c r="A398" s="203">
        <v>5029</v>
      </c>
      <c r="B398" s="203" t="s">
        <v>349</v>
      </c>
      <c r="C398" s="203" t="s">
        <v>582</v>
      </c>
    </row>
    <row r="399" spans="1:3" ht="15.6">
      <c r="A399" s="203">
        <v>5030</v>
      </c>
      <c r="B399" s="203" t="s">
        <v>350</v>
      </c>
      <c r="C399" s="203" t="s">
        <v>582</v>
      </c>
    </row>
    <row r="400" spans="1:3" ht="15.6">
      <c r="A400" s="203">
        <v>5031</v>
      </c>
      <c r="B400" s="203" t="s">
        <v>60</v>
      </c>
      <c r="C400" s="203" t="s">
        <v>582</v>
      </c>
    </row>
    <row r="401" spans="1:3" ht="15.6">
      <c r="A401" s="203">
        <v>5032</v>
      </c>
      <c r="B401" s="203" t="s">
        <v>351</v>
      </c>
      <c r="C401" s="203" t="s">
        <v>582</v>
      </c>
    </row>
    <row r="402" spans="1:3" ht="15.6">
      <c r="A402" s="203">
        <v>5033</v>
      </c>
      <c r="B402" s="203" t="s">
        <v>352</v>
      </c>
      <c r="C402" s="203" t="s">
        <v>582</v>
      </c>
    </row>
    <row r="403" spans="1:3" ht="15.6">
      <c r="A403" s="203">
        <v>5034</v>
      </c>
      <c r="B403" s="203" t="s">
        <v>355</v>
      </c>
      <c r="C403" s="203" t="s">
        <v>582</v>
      </c>
    </row>
    <row r="404" spans="1:3" ht="15.6">
      <c r="A404" s="203">
        <v>5035</v>
      </c>
      <c r="B404" s="203" t="s">
        <v>356</v>
      </c>
      <c r="C404" s="203" t="s">
        <v>582</v>
      </c>
    </row>
    <row r="405" spans="1:3" ht="15.6">
      <c r="A405" s="203">
        <v>5036</v>
      </c>
      <c r="B405" s="203" t="s">
        <v>357</v>
      </c>
      <c r="C405" s="203" t="s">
        <v>582</v>
      </c>
    </row>
    <row r="406" spans="1:3" ht="15.6">
      <c r="A406" s="203">
        <v>5037</v>
      </c>
      <c r="B406" s="203" t="s">
        <v>358</v>
      </c>
      <c r="C406" s="203" t="s">
        <v>582</v>
      </c>
    </row>
    <row r="407" spans="1:3" ht="15.6">
      <c r="A407" s="203">
        <v>5038</v>
      </c>
      <c r="B407" s="203" t="s">
        <v>359</v>
      </c>
      <c r="C407" s="203" t="s">
        <v>582</v>
      </c>
    </row>
    <row r="408" spans="1:3" ht="15.6">
      <c r="A408" s="203">
        <v>5039</v>
      </c>
      <c r="B408" s="203" t="s">
        <v>360</v>
      </c>
      <c r="C408" s="203" t="s">
        <v>582</v>
      </c>
    </row>
    <row r="409" spans="1:3" ht="15.6">
      <c r="A409" s="203">
        <v>5040</v>
      </c>
      <c r="B409" s="203" t="s">
        <v>501</v>
      </c>
      <c r="C409" s="203" t="s">
        <v>582</v>
      </c>
    </row>
    <row r="410" spans="1:3" ht="15.6">
      <c r="A410" s="203">
        <v>5041</v>
      </c>
      <c r="B410" s="203" t="s">
        <v>362</v>
      </c>
      <c r="C410" s="203" t="s">
        <v>582</v>
      </c>
    </row>
    <row r="411" spans="1:3" ht="15.6">
      <c r="A411" s="203">
        <v>5042</v>
      </c>
      <c r="B411" s="203" t="s">
        <v>363</v>
      </c>
      <c r="C411" s="203" t="s">
        <v>582</v>
      </c>
    </row>
    <row r="412" spans="1:3" ht="15.6">
      <c r="A412" s="203">
        <v>5043</v>
      </c>
      <c r="B412" s="203" t="s">
        <v>364</v>
      </c>
      <c r="C412" s="203" t="s">
        <v>582</v>
      </c>
    </row>
    <row r="413" spans="1:3" ht="15.6">
      <c r="A413" s="203">
        <v>5044</v>
      </c>
      <c r="B413" s="203" t="s">
        <v>365</v>
      </c>
      <c r="C413" s="203" t="s">
        <v>582</v>
      </c>
    </row>
    <row r="414" spans="1:3" ht="15.6">
      <c r="A414" s="203">
        <v>5045</v>
      </c>
      <c r="B414" s="203" t="s">
        <v>366</v>
      </c>
      <c r="C414" s="203" t="s">
        <v>582</v>
      </c>
    </row>
    <row r="415" spans="1:3" ht="15.6">
      <c r="A415" s="203">
        <v>5046</v>
      </c>
      <c r="B415" s="203" t="s">
        <v>367</v>
      </c>
      <c r="C415" s="203" t="s">
        <v>582</v>
      </c>
    </row>
    <row r="416" spans="1:3" ht="15.6">
      <c r="A416" s="203">
        <v>5047</v>
      </c>
      <c r="B416" s="203" t="s">
        <v>368</v>
      </c>
      <c r="C416" s="203" t="s">
        <v>582</v>
      </c>
    </row>
    <row r="417" spans="1:3" ht="15.6">
      <c r="A417" s="203">
        <v>5048</v>
      </c>
      <c r="B417" s="203" t="s">
        <v>369</v>
      </c>
      <c r="C417" s="203" t="s">
        <v>582</v>
      </c>
    </row>
    <row r="418" spans="1:3" ht="15.6">
      <c r="A418" s="203">
        <v>5049</v>
      </c>
      <c r="B418" s="203" t="s">
        <v>370</v>
      </c>
      <c r="C418" s="203" t="s">
        <v>582</v>
      </c>
    </row>
    <row r="419" spans="1:3" ht="15.6">
      <c r="A419" s="203">
        <v>5050</v>
      </c>
      <c r="B419" s="203" t="s">
        <v>371</v>
      </c>
      <c r="C419" s="203" t="s">
        <v>582</v>
      </c>
    </row>
    <row r="420" spans="1:3" ht="15.6">
      <c r="A420" s="203">
        <v>5051</v>
      </c>
      <c r="B420" s="203" t="s">
        <v>372</v>
      </c>
      <c r="C420" s="203" t="s">
        <v>582</v>
      </c>
    </row>
    <row r="421" spans="1:3" ht="15.6">
      <c r="A421" s="203">
        <v>5052</v>
      </c>
      <c r="B421" s="203" t="s">
        <v>373</v>
      </c>
      <c r="C421" s="203" t="s">
        <v>582</v>
      </c>
    </row>
    <row r="422" spans="1:3" ht="15.6">
      <c r="A422" s="203">
        <v>5053</v>
      </c>
      <c r="B422" s="203" t="s">
        <v>361</v>
      </c>
      <c r="C422" s="203" t="s">
        <v>582</v>
      </c>
    </row>
    <row r="423" spans="1:3" ht="15.6">
      <c r="A423" s="203">
        <v>5054</v>
      </c>
      <c r="B423" s="203" t="s">
        <v>583</v>
      </c>
      <c r="C423" s="203" t="s">
        <v>582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L275"/>
  <sheetViews>
    <sheetView zoomScale="88" zoomScaleNormal="88" workbookViewId="0">
      <pane ySplit="9" topLeftCell="A10" activePane="bottomLeft" state="frozen"/>
      <selection pane="bottomLeft" activeCell="A3" sqref="A3"/>
    </sheetView>
  </sheetViews>
  <sheetFormatPr baseColWidth="10" defaultRowHeight="15"/>
  <cols>
    <col min="1" max="1" width="2.1796875" customWidth="1"/>
    <col min="2" max="2" width="3.453125" customWidth="1"/>
    <col min="3" max="3" width="12.54296875" customWidth="1"/>
    <col min="5" max="5" width="3.453125" customWidth="1"/>
    <col min="6" max="6" width="9.36328125" customWidth="1"/>
    <col min="7" max="7" width="7.1796875" customWidth="1"/>
    <col min="8" max="8" width="6.81640625" customWidth="1"/>
    <col min="9" max="9" width="7.08984375" customWidth="1"/>
    <col min="10" max="10" width="6.81640625" style="96" customWidth="1"/>
    <col min="11" max="11" width="6.6328125" style="96" customWidth="1"/>
    <col min="12" max="12" width="7.81640625" customWidth="1"/>
    <col min="13" max="13" width="6.453125" customWidth="1"/>
    <col min="14" max="14" width="8.08984375" style="9" customWidth="1"/>
    <col min="15" max="15" width="5.54296875" style="9" customWidth="1"/>
    <col min="16" max="16" width="10.54296875" style="9" customWidth="1"/>
    <col min="17" max="17" width="7" customWidth="1"/>
    <col min="18" max="18" width="7.36328125" customWidth="1"/>
    <col min="19" max="19" width="7.54296875" style="9" customWidth="1"/>
    <col min="20" max="20" width="9.453125" style="9" customWidth="1"/>
    <col min="21" max="21" width="8" style="9" customWidth="1"/>
    <col min="22" max="22" width="7.08984375" style="1" customWidth="1"/>
    <col min="23" max="23" width="8.54296875" style="1" customWidth="1"/>
    <col min="24" max="25" width="9.90625" style="1" customWidth="1"/>
    <col min="26" max="26" width="9.81640625" style="1" customWidth="1"/>
    <col min="27" max="30" width="10.90625" style="1"/>
    <col min="31" max="31" width="10.90625" style="9"/>
    <col min="33" max="33" width="14" customWidth="1"/>
    <col min="34" max="34" width="12.54296875" customWidth="1"/>
    <col min="35" max="35" width="10.90625" customWidth="1"/>
  </cols>
  <sheetData>
    <row r="1" spans="1:38" ht="15.6">
      <c r="A1" s="39"/>
      <c r="B1" s="39"/>
      <c r="C1" s="39"/>
      <c r="D1" s="39"/>
      <c r="E1" s="39"/>
      <c r="F1" s="39"/>
      <c r="G1" s="39"/>
      <c r="H1" s="39"/>
      <c r="I1" s="39"/>
      <c r="J1" s="100"/>
      <c r="K1" s="100"/>
      <c r="L1" s="39"/>
      <c r="M1" s="39"/>
      <c r="N1" s="64"/>
      <c r="O1" s="64"/>
      <c r="P1" s="64"/>
      <c r="Q1" s="39"/>
      <c r="R1" s="39"/>
      <c r="S1" s="64"/>
      <c r="T1" s="39"/>
      <c r="U1" s="2"/>
      <c r="V1" s="5"/>
      <c r="W1" s="5"/>
      <c r="X1"/>
      <c r="Y1" s="4"/>
      <c r="Z1"/>
      <c r="AA1"/>
      <c r="AB1"/>
      <c r="AC1"/>
      <c r="AD1"/>
      <c r="AE1"/>
    </row>
    <row r="2" spans="1:38" s="123" customFormat="1" ht="31.8">
      <c r="A2" s="141"/>
      <c r="B2" s="141"/>
      <c r="C2" s="142" t="s">
        <v>487</v>
      </c>
      <c r="D2" s="142"/>
      <c r="E2" s="141"/>
      <c r="F2" s="141"/>
      <c r="G2" s="141"/>
      <c r="H2" s="141"/>
      <c r="I2" s="141"/>
      <c r="J2" s="147"/>
      <c r="K2" s="147"/>
      <c r="L2" s="142" t="s">
        <v>502</v>
      </c>
      <c r="M2" s="141"/>
      <c r="N2" s="141"/>
      <c r="O2" s="162" t="str">
        <f>+År!B2</f>
        <v>Skålda purke</v>
      </c>
      <c r="P2" s="148"/>
      <c r="Q2" s="148"/>
      <c r="R2" s="141"/>
      <c r="S2" s="162"/>
      <c r="T2" s="142"/>
      <c r="U2" s="2"/>
      <c r="V2" s="5"/>
      <c r="W2" s="5"/>
      <c r="X2" s="5"/>
      <c r="Y2"/>
      <c r="Z2" s="4"/>
      <c r="AA2"/>
      <c r="AB2"/>
      <c r="AC2"/>
      <c r="AD2"/>
      <c r="AE2"/>
      <c r="AF2"/>
      <c r="AG2"/>
      <c r="AH2"/>
      <c r="AI2"/>
      <c r="AJ2"/>
      <c r="AK2"/>
      <c r="AL2"/>
    </row>
    <row r="3" spans="1:38" ht="15.6">
      <c r="A3" s="39"/>
      <c r="B3" s="39"/>
      <c r="C3" s="39"/>
      <c r="D3" s="39"/>
      <c r="E3" s="39"/>
      <c r="F3" s="39"/>
      <c r="G3" s="39"/>
      <c r="H3" s="39"/>
      <c r="I3" s="39"/>
      <c r="J3" s="100"/>
      <c r="K3" s="100"/>
      <c r="L3" s="39"/>
      <c r="M3" s="39"/>
      <c r="N3" s="64"/>
      <c r="O3" s="64"/>
      <c r="P3" s="64"/>
      <c r="Q3" s="39"/>
      <c r="R3" s="39"/>
      <c r="S3" s="64"/>
      <c r="T3" s="39"/>
      <c r="U3" s="2"/>
      <c r="V3" s="5"/>
      <c r="W3" s="5"/>
      <c r="X3"/>
      <c r="Y3" s="4"/>
      <c r="Z3"/>
      <c r="AA3"/>
      <c r="AB3"/>
      <c r="AC3"/>
      <c r="AD3"/>
      <c r="AE3"/>
    </row>
    <row r="4" spans="1:38" ht="19.8">
      <c r="A4" s="39"/>
      <c r="B4" s="39"/>
      <c r="C4" s="39"/>
      <c r="D4" s="39"/>
      <c r="E4" s="39"/>
      <c r="F4" s="39"/>
      <c r="G4" s="39"/>
      <c r="H4" s="39"/>
      <c r="I4" s="39"/>
      <c r="J4" s="100"/>
      <c r="K4" s="100"/>
      <c r="L4" s="39"/>
      <c r="M4" s="39"/>
      <c r="N4" s="64"/>
      <c r="O4" s="64"/>
      <c r="P4" s="64"/>
      <c r="Q4" s="39"/>
      <c r="R4" s="39"/>
      <c r="S4" s="64"/>
      <c r="T4" s="154"/>
      <c r="U4" s="2"/>
      <c r="V4" s="5"/>
      <c r="W4" s="5"/>
      <c r="X4"/>
      <c r="Y4" s="4"/>
      <c r="Z4"/>
      <c r="AA4"/>
      <c r="AB4"/>
      <c r="AC4"/>
      <c r="AD4"/>
      <c r="AE4"/>
    </row>
    <row r="5" spans="1:38" s="134" customFormat="1" ht="19.8">
      <c r="A5" s="154"/>
      <c r="B5" s="154"/>
      <c r="C5" s="154"/>
      <c r="D5" s="139" t="s">
        <v>8</v>
      </c>
      <c r="E5" s="139"/>
      <c r="F5" s="331">
        <f>+År!R2</f>
        <v>52</v>
      </c>
      <c r="G5" s="320"/>
      <c r="H5" s="155"/>
      <c r="I5" s="139" t="s">
        <v>453</v>
      </c>
      <c r="J5" s="155"/>
      <c r="K5" s="156"/>
      <c r="L5" s="156"/>
      <c r="M5" s="325">
        <f>SUM(H10:H33)</f>
        <v>15339</v>
      </c>
      <c r="N5" s="324"/>
      <c r="O5" s="156"/>
      <c r="P5" s="156"/>
      <c r="Q5" s="155"/>
      <c r="R5" s="154"/>
      <c r="S5" s="154"/>
      <c r="T5" s="154"/>
      <c r="U5" s="5"/>
      <c r="V5" s="5"/>
      <c r="W5"/>
      <c r="X5" s="4"/>
      <c r="Y5"/>
      <c r="Z5"/>
      <c r="AA5"/>
      <c r="AB5"/>
      <c r="AC5"/>
      <c r="AD5"/>
      <c r="AE5"/>
      <c r="AF5"/>
      <c r="AG5"/>
      <c r="AH5"/>
      <c r="AI5"/>
      <c r="AJ5"/>
    </row>
    <row r="6" spans="1:38" s="134" customFormat="1" ht="19.8">
      <c r="A6" s="154"/>
      <c r="B6" s="154"/>
      <c r="C6" s="154"/>
      <c r="D6" s="154"/>
      <c r="E6" s="154"/>
      <c r="F6" s="154"/>
      <c r="G6" s="139"/>
      <c r="H6" s="139"/>
      <c r="I6" s="139"/>
      <c r="J6" s="155"/>
      <c r="K6" s="155"/>
      <c r="L6" s="139"/>
      <c r="M6" s="139"/>
      <c r="N6" s="187"/>
      <c r="O6" s="187"/>
      <c r="P6" s="156"/>
      <c r="Q6" s="177" t="s">
        <v>3</v>
      </c>
      <c r="R6" s="139"/>
      <c r="S6" s="187"/>
      <c r="T6" s="154"/>
      <c r="U6" s="2"/>
      <c r="V6" s="5"/>
      <c r="W6" s="5"/>
      <c r="X6"/>
      <c r="Y6" s="4"/>
      <c r="Z6"/>
      <c r="AA6"/>
      <c r="AB6"/>
      <c r="AC6"/>
      <c r="AD6"/>
      <c r="AE6"/>
      <c r="AF6"/>
      <c r="AG6"/>
      <c r="AH6"/>
      <c r="AI6"/>
      <c r="AJ6"/>
      <c r="AK6"/>
    </row>
    <row r="7" spans="1:38" ht="15.6">
      <c r="A7" s="39"/>
      <c r="B7" s="39"/>
      <c r="C7" s="39"/>
      <c r="D7" s="39"/>
      <c r="E7" s="39"/>
      <c r="F7" s="39"/>
      <c r="G7" s="45" t="s">
        <v>3</v>
      </c>
      <c r="H7" s="64"/>
      <c r="I7" s="82" t="s">
        <v>3</v>
      </c>
      <c r="J7" s="145"/>
      <c r="K7" s="100"/>
      <c r="L7" s="84"/>
      <c r="M7" s="84" t="s">
        <v>2</v>
      </c>
      <c r="N7" s="82" t="s">
        <v>18</v>
      </c>
      <c r="O7" s="82" t="s">
        <v>476</v>
      </c>
      <c r="P7" s="82" t="s">
        <v>52</v>
      </c>
      <c r="Q7" s="82" t="s">
        <v>11</v>
      </c>
      <c r="R7" s="84"/>
      <c r="S7" s="82" t="s">
        <v>18</v>
      </c>
      <c r="T7" s="39"/>
      <c r="U7" s="2"/>
      <c r="V7" s="5"/>
      <c r="W7" s="5"/>
      <c r="X7"/>
      <c r="Y7" s="4"/>
      <c r="Z7"/>
      <c r="AA7"/>
      <c r="AB7"/>
      <c r="AC7"/>
      <c r="AD7"/>
      <c r="AE7"/>
    </row>
    <row r="8" spans="1:38" ht="15.6">
      <c r="A8" s="39"/>
      <c r="B8" s="39"/>
      <c r="C8" s="39"/>
      <c r="D8" s="39"/>
      <c r="E8" s="45"/>
      <c r="F8" s="45"/>
      <c r="G8" s="45" t="s">
        <v>526</v>
      </c>
      <c r="H8" s="82" t="s">
        <v>3</v>
      </c>
      <c r="I8" s="82" t="s">
        <v>482</v>
      </c>
      <c r="J8" s="145" t="s">
        <v>3</v>
      </c>
      <c r="K8" s="145" t="s">
        <v>1</v>
      </c>
      <c r="L8" s="84" t="s">
        <v>18</v>
      </c>
      <c r="M8" s="84" t="s">
        <v>476</v>
      </c>
      <c r="N8" s="82" t="s">
        <v>480</v>
      </c>
      <c r="O8" s="82" t="s">
        <v>480</v>
      </c>
      <c r="P8" s="82" t="s">
        <v>85</v>
      </c>
      <c r="Q8" s="82" t="s">
        <v>533</v>
      </c>
      <c r="R8" s="84" t="s">
        <v>18</v>
      </c>
      <c r="S8" s="82" t="s">
        <v>480</v>
      </c>
      <c r="T8" s="39"/>
      <c r="U8" s="4"/>
      <c r="V8" s="4"/>
      <c r="W8" s="4"/>
      <c r="X8" s="4"/>
      <c r="Y8" s="5"/>
      <c r="Z8"/>
      <c r="AA8"/>
      <c r="AB8"/>
      <c r="AC8"/>
      <c r="AD8"/>
      <c r="AE8"/>
    </row>
    <row r="9" spans="1:38" ht="15.6">
      <c r="A9" s="39"/>
      <c r="B9" s="45" t="s">
        <v>488</v>
      </c>
      <c r="C9" s="45"/>
      <c r="D9" s="45"/>
      <c r="E9" s="45" t="s">
        <v>61</v>
      </c>
      <c r="F9" s="45"/>
      <c r="G9" s="46" t="s">
        <v>505</v>
      </c>
      <c r="H9" s="83" t="s">
        <v>11</v>
      </c>
      <c r="I9" s="83" t="s">
        <v>475</v>
      </c>
      <c r="J9" s="167" t="s">
        <v>444</v>
      </c>
      <c r="K9" s="167" t="s">
        <v>444</v>
      </c>
      <c r="L9" s="85" t="s">
        <v>475</v>
      </c>
      <c r="M9" s="85" t="s">
        <v>478</v>
      </c>
      <c r="N9" s="83" t="s">
        <v>477</v>
      </c>
      <c r="O9" s="83" t="s">
        <v>477</v>
      </c>
      <c r="P9" s="83" t="s">
        <v>484</v>
      </c>
      <c r="Q9" s="83" t="s">
        <v>540</v>
      </c>
      <c r="R9" s="85" t="s">
        <v>30</v>
      </c>
      <c r="S9" s="83" t="s">
        <v>483</v>
      </c>
      <c r="T9" s="39"/>
      <c r="U9" s="4"/>
      <c r="V9" s="52"/>
      <c r="W9" s="52"/>
      <c r="Y9" s="5"/>
      <c r="Z9"/>
      <c r="AA9"/>
      <c r="AB9"/>
      <c r="AC9"/>
      <c r="AD9"/>
      <c r="AE9"/>
    </row>
    <row r="10" spans="1:38" ht="15.6">
      <c r="A10" s="39"/>
      <c r="B10" s="60">
        <f>+'Ark1'!K1071</f>
        <v>0</v>
      </c>
      <c r="C10" s="60" t="str">
        <f>VLOOKUP(B10,RNR!$G$16:$H$18,2)</f>
        <v>Ordinær</v>
      </c>
      <c r="D10" s="60">
        <f>+'Ark1'!C1071</f>
        <v>2024</v>
      </c>
      <c r="E10" s="60">
        <f>+'Ark1'!D1071</f>
        <v>1</v>
      </c>
      <c r="F10" s="60" t="str">
        <f>VLOOKUP(E10,RNR!$J$1:$K$12,2)</f>
        <v>Januar</v>
      </c>
      <c r="G10" s="60">
        <f>+IF(H10=0,"",'Ark1'!Q1071)</f>
        <v>206</v>
      </c>
      <c r="H10" s="196">
        <f>+'Ark1'!R1071</f>
        <v>1863</v>
      </c>
      <c r="I10" s="60">
        <f>+IF(H10=0,"",'Ark1'!S1071)</f>
        <v>1854</v>
      </c>
      <c r="J10" s="98">
        <f>+IF(H10=0,"",'Ark1'!T1071)</f>
        <v>68.770764119601367</v>
      </c>
      <c r="K10" s="98">
        <f>+IF(H10=0,"",'Ark1'!U1071)</f>
        <v>67.318722967522646</v>
      </c>
      <c r="L10" s="197">
        <f>+IF(H10=0,"",'Ark1'!W1071)</f>
        <v>58.995145631067984</v>
      </c>
      <c r="M10" s="61">
        <f>+IF(H10=0,"",'Ark1'!AB1071)</f>
        <v>4.2585630664431129</v>
      </c>
      <c r="N10" s="195">
        <f>+IF(H10=0,"",'Ark1'!Y1071)</f>
        <v>151.99227053140103</v>
      </c>
      <c r="O10" s="76">
        <f>+IF(H10=0,"",'Ark1'!AA1071)</f>
        <v>29.398842529285162</v>
      </c>
      <c r="P10" s="76">
        <f>+IF(H10=0,"",'Ark1'!AC1071)</f>
        <v>-33.575494111799628</v>
      </c>
      <c r="Q10" s="76">
        <f>+IF(H10=0,"",I10/G10)</f>
        <v>9</v>
      </c>
      <c r="R10" s="61">
        <f>+IF(H10=0,"",'Ark1'!V1071)</f>
        <v>6.3499731615673642</v>
      </c>
      <c r="S10" s="76">
        <f>+IF(H10=0,"",'Ark1'!X1071)</f>
        <v>165.47902967580441</v>
      </c>
      <c r="T10" s="39"/>
      <c r="U10" s="4"/>
      <c r="V10" s="52"/>
      <c r="W10" s="52"/>
      <c r="Y10" s="5"/>
      <c r="Z10"/>
      <c r="AA10"/>
      <c r="AB10"/>
      <c r="AC10"/>
      <c r="AD10"/>
      <c r="AE10"/>
    </row>
    <row r="11" spans="1:38" ht="15.6">
      <c r="A11" s="39"/>
      <c r="B11" s="60">
        <f>+'Ark1'!K1072</f>
        <v>2</v>
      </c>
      <c r="C11" s="60" t="str">
        <f>VLOOKUP(B11,RNR!$G$16:$H$18,2)</f>
        <v>Med baklabb</v>
      </c>
      <c r="D11" s="60">
        <f>+'Ark1'!C1072</f>
        <v>2024</v>
      </c>
      <c r="E11" s="60">
        <f>+'Ark1'!D1072</f>
        <v>1</v>
      </c>
      <c r="F11" s="60" t="str">
        <f>VLOOKUP(E11,RNR!$J$1:$K$12,2)</f>
        <v>Januar</v>
      </c>
      <c r="G11" s="60">
        <f>+IF(H11=0,"",'Ark1'!Q1072)</f>
        <v>99</v>
      </c>
      <c r="H11" s="196">
        <f>+'Ark1'!R1072</f>
        <v>832</v>
      </c>
      <c r="I11" s="60">
        <f>+IF(H11=0,"",'Ark1'!S1072)</f>
        <v>832</v>
      </c>
      <c r="J11" s="98">
        <f>+IF(H11=0,"",'Ark1'!T1072)</f>
        <v>30.71244001476559</v>
      </c>
      <c r="K11" s="98">
        <f>+IF(H11=0,"",'Ark1'!U1072)</f>
        <v>32.157750679162568</v>
      </c>
      <c r="L11" s="197">
        <f>+IF(H11=0,"",'Ark1'!W1072)</f>
        <v>58.513221153846168</v>
      </c>
      <c r="M11" s="61">
        <f>+IF(H11=0,"",'Ark1'!AB1072)</f>
        <v>5.1114801229433162</v>
      </c>
      <c r="N11" s="195">
        <f>+IF(H11=0,"",'Ark1'!Y1072)</f>
        <v>162.57764423076924</v>
      </c>
      <c r="O11" s="76">
        <f>+IF(H11=0,"",'Ark1'!AA1072)</f>
        <v>31.530894194124748</v>
      </c>
      <c r="P11" s="76">
        <f>+IF(H11=0,"",'Ark1'!AC1072)</f>
        <v>-28.422839416308793</v>
      </c>
      <c r="Q11" s="76">
        <f t="shared" ref="Q11:Q32" si="0">+IF(H11=0,"",I11/G11)</f>
        <v>8.4040404040404049</v>
      </c>
      <c r="R11" s="61">
        <f>+IF(H11=0,"",'Ark1'!V1072)</f>
        <v>6.5120192307692308</v>
      </c>
      <c r="S11" s="76">
        <f>+IF(H11=0,"",'Ark1'!X1072)</f>
        <v>176.14045962163519</v>
      </c>
      <c r="T11" s="39"/>
      <c r="U11" s="4"/>
      <c r="V11" s="52"/>
      <c r="W11" s="52"/>
      <c r="Y11" s="5"/>
      <c r="Z11"/>
      <c r="AA11"/>
      <c r="AB11"/>
      <c r="AC11"/>
      <c r="AD11"/>
      <c r="AE11"/>
    </row>
    <row r="12" spans="1:38" s="302" customFormat="1" ht="15.6">
      <c r="A12" s="39"/>
      <c r="B12" s="60">
        <f>+'Ark1'!K1073</f>
        <v>4</v>
      </c>
      <c r="C12" s="60" t="str">
        <f>VLOOKUP(B12,RNR!$G$16:$H$18,2)</f>
        <v>Økologisk</v>
      </c>
      <c r="D12" s="60">
        <f>+'Ark1'!C1073</f>
        <v>2024</v>
      </c>
      <c r="E12" s="60">
        <f>+'Ark1'!D1073</f>
        <v>1</v>
      </c>
      <c r="F12" s="60" t="str">
        <f>VLOOKUP(E12,RNR!$J$1:$K$12,2)</f>
        <v>Januar</v>
      </c>
      <c r="G12" s="60">
        <f>+IF(H12=0,"",'Ark1'!Q1073)</f>
        <v>12</v>
      </c>
      <c r="H12" s="196">
        <f>+'Ark1'!R1073</f>
        <v>14</v>
      </c>
      <c r="I12" s="60">
        <f>+IF(H12=0,"",'Ark1'!S1073)</f>
        <v>14</v>
      </c>
      <c r="J12" s="98">
        <f>+IF(H12=0,"",'Ark1'!T1073)</f>
        <v>0.51679586563307489</v>
      </c>
      <c r="K12" s="98">
        <f>+IF(H12=0,"",'Ark1'!U1073)</f>
        <v>0.52352635331479103</v>
      </c>
      <c r="L12" s="197">
        <f>+IF(H12=0,"",'Ark1'!W1073)</f>
        <v>59.357142857142847</v>
      </c>
      <c r="M12" s="61">
        <f>+IF(H12=0,"",'Ark1'!AB1073)</f>
        <v>4.4014144294297184</v>
      </c>
      <c r="N12" s="195">
        <f>+IF(H12=0,"",'Ark1'!Y1073)</f>
        <v>157.29285714285723</v>
      </c>
      <c r="O12" s="76">
        <f>+IF(H12=0,"",'Ark1'!AA1073)</f>
        <v>35.614753449452643</v>
      </c>
      <c r="P12" s="76">
        <f>+IF(H12=0,"",'Ark1'!AC1073)</f>
        <v>-48.864347168162752</v>
      </c>
      <c r="Q12" s="76">
        <f t="shared" si="0"/>
        <v>1.1666666666666667</v>
      </c>
      <c r="R12" s="61">
        <f>+IF(H12=0,"",'Ark1'!V1073)</f>
        <v>1.3571428571428577</v>
      </c>
      <c r="S12" s="76">
        <f>+IF(H12=0,"",'Ark1'!X1073)</f>
        <v>170.41479647113445</v>
      </c>
      <c r="T12" s="39"/>
      <c r="U12" s="4"/>
      <c r="V12" s="52"/>
      <c r="W12" s="52"/>
      <c r="X12" s="1"/>
      <c r="Y12" s="5"/>
    </row>
    <row r="13" spans="1:38" s="304" customFormat="1" ht="15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4"/>
      <c r="V13" s="52"/>
      <c r="W13" s="52"/>
      <c r="X13" s="1"/>
      <c r="Y13" s="5"/>
      <c r="AA13" s="2"/>
      <c r="AB13" s="2"/>
      <c r="AC13" s="2"/>
    </row>
    <row r="14" spans="1:38" ht="15.6">
      <c r="A14" s="39"/>
      <c r="B14" s="60">
        <f>+'Ark1'!K1074</f>
        <v>0</v>
      </c>
      <c r="C14" s="60" t="str">
        <f>VLOOKUP(B14,RNR!$G$16:$H$18,2)</f>
        <v>Ordinær</v>
      </c>
      <c r="D14" s="60">
        <f>+'Ark1'!C1074</f>
        <v>2024</v>
      </c>
      <c r="E14" s="60">
        <f>+'Ark1'!D1074</f>
        <v>2</v>
      </c>
      <c r="F14" s="60" t="str">
        <f>VLOOKUP(E14,RNR!$J$1:$K$12,2)</f>
        <v>Februar</v>
      </c>
      <c r="G14" s="60">
        <f>+IF(H14=0,"",'Ark1'!Q1074)</f>
        <v>206</v>
      </c>
      <c r="H14" s="196">
        <f>+'Ark1'!R1074</f>
        <v>1496</v>
      </c>
      <c r="I14" s="60">
        <f>+IF(H14=0,"",'Ark1'!S1074)</f>
        <v>1490</v>
      </c>
      <c r="J14" s="98">
        <f>+IF(H14=0,"",'Ark1'!T1074)</f>
        <v>55.904334828101661</v>
      </c>
      <c r="K14" s="98">
        <f>+IF(H14=0,"",'Ark1'!U1074)</f>
        <v>54.733855848119958</v>
      </c>
      <c r="L14" s="197">
        <f>+IF(H14=0,"",'Ark1'!W1074)</f>
        <v>59.459731543624173</v>
      </c>
      <c r="M14" s="61">
        <f>+IF(H14=0,"",'Ark1'!AB1074)</f>
        <v>4.193481990315318</v>
      </c>
      <c r="N14" s="195">
        <f>+IF(H14=0,"",'Ark1'!Y1074)</f>
        <v>149.63870320855619</v>
      </c>
      <c r="O14" s="76">
        <f>+IF(H14=0,"",'Ark1'!AA1074)</f>
        <v>30.131705208577845</v>
      </c>
      <c r="P14" s="76">
        <f>+IF(H14=0,"",'Ark1'!AC1074)</f>
        <v>-32.158849697004321</v>
      </c>
      <c r="Q14" s="76">
        <f t="shared" si="0"/>
        <v>7.233009708737864</v>
      </c>
      <c r="R14" s="61">
        <f>+IF(H14=0,"",'Ark1'!V1074)</f>
        <v>5.6544117647058814</v>
      </c>
      <c r="S14" s="76">
        <f>+IF(H14=0,"",'Ark1'!X1074)</f>
        <v>162.64295977427719</v>
      </c>
      <c r="T14" s="39"/>
      <c r="U14" s="4"/>
      <c r="V14" s="52"/>
      <c r="W14" s="52"/>
      <c r="Y14" s="5"/>
      <c r="Z14"/>
      <c r="AA14"/>
      <c r="AB14"/>
      <c r="AC14"/>
      <c r="AD14"/>
      <c r="AE14"/>
    </row>
    <row r="15" spans="1:38" ht="15.6">
      <c r="A15" s="39"/>
      <c r="B15" s="60">
        <f>+'Ark1'!K1075</f>
        <v>2</v>
      </c>
      <c r="C15" s="60" t="str">
        <f>VLOOKUP(B15,RNR!$G$16:$H$18,2)</f>
        <v>Med baklabb</v>
      </c>
      <c r="D15" s="60">
        <f>+'Ark1'!C1075</f>
        <v>2024</v>
      </c>
      <c r="E15" s="60">
        <f>+'Ark1'!D1075</f>
        <v>2</v>
      </c>
      <c r="F15" s="60" t="str">
        <f>VLOOKUP(E15,RNR!$J$1:$K$12,2)</f>
        <v>Februar</v>
      </c>
      <c r="G15" s="60">
        <f>+IF(H15=0,"",'Ark1'!Q1075)</f>
        <v>105</v>
      </c>
      <c r="H15" s="196">
        <f>+'Ark1'!R1075</f>
        <v>1157</v>
      </c>
      <c r="I15" s="60">
        <f>+IF(H15=0,"",'Ark1'!S1075)</f>
        <v>1157</v>
      </c>
      <c r="J15" s="98">
        <f>+IF(H15=0,"",'Ark1'!T1075)</f>
        <v>43.236173393124055</v>
      </c>
      <c r="K15" s="98">
        <f>+IF(H15=0,"",'Ark1'!U1075)</f>
        <v>44.549096275664027</v>
      </c>
      <c r="L15" s="197">
        <f>+IF(H15=0,"",'Ark1'!W1075)</f>
        <v>58.572169403630078</v>
      </c>
      <c r="M15" s="61">
        <f>+IF(H15=0,"",'Ark1'!AB1075)</f>
        <v>5.2019895016335251</v>
      </c>
      <c r="N15" s="195">
        <f>+IF(H15=0,"",'Ark1'!Y1075)</f>
        <v>157.47986171132223</v>
      </c>
      <c r="O15" s="76">
        <f>+IF(H15=0,"",'Ark1'!AA1075)</f>
        <v>31.135066963073751</v>
      </c>
      <c r="P15" s="76">
        <f>+IF(H15=0,"",'Ark1'!AC1075)</f>
        <v>-37.531277362443042</v>
      </c>
      <c r="Q15" s="76">
        <f t="shared" si="0"/>
        <v>11.019047619047619</v>
      </c>
      <c r="R15" s="61">
        <f>+IF(H15=0,"",'Ark1'!V1075)</f>
        <v>6.178046672428696</v>
      </c>
      <c r="S15" s="76">
        <f>+IF(H15=0,"",'Ark1'!X1075)</f>
        <v>170.61740163740237</v>
      </c>
      <c r="T15" s="39"/>
      <c r="U15" s="4"/>
      <c r="V15" s="52"/>
      <c r="W15" s="52"/>
      <c r="Y15" s="5"/>
      <c r="Z15"/>
      <c r="AA15"/>
      <c r="AB15"/>
      <c r="AC15"/>
      <c r="AD15"/>
      <c r="AE15"/>
    </row>
    <row r="16" spans="1:38" ht="15.6">
      <c r="A16" s="39"/>
      <c r="B16" s="60">
        <f>+'Ark1'!K1076</f>
        <v>4</v>
      </c>
      <c r="C16" s="60" t="str">
        <f>VLOOKUP(B16,RNR!$G$16:$H$18,2)</f>
        <v>Økologisk</v>
      </c>
      <c r="D16" s="60">
        <f>+'Ark1'!C1076</f>
        <v>2024</v>
      </c>
      <c r="E16" s="60">
        <f>+'Ark1'!D1076</f>
        <v>2</v>
      </c>
      <c r="F16" s="60" t="str">
        <f>VLOOKUP(E16,RNR!$J$1:$K$12,2)</f>
        <v>Februar</v>
      </c>
      <c r="G16" s="60">
        <f>+IF(H16=0,"",'Ark1'!Q1076)</f>
        <v>15</v>
      </c>
      <c r="H16" s="196">
        <f>+'Ark1'!R1076</f>
        <v>23</v>
      </c>
      <c r="I16" s="60">
        <f>+IF(H16=0,"",'Ark1'!S1076)</f>
        <v>19</v>
      </c>
      <c r="J16" s="98">
        <f>+IF(H16=0,"",'Ark1'!T1076)</f>
        <v>0.85949177877428995</v>
      </c>
      <c r="K16" s="98">
        <f>+IF(H16=0,"",'Ark1'!U1076)</f>
        <v>0.71704787621602517</v>
      </c>
      <c r="L16" s="197">
        <f>+IF(H16=0,"",'Ark1'!W1076)</f>
        <v>60.894736842105239</v>
      </c>
      <c r="M16" s="61">
        <f>+IF(H16=0,"",'Ark1'!AB1076)</f>
        <v>0</v>
      </c>
      <c r="N16" s="195">
        <f>+IF(H16=0,"",'Ark1'!Y1076)</f>
        <v>127.50869565217388</v>
      </c>
      <c r="O16" s="76">
        <f>+IF(H16=0,"",'Ark1'!AA1076)</f>
        <v>57.297509529978399</v>
      </c>
      <c r="P16" s="76">
        <f>+IF(H16=0,"",'Ark1'!AC1076)</f>
        <v>0</v>
      </c>
      <c r="Q16" s="76">
        <f t="shared" si="0"/>
        <v>1.2666666666666666</v>
      </c>
      <c r="R16" s="61">
        <f>+IF(H16=0,"",'Ark1'!V1076)</f>
        <v>2.4782608695652169</v>
      </c>
      <c r="S16" s="76">
        <f>+IF(H16=0,"",'Ark1'!X1076)</f>
        <v>160.09703707192989</v>
      </c>
      <c r="T16" s="39"/>
      <c r="U16" s="4"/>
      <c r="V16" s="52"/>
      <c r="W16" s="52"/>
      <c r="Y16" s="5"/>
      <c r="Z16"/>
      <c r="AA16"/>
      <c r="AB16"/>
      <c r="AC16"/>
      <c r="AD16"/>
      <c r="AE16"/>
    </row>
    <row r="17" spans="1:31" s="304" customFormat="1" ht="15.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4"/>
      <c r="V17" s="52"/>
      <c r="W17" s="52"/>
      <c r="X17" s="1"/>
      <c r="Y17" s="5"/>
      <c r="AA17" s="2"/>
      <c r="AB17" s="2"/>
      <c r="AC17" s="2"/>
    </row>
    <row r="18" spans="1:31" ht="15.6">
      <c r="A18" s="39"/>
      <c r="B18" s="60">
        <f>+'Ark1'!K1077</f>
        <v>0</v>
      </c>
      <c r="C18" s="60" t="str">
        <f>VLOOKUP(B18,RNR!$G$16:$H$18,2)</f>
        <v>Ordinær</v>
      </c>
      <c r="D18" s="60">
        <f>+'Ark1'!C1077</f>
        <v>2024</v>
      </c>
      <c r="E18" s="60">
        <f>+'Ark1'!D1077</f>
        <v>3</v>
      </c>
      <c r="F18" s="60" t="str">
        <f>VLOOKUP(E18,RNR!$J$1:$K$12,2)</f>
        <v>Mars</v>
      </c>
      <c r="G18" s="60">
        <f>+IF(H18=0,"",'Ark1'!Q1077)</f>
        <v>187</v>
      </c>
      <c r="H18" s="196">
        <f>+'Ark1'!R1077</f>
        <v>1389</v>
      </c>
      <c r="I18" s="60">
        <f>+IF(H18=0,"",'Ark1'!S1077)</f>
        <v>1386</v>
      </c>
      <c r="J18" s="98">
        <f>+IF(H18=0,"",'Ark1'!T1077)</f>
        <v>65.549787635677205</v>
      </c>
      <c r="K18" s="98">
        <f>+IF(H18=0,"",'Ark1'!U1077)</f>
        <v>64.412162825699298</v>
      </c>
      <c r="L18" s="197">
        <f>+IF(H18=0,"",'Ark1'!W1077)</f>
        <v>59.526695526695555</v>
      </c>
      <c r="M18" s="61">
        <f>+IF(H18=0,"",'Ark1'!AB1077)</f>
        <v>4.1039445588273216</v>
      </c>
      <c r="N18" s="195">
        <f>+IF(H18=0,"",'Ark1'!Y1077)</f>
        <v>150.63621310295184</v>
      </c>
      <c r="O18" s="76">
        <f>+IF(H18=0,"",'Ark1'!AA1077)</f>
        <v>30.178447347958752</v>
      </c>
      <c r="P18" s="76">
        <f>+IF(H18=0,"",'Ark1'!AC1077)</f>
        <v>-39.134751292878001</v>
      </c>
      <c r="Q18" s="76">
        <f t="shared" si="0"/>
        <v>7.4117647058823533</v>
      </c>
      <c r="R18" s="61">
        <f>+IF(H18=0,"",'Ark1'!V1077)</f>
        <v>5.4967602591792657</v>
      </c>
      <c r="S18" s="76">
        <f>+IF(H18=0,"",'Ark1'!X1077)</f>
        <v>163.56935432164357</v>
      </c>
      <c r="T18" s="39"/>
      <c r="U18" s="4"/>
      <c r="V18" s="52"/>
      <c r="W18" s="52"/>
      <c r="Y18" s="5"/>
      <c r="Z18"/>
      <c r="AA18"/>
      <c r="AB18"/>
      <c r="AC18"/>
      <c r="AD18"/>
      <c r="AE18"/>
    </row>
    <row r="19" spans="1:31" ht="15.6">
      <c r="A19" s="39"/>
      <c r="B19" s="60">
        <f>+'Ark1'!K1078</f>
        <v>2</v>
      </c>
      <c r="C19" s="60" t="str">
        <f>VLOOKUP(B19,RNR!$G$16:$H$18,2)</f>
        <v>Med baklabb</v>
      </c>
      <c r="D19" s="60">
        <f>+'Ark1'!C1078</f>
        <v>2024</v>
      </c>
      <c r="E19" s="60">
        <f>+'Ark1'!D1078</f>
        <v>3</v>
      </c>
      <c r="F19" s="60" t="str">
        <f>VLOOKUP(E19,RNR!$J$1:$K$12,2)</f>
        <v>Mars</v>
      </c>
      <c r="G19" s="60">
        <f>+IF(H19=0,"",'Ark1'!Q1078)</f>
        <v>90</v>
      </c>
      <c r="H19" s="196">
        <f>+'Ark1'!R1078</f>
        <v>713</v>
      </c>
      <c r="I19" s="60">
        <f>+IF(H19=0,"",'Ark1'!S1078)</f>
        <v>713</v>
      </c>
      <c r="J19" s="98">
        <f>+IF(H19=0,"",'Ark1'!T1078)</f>
        <v>33.647947144879659</v>
      </c>
      <c r="K19" s="98">
        <f>+IF(H19=0,"",'Ark1'!U1078)</f>
        <v>34.85124941624332</v>
      </c>
      <c r="L19" s="197">
        <f>+IF(H19=0,"",'Ark1'!W1078)</f>
        <v>58.496493688639539</v>
      </c>
      <c r="M19" s="61">
        <f>+IF(H19=0,"",'Ark1'!AB1078)</f>
        <v>5.5497547087325296</v>
      </c>
      <c r="N19" s="195">
        <f>+IF(H19=0,"",'Ark1'!Y1078)</f>
        <v>158.77882187938278</v>
      </c>
      <c r="O19" s="76">
        <f>+IF(H19=0,"",'Ark1'!AA1078)</f>
        <v>32.055404574376389</v>
      </c>
      <c r="P19" s="76">
        <f>+IF(H19=0,"",'Ark1'!AC1078)</f>
        <v>-49.616361810297747</v>
      </c>
      <c r="Q19" s="76">
        <f t="shared" si="0"/>
        <v>7.9222222222222225</v>
      </c>
      <c r="R19" s="61">
        <f>+IF(H19=0,"",'Ark1'!V1078)</f>
        <v>6.3155680224403916</v>
      </c>
      <c r="S19" s="76">
        <f>+IF(H19=0,"",'Ark1'!X1078)</f>
        <v>172.02472576314503</v>
      </c>
      <c r="T19" s="39"/>
      <c r="U19" s="4"/>
      <c r="V19" s="52"/>
      <c r="W19" s="52"/>
      <c r="Y19" s="5"/>
      <c r="Z19"/>
      <c r="AA19" s="2"/>
      <c r="AB19" s="2"/>
      <c r="AC19" s="2"/>
      <c r="AD19"/>
      <c r="AE19"/>
    </row>
    <row r="20" spans="1:31" ht="15.6">
      <c r="A20" s="39"/>
      <c r="B20" s="60">
        <f>+'Ark1'!K1079</f>
        <v>4</v>
      </c>
      <c r="C20" s="60" t="str">
        <f>VLOOKUP(B20,RNR!$G$16:$H$18,2)</f>
        <v>Økologisk</v>
      </c>
      <c r="D20" s="60">
        <f>+'Ark1'!C1079</f>
        <v>2024</v>
      </c>
      <c r="E20" s="60">
        <f>+'Ark1'!D1079</f>
        <v>3</v>
      </c>
      <c r="F20" s="60" t="str">
        <f>VLOOKUP(E20,RNR!$J$1:$K$12,2)</f>
        <v>Mars</v>
      </c>
      <c r="G20" s="60">
        <f>+IF(H20=0,"",'Ark1'!Q1079)</f>
        <v>15</v>
      </c>
      <c r="H20" s="196">
        <f>+'Ark1'!R1079</f>
        <v>17</v>
      </c>
      <c r="I20" s="60">
        <f>+IF(H20=0,"",'Ark1'!S1079)</f>
        <v>16</v>
      </c>
      <c r="J20" s="98">
        <f>+IF(H20=0,"",'Ark1'!T1079)</f>
        <v>0.80226521944313356</v>
      </c>
      <c r="K20" s="98">
        <f>+IF(H20=0,"",'Ark1'!U1079)</f>
        <v>0.73658775805738097</v>
      </c>
      <c r="L20" s="197">
        <f>+IF(H20=0,"",'Ark1'!W1079)</f>
        <v>60.1875</v>
      </c>
      <c r="M20" s="61">
        <f>+IF(H20=0,"",'Ark1'!AB1079)</f>
        <v>3.2252664618601656</v>
      </c>
      <c r="N20" s="195">
        <f>+IF(H20=0,"",'Ark1'!Y1079)</f>
        <v>140.74705882352939</v>
      </c>
      <c r="O20" s="76">
        <f>+IF(H20=0,"",'Ark1'!AA1079)</f>
        <v>32.329977744154121</v>
      </c>
      <c r="P20" s="76">
        <f>+IF(H20=0,"",'Ark1'!AC1079)</f>
        <v>-54.845997232372149</v>
      </c>
      <c r="Q20" s="76">
        <f t="shared" si="0"/>
        <v>1.0666666666666667</v>
      </c>
      <c r="R20" s="61">
        <f>+IF(H20=0,"",'Ark1'!V1079)</f>
        <v>2.2941176470588238</v>
      </c>
      <c r="S20" s="76">
        <f>+IF(H20=0,"",'Ark1'!X1079)</f>
        <v>164.3362437065833</v>
      </c>
      <c r="T20" s="39"/>
      <c r="U20" s="4"/>
      <c r="V20" s="52"/>
      <c r="W20" s="52"/>
      <c r="Y20" s="5"/>
      <c r="Z20"/>
      <c r="AA20" s="2"/>
      <c r="AB20" s="2"/>
      <c r="AC20" s="2"/>
      <c r="AD20"/>
      <c r="AE20"/>
    </row>
    <row r="21" spans="1:31" s="304" customFormat="1" ht="15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4"/>
      <c r="V21" s="52"/>
      <c r="W21" s="52"/>
      <c r="X21" s="1"/>
      <c r="Y21" s="5"/>
      <c r="AA21" s="2"/>
      <c r="AB21" s="2"/>
      <c r="AC21" s="2"/>
    </row>
    <row r="22" spans="1:31" ht="15.6">
      <c r="A22" s="39"/>
      <c r="B22" s="60">
        <f>+'Ark1'!K1080</f>
        <v>0</v>
      </c>
      <c r="C22" s="60" t="str">
        <f>VLOOKUP(B22,RNR!$G$16:$H$18,2)</f>
        <v>Ordinær</v>
      </c>
      <c r="D22" s="60">
        <f>+'Ark1'!C1080</f>
        <v>2024</v>
      </c>
      <c r="E22" s="60">
        <f>+'Ark1'!D1080</f>
        <v>4</v>
      </c>
      <c r="F22" s="60" t="str">
        <f>VLOOKUP(E22,RNR!$J$1:$K$12,2)</f>
        <v>April</v>
      </c>
      <c r="G22" s="60">
        <f>+IF(H22=0,"",'Ark1'!Q1080)</f>
        <v>207</v>
      </c>
      <c r="H22" s="196">
        <f>+'Ark1'!R1080</f>
        <v>1689</v>
      </c>
      <c r="I22" s="60">
        <f>+IF(H22=0,"",'Ark1'!S1080)</f>
        <v>1686</v>
      </c>
      <c r="J22" s="98">
        <f>+IF(H22=0,"",'Ark1'!T1080)</f>
        <v>56.926188068756318</v>
      </c>
      <c r="K22" s="98">
        <f>+IF(H22=0,"",'Ark1'!U1080)</f>
        <v>55.559989728602162</v>
      </c>
      <c r="L22" s="197">
        <f>+IF(H22=0,"",'Ark1'!W1080)</f>
        <v>59.462633451957295</v>
      </c>
      <c r="M22" s="61">
        <f>+IF(H22=0,"",'Ark1'!AB1080)</f>
        <v>4.2046651142860405</v>
      </c>
      <c r="N22" s="195">
        <f>+IF(H22=0,"",'Ark1'!Y1080)</f>
        <v>149.11314387211397</v>
      </c>
      <c r="O22" s="76">
        <f>+IF(H22=0,"",'Ark1'!AA1080)</f>
        <v>28.592283511895619</v>
      </c>
      <c r="P22" s="76">
        <f>+IF(H22=0,"",'Ark1'!AC1080)</f>
        <v>-33.517463084804106</v>
      </c>
      <c r="Q22" s="76">
        <f t="shared" si="0"/>
        <v>8.1449275362318847</v>
      </c>
      <c r="R22" s="61">
        <f>+IF(H22=0,"",'Ark1'!V1080)</f>
        <v>5.3984606275902891</v>
      </c>
      <c r="S22" s="76">
        <f>+IF(H22=0,"",'Ark1'!X1080)</f>
        <v>161.86438666612787</v>
      </c>
      <c r="T22" s="39"/>
      <c r="U22" s="4"/>
      <c r="V22" s="52"/>
      <c r="W22" s="52"/>
      <c r="Y22" s="5"/>
      <c r="Z22"/>
      <c r="AA22" s="2"/>
      <c r="AB22" s="2"/>
      <c r="AC22" s="2"/>
      <c r="AD22"/>
      <c r="AE22"/>
    </row>
    <row r="23" spans="1:31" ht="15.6">
      <c r="A23" s="39"/>
      <c r="B23" s="60">
        <f>+'Ark1'!K1081</f>
        <v>2</v>
      </c>
      <c r="C23" s="60" t="str">
        <f>VLOOKUP(B23,RNR!$G$16:$H$18,2)</f>
        <v>Med baklabb</v>
      </c>
      <c r="D23" s="60">
        <f>+'Ark1'!C1081</f>
        <v>2024</v>
      </c>
      <c r="E23" s="60">
        <f>+'Ark1'!D1081</f>
        <v>4</v>
      </c>
      <c r="F23" s="60" t="str">
        <f>VLOOKUP(E23,RNR!$J$1:$K$12,2)</f>
        <v>April</v>
      </c>
      <c r="G23" s="60">
        <f>+IF(H23=0,"",'Ark1'!Q1081)</f>
        <v>121</v>
      </c>
      <c r="H23" s="196">
        <f>+'Ark1'!R1081</f>
        <v>1262</v>
      </c>
      <c r="I23" s="60">
        <f>+IF(H23=0,"",'Ark1'!S1081)</f>
        <v>1262</v>
      </c>
      <c r="J23" s="98">
        <f>+IF(H23=0,"",'Ark1'!T1081)</f>
        <v>42.53454668014831</v>
      </c>
      <c r="K23" s="98">
        <f>+IF(H23=0,"",'Ark1'!U1081)</f>
        <v>43.925182926183595</v>
      </c>
      <c r="L23" s="197">
        <f>+IF(H23=0,"",'Ark1'!W1081)</f>
        <v>58.683835182250391</v>
      </c>
      <c r="M23" s="61">
        <f>+IF(H23=0,"",'Ark1'!AB1081)</f>
        <v>5.0899087757306409</v>
      </c>
      <c r="N23" s="195">
        <f>+IF(H23=0,"",'Ark1'!Y1081)</f>
        <v>157.77480190174347</v>
      </c>
      <c r="O23" s="76">
        <f>+IF(H23=0,"",'Ark1'!AA1081)</f>
        <v>30.463340816086347</v>
      </c>
      <c r="P23" s="76">
        <f>+IF(H23=0,"",'Ark1'!AC1081)</f>
        <v>-41.537393238124707</v>
      </c>
      <c r="Q23" s="76">
        <f t="shared" si="0"/>
        <v>10.429752066115702</v>
      </c>
      <c r="R23" s="61">
        <f>+IF(H23=0,"",'Ark1'!V1081)</f>
        <v>6.3716323296354993</v>
      </c>
      <c r="S23" s="76">
        <f>+IF(H23=0,"",'Ark1'!X1081)</f>
        <v>170.93694680578918</v>
      </c>
      <c r="T23" s="39"/>
      <c r="U23" s="4"/>
      <c r="V23" s="52"/>
      <c r="W23" s="52"/>
      <c r="Y23" s="5"/>
      <c r="Z23"/>
      <c r="AA23" s="2"/>
      <c r="AB23" s="2"/>
      <c r="AC23" s="2"/>
      <c r="AD23"/>
      <c r="AE23"/>
    </row>
    <row r="24" spans="1:31" ht="15.6">
      <c r="A24" s="39"/>
      <c r="B24" s="60">
        <f>+'Ark1'!K1082</f>
        <v>4</v>
      </c>
      <c r="C24" s="60" t="str">
        <f>VLOOKUP(B24,RNR!$G$16:$H$18,2)</f>
        <v>Økologisk</v>
      </c>
      <c r="D24" s="60">
        <f>+'Ark1'!C1082</f>
        <v>2024</v>
      </c>
      <c r="E24" s="60">
        <f>+'Ark1'!D1082</f>
        <v>4</v>
      </c>
      <c r="F24" s="60" t="str">
        <f>VLOOKUP(E24,RNR!$J$1:$K$12,2)</f>
        <v>April</v>
      </c>
      <c r="G24" s="60">
        <f>+IF(H24=0,"",'Ark1'!Q1082)</f>
        <v>13</v>
      </c>
      <c r="H24" s="196">
        <f>+'Ark1'!R1082</f>
        <v>16</v>
      </c>
      <c r="I24" s="60">
        <f>+IF(H24=0,"",'Ark1'!S1082)</f>
        <v>15</v>
      </c>
      <c r="J24" s="98">
        <f>+IF(H24=0,"",'Ark1'!T1082)</f>
        <v>0.53926525109538259</v>
      </c>
      <c r="K24" s="98">
        <f>+IF(H24=0,"",'Ark1'!U1082)</f>
        <v>0.51482734521426909</v>
      </c>
      <c r="L24" s="197">
        <f>+IF(H24=0,"",'Ark1'!W1082)</f>
        <v>57.66666666666665</v>
      </c>
      <c r="M24" s="61">
        <f>+IF(H24=0,"",'Ark1'!AB1082)</f>
        <v>5.5577773335110363</v>
      </c>
      <c r="N24" s="195">
        <f>+IF(H24=0,"",'Ark1'!Y1082)</f>
        <v>145.85624999999999</v>
      </c>
      <c r="O24" s="76">
        <f>+IF(H24=0,"",'Ark1'!AA1082)</f>
        <v>32.766165475990775</v>
      </c>
      <c r="P24" s="76">
        <f>+IF(H24=0,"",'Ark1'!AC1082)</f>
        <v>-25.878551216890191</v>
      </c>
      <c r="Q24" s="76">
        <f t="shared" si="0"/>
        <v>1.1538461538461537</v>
      </c>
      <c r="R24" s="61">
        <f>+IF(H24=0,"",'Ark1'!V1082)</f>
        <v>3.4375</v>
      </c>
      <c r="S24" s="76">
        <f>+IF(H24=0,"",'Ark1'!X1082)</f>
        <v>166.58315276273021</v>
      </c>
      <c r="T24" s="39"/>
      <c r="U24" s="4"/>
      <c r="V24" s="52"/>
      <c r="W24" s="52"/>
      <c r="Y24" s="5"/>
      <c r="Z24"/>
      <c r="AA24" s="2"/>
      <c r="AB24" s="2"/>
      <c r="AC24" s="2"/>
      <c r="AD24"/>
      <c r="AE24"/>
    </row>
    <row r="25" spans="1:31" s="304" customFormat="1" ht="15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4"/>
      <c r="V25" s="52"/>
      <c r="W25" s="52"/>
      <c r="X25" s="1"/>
      <c r="Y25" s="5"/>
      <c r="AA25" s="2"/>
      <c r="AB25" s="2"/>
      <c r="AC25" s="2"/>
    </row>
    <row r="26" spans="1:31" ht="15.6">
      <c r="A26" s="39"/>
      <c r="B26" s="60">
        <f>+'Ark1'!K1083</f>
        <v>0</v>
      </c>
      <c r="C26" s="60" t="str">
        <f>VLOOKUP(B26,RNR!$G$16:$H$18,2)</f>
        <v>Ordinær</v>
      </c>
      <c r="D26" s="60">
        <f>+'Ark1'!C1083</f>
        <v>2024</v>
      </c>
      <c r="E26" s="60">
        <f>+'Ark1'!D1083</f>
        <v>5</v>
      </c>
      <c r="F26" s="60" t="str">
        <f>VLOOKUP(E26,RNR!$J$1:$K$12,2)</f>
        <v>Mai</v>
      </c>
      <c r="G26" s="60">
        <f>+IF(H26=0,"",'Ark1'!Q1083)</f>
        <v>201</v>
      </c>
      <c r="H26" s="196">
        <f>+'Ark1'!R1083</f>
        <v>1648</v>
      </c>
      <c r="I26" s="60">
        <f>+IF(H26=0,"",'Ark1'!S1083)</f>
        <v>1646</v>
      </c>
      <c r="J26" s="98">
        <f>+IF(H26=0,"",'Ark1'!T1083)</f>
        <v>61.400894187779443</v>
      </c>
      <c r="K26" s="98">
        <f>+IF(H26=0,"",'Ark1'!U1083)</f>
        <v>60.260851754322445</v>
      </c>
      <c r="L26" s="197">
        <f>+IF(H26=0,"",'Ark1'!W1083)</f>
        <v>59.455650060753321</v>
      </c>
      <c r="M26" s="61">
        <f>+IF(H26=0,"",'Ark1'!AB1083)</f>
        <v>4.1460475003443902</v>
      </c>
      <c r="N26" s="195">
        <f>+IF(H26=0,"",'Ark1'!Y1083)</f>
        <v>149.06680825242714</v>
      </c>
      <c r="O26" s="76">
        <f>+IF(H26=0,"",'Ark1'!AA1083)</f>
        <v>29.50072211131954</v>
      </c>
      <c r="P26" s="76">
        <f>+IF(H26=0,"",'Ark1'!AC1083)</f>
        <v>-41.331098529898739</v>
      </c>
      <c r="Q26" s="76">
        <f t="shared" si="0"/>
        <v>8.189054726368159</v>
      </c>
      <c r="R26" s="61">
        <f>+IF(H26=0,"",'Ark1'!V1083)</f>
        <v>5.2809466019417455</v>
      </c>
      <c r="S26" s="76">
        <f>+IF(H26=0,"",'Ark1'!X1083)</f>
        <v>161.6678544004881</v>
      </c>
      <c r="T26" s="39"/>
      <c r="U26" s="4"/>
      <c r="V26" s="52"/>
      <c r="W26" s="52"/>
      <c r="Y26" s="5"/>
      <c r="Z26"/>
      <c r="AC26" s="9"/>
      <c r="AD26" s="9"/>
    </row>
    <row r="27" spans="1:31" ht="15.6">
      <c r="A27" s="39"/>
      <c r="B27" s="60">
        <f>+'Ark1'!K1084</f>
        <v>2</v>
      </c>
      <c r="C27" s="60" t="str">
        <f>VLOOKUP(B27,RNR!$G$16:$H$18,2)</f>
        <v>Med baklabb</v>
      </c>
      <c r="D27" s="60">
        <f>+'Ark1'!C1084</f>
        <v>2024</v>
      </c>
      <c r="E27" s="60">
        <f>+'Ark1'!D1084</f>
        <v>5</v>
      </c>
      <c r="F27" s="60" t="str">
        <f>VLOOKUP(E27,RNR!$J$1:$K$12,2)</f>
        <v>Mai</v>
      </c>
      <c r="G27" s="60">
        <f>+IF(H27=0,"",'Ark1'!Q1084)</f>
        <v>92</v>
      </c>
      <c r="H27" s="196">
        <f>+'Ark1'!R1084</f>
        <v>1018</v>
      </c>
      <c r="I27" s="60">
        <f>+IF(H27=0,"",'Ark1'!S1084)</f>
        <v>1018</v>
      </c>
      <c r="J27" s="98">
        <f>+IF(H27=0,"",'Ark1'!T1084)</f>
        <v>37.928464977645312</v>
      </c>
      <c r="K27" s="98">
        <f>+IF(H27=0,"",'Ark1'!U1084)</f>
        <v>38.997288211261967</v>
      </c>
      <c r="L27" s="197">
        <f>+IF(H27=0,"",'Ark1'!W1084)</f>
        <v>58.735756385068754</v>
      </c>
      <c r="M27" s="61">
        <f>+IF(H27=0,"",'Ark1'!AB1084)</f>
        <v>5.1416018147650142</v>
      </c>
      <c r="N27" s="195">
        <f>+IF(H27=0,"",'Ark1'!Y1084)</f>
        <v>156.1670923379175</v>
      </c>
      <c r="O27" s="76">
        <f>+IF(H27=0,"",'Ark1'!AA1084)</f>
        <v>32.496554564131785</v>
      </c>
      <c r="P27" s="76">
        <f>+IF(H27=0,"",'Ark1'!AC1084)</f>
        <v>-46.266088914757901</v>
      </c>
      <c r="Q27" s="76">
        <f t="shared" si="0"/>
        <v>11.065217391304348</v>
      </c>
      <c r="R27" s="61">
        <f>+IF(H27=0,"",'Ark1'!V1084)</f>
        <v>5.9911591355599212</v>
      </c>
      <c r="S27" s="76">
        <f>+IF(H27=0,"",'Ark1'!X1084)</f>
        <v>169.19511629243468</v>
      </c>
      <c r="T27" s="39"/>
      <c r="U27" s="4"/>
      <c r="V27" s="52"/>
      <c r="W27" s="52"/>
      <c r="Y27" s="5"/>
      <c r="Z27"/>
      <c r="AC27" s="9"/>
      <c r="AD27" s="9"/>
    </row>
    <row r="28" spans="1:31" ht="15.6">
      <c r="A28" s="39"/>
      <c r="B28" s="60">
        <f>+'Ark1'!K1085</f>
        <v>4</v>
      </c>
      <c r="C28" s="60" t="str">
        <f>VLOOKUP(B28,RNR!$G$16:$H$18,2)</f>
        <v>Økologisk</v>
      </c>
      <c r="D28" s="60">
        <f>+'Ark1'!C1085</f>
        <v>2024</v>
      </c>
      <c r="E28" s="60">
        <f>+'Ark1'!D1085</f>
        <v>5</v>
      </c>
      <c r="F28" s="60" t="str">
        <f>VLOOKUP(E28,RNR!$J$1:$K$12,2)</f>
        <v>Mai</v>
      </c>
      <c r="G28" s="60">
        <f>+IF(H28=0,"",'Ark1'!Q1085)</f>
        <v>10</v>
      </c>
      <c r="H28" s="196">
        <f>+'Ark1'!R1085</f>
        <v>18</v>
      </c>
      <c r="I28" s="60">
        <f>+IF(H28=0,"",'Ark1'!S1085)</f>
        <v>18</v>
      </c>
      <c r="J28" s="98">
        <f>+IF(H28=0,"",'Ark1'!T1085)</f>
        <v>0.6706408345752608</v>
      </c>
      <c r="K28" s="98">
        <f>+IF(H28=0,"",'Ark1'!U1085)</f>
        <v>0.74186003441555504</v>
      </c>
      <c r="L28" s="197">
        <f>+IF(H28=0,"",'Ark1'!W1085)</f>
        <v>58.277777777777779</v>
      </c>
      <c r="M28" s="61">
        <f>+IF(H28=0,"",'Ark1'!AB1085)</f>
        <v>3.6485241393009353</v>
      </c>
      <c r="N28" s="195">
        <f>+IF(H28=0,"",'Ark1'!Y1085)</f>
        <v>168.01666666666671</v>
      </c>
      <c r="O28" s="76">
        <f>+IF(H28=0,"",'Ark1'!AA1085)</f>
        <v>42.917728142212816</v>
      </c>
      <c r="P28" s="76">
        <f>+IF(H28=0,"",'Ark1'!AC1085)</f>
        <v>-11.239212197428332</v>
      </c>
      <c r="Q28" s="76">
        <f t="shared" si="0"/>
        <v>1.8</v>
      </c>
      <c r="R28" s="61">
        <f>+IF(H28=0,"",'Ark1'!V1085)</f>
        <v>3.5555555555555558</v>
      </c>
      <c r="S28" s="76">
        <f>+IF(H28=0,"",'Ark1'!X1085)</f>
        <v>182.03322499097143</v>
      </c>
      <c r="T28" s="39"/>
      <c r="U28" s="4"/>
      <c r="V28" s="52"/>
      <c r="W28" s="52"/>
      <c r="Y28" s="5"/>
      <c r="Z28"/>
      <c r="AC28" s="9"/>
      <c r="AD28" s="9"/>
    </row>
    <row r="29" spans="1:31" s="304" customFormat="1" ht="15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4"/>
      <c r="V29" s="52"/>
      <c r="W29" s="52"/>
      <c r="X29" s="1"/>
      <c r="Y29" s="5"/>
      <c r="AA29" s="2"/>
      <c r="AB29" s="2"/>
      <c r="AC29" s="2"/>
    </row>
    <row r="30" spans="1:31" ht="15.6">
      <c r="A30" s="39"/>
      <c r="B30" s="60">
        <f>+'Ark1'!K1086</f>
        <v>0</v>
      </c>
      <c r="C30" s="60" t="str">
        <f>VLOOKUP(B30,RNR!$G$16:$H$18,2)</f>
        <v>Ordinær</v>
      </c>
      <c r="D30" s="60">
        <f>+'Ark1'!C1086</f>
        <v>2024</v>
      </c>
      <c r="E30" s="60">
        <f>+'Ark1'!D1086</f>
        <v>6</v>
      </c>
      <c r="F30" s="60" t="str">
        <f>VLOOKUP(E30,RNR!$J$1:$K$12,2)</f>
        <v>Juni</v>
      </c>
      <c r="G30" s="60">
        <f>+IF(H30=0,"",'Ark1'!Q1086)</f>
        <v>188</v>
      </c>
      <c r="H30" s="196">
        <f>+'Ark1'!R1086</f>
        <v>1441</v>
      </c>
      <c r="I30" s="60">
        <f>+IF(H30=0,"",'Ark1'!S1086)</f>
        <v>1439</v>
      </c>
      <c r="J30" s="98">
        <f>+IF(H30=0,"",'Ark1'!T1086)</f>
        <v>65.979853479853503</v>
      </c>
      <c r="K30" s="98">
        <f>+IF(H30=0,"",'Ark1'!U1086)</f>
        <v>64.532582888921709</v>
      </c>
      <c r="L30" s="197">
        <f>+IF(H30=0,"",'Ark1'!W1086)</f>
        <v>59.362056984016689</v>
      </c>
      <c r="M30" s="61">
        <f>+IF(H30=0,"",'Ark1'!AB1086)</f>
        <v>4.4525424576602814</v>
      </c>
      <c r="N30" s="195">
        <f>+IF(H30=0,"",'Ark1'!Y1086)</f>
        <v>149.63448993754349</v>
      </c>
      <c r="O30" s="76">
        <f>+IF(H30=0,"",'Ark1'!AA1086)</f>
        <v>31.706372801497075</v>
      </c>
      <c r="P30" s="76">
        <f>+IF(H30=0,"",'Ark1'!AC1086)</f>
        <v>-39.660340488745859</v>
      </c>
      <c r="Q30" s="76">
        <f t="shared" si="0"/>
        <v>7.6542553191489358</v>
      </c>
      <c r="R30" s="61">
        <f>+IF(H30=0,"",'Ark1'!V1086)</f>
        <v>5.3573907009021511</v>
      </c>
      <c r="S30" s="76">
        <f>+IF(H30=0,"",'Ark1'!X1086)</f>
        <v>162.36647988072565</v>
      </c>
      <c r="T30" s="39"/>
      <c r="U30" s="4"/>
      <c r="V30" s="52"/>
      <c r="W30" s="52"/>
      <c r="Y30" s="5"/>
      <c r="Z30"/>
      <c r="AA30" s="2"/>
      <c r="AB30" s="2"/>
      <c r="AC30" s="2"/>
      <c r="AD30"/>
      <c r="AE30"/>
    </row>
    <row r="31" spans="1:31" ht="15.6">
      <c r="A31" s="39"/>
      <c r="B31" s="60">
        <f>+'Ark1'!K1087</f>
        <v>2</v>
      </c>
      <c r="C31" s="60" t="str">
        <f>VLOOKUP(B31,RNR!$G$16:$H$18,2)</f>
        <v>Med baklabb</v>
      </c>
      <c r="D31" s="60">
        <f>+'Ark1'!C1087</f>
        <v>2024</v>
      </c>
      <c r="E31" s="60">
        <f>+'Ark1'!D1087</f>
        <v>6</v>
      </c>
      <c r="F31" s="60" t="str">
        <f>VLOOKUP(E31,RNR!$J$1:$K$12,2)</f>
        <v>Juni</v>
      </c>
      <c r="G31" s="60">
        <f>+IF(H31=0,"",'Ark1'!Q1087)</f>
        <v>101</v>
      </c>
      <c r="H31" s="196">
        <f>+'Ark1'!R1087</f>
        <v>716</v>
      </c>
      <c r="I31" s="60">
        <f>+IF(H31=0,"",'Ark1'!S1087)</f>
        <v>716</v>
      </c>
      <c r="J31" s="98">
        <f>+IF(H31=0,"",'Ark1'!T1087)</f>
        <v>32.783882783882795</v>
      </c>
      <c r="K31" s="98">
        <f>+IF(H31=0,"",'Ark1'!U1087)</f>
        <v>34.358660034136307</v>
      </c>
      <c r="L31" s="197">
        <f>+IF(H31=0,"",'Ark1'!W1087)</f>
        <v>58.220670391061454</v>
      </c>
      <c r="M31" s="61">
        <f>+IF(H31=0,"",'Ark1'!AB1087)</f>
        <v>5.2638662424811491</v>
      </c>
      <c r="N31" s="195">
        <f>+IF(H31=0,"",'Ark1'!Y1087)</f>
        <v>160.33924581005587</v>
      </c>
      <c r="O31" s="76">
        <f>+IF(H31=0,"",'Ark1'!AA1087)</f>
        <v>30.105886857117802</v>
      </c>
      <c r="P31" s="76">
        <f>+IF(H31=0,"",'Ark1'!AC1087)</f>
        <v>-34.691078651345435</v>
      </c>
      <c r="Q31" s="76">
        <f t="shared" si="0"/>
        <v>7.0891089108910892</v>
      </c>
      <c r="R31" s="61">
        <f>+IF(H31=0,"",'Ark1'!V1087)</f>
        <v>6.7234636871508373</v>
      </c>
      <c r="S31" s="76">
        <f>+IF(H31=0,"",'Ark1'!X1087)</f>
        <v>173.71532590471924</v>
      </c>
      <c r="T31" s="39"/>
      <c r="U31" s="4"/>
      <c r="V31" s="52"/>
      <c r="W31" s="52"/>
      <c r="Y31" s="5"/>
      <c r="Z31"/>
      <c r="AC31" s="9"/>
      <c r="AD31" s="9"/>
    </row>
    <row r="32" spans="1:31" ht="15.6">
      <c r="A32" s="39"/>
      <c r="B32" s="60">
        <f>+'Ark1'!K1088</f>
        <v>4</v>
      </c>
      <c r="C32" s="60" t="str">
        <f>VLOOKUP(B32,RNR!$G$16:$H$18,2)</f>
        <v>Økologisk</v>
      </c>
      <c r="D32" s="60">
        <f>+'Ark1'!C1088</f>
        <v>2024</v>
      </c>
      <c r="E32" s="60">
        <f>+'Ark1'!D1088</f>
        <v>6</v>
      </c>
      <c r="F32" s="60" t="str">
        <f>VLOOKUP(E32,RNR!$J$1:$K$12,2)</f>
        <v>Juni</v>
      </c>
      <c r="G32" s="60">
        <f>+IF(H32=0,"",'Ark1'!Q1088)</f>
        <v>12</v>
      </c>
      <c r="H32" s="196">
        <f>+'Ark1'!R1088</f>
        <v>27</v>
      </c>
      <c r="I32" s="60">
        <f>+IF(H32=0,"",'Ark1'!S1088)</f>
        <v>27</v>
      </c>
      <c r="J32" s="98">
        <f>+IF(H32=0,"",'Ark1'!T1088)</f>
        <v>1.2362637362637361</v>
      </c>
      <c r="K32" s="98">
        <f>+IF(H32=0,"",'Ark1'!U1088)</f>
        <v>1.1087570769420001</v>
      </c>
      <c r="L32" s="197">
        <f>+IF(H32=0,"",'Ark1'!W1088)</f>
        <v>59.703703703703702</v>
      </c>
      <c r="M32" s="61">
        <f>+IF(H32=0,"",'Ark1'!AB1088)</f>
        <v>4.1079400516273683</v>
      </c>
      <c r="N32" s="195">
        <f>+IF(H32=0,"",'Ark1'!Y1088)</f>
        <v>137.21111111111111</v>
      </c>
      <c r="O32" s="76">
        <f>+IF(H32=0,"",'Ark1'!AA1088)</f>
        <v>28.859818707027095</v>
      </c>
      <c r="P32" s="76">
        <f>+IF(H32=0,"",'Ark1'!AC1088)</f>
        <v>-54.35888770722508</v>
      </c>
      <c r="Q32" s="76">
        <f t="shared" si="0"/>
        <v>2.25</v>
      </c>
      <c r="R32" s="61">
        <f>+IF(H32=0,"",'Ark1'!V1088)</f>
        <v>3.592592592592593</v>
      </c>
      <c r="S32" s="76">
        <f>+IF(H32=0,"",'Ark1'!X1088)</f>
        <v>148.65775851691345</v>
      </c>
      <c r="T32" s="39"/>
      <c r="U32" s="4"/>
      <c r="V32" s="52"/>
      <c r="W32" s="52"/>
      <c r="Y32" s="5"/>
      <c r="Z32"/>
      <c r="AC32" s="9"/>
      <c r="AD32" s="9"/>
    </row>
    <row r="33" spans="1:37" ht="15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4"/>
      <c r="V33" s="52"/>
      <c r="W33" s="52"/>
      <c r="Y33" s="5"/>
      <c r="Z33"/>
      <c r="AA33" s="2"/>
      <c r="AB33" s="2"/>
      <c r="AC33" s="2"/>
      <c r="AD33"/>
      <c r="AE33"/>
    </row>
    <row r="34" spans="1:37" ht="15.6">
      <c r="J34" s="52"/>
      <c r="K34" s="52"/>
      <c r="O34" s="66"/>
      <c r="U34" s="77"/>
      <c r="V34" s="53"/>
      <c r="AF34" s="12"/>
      <c r="AG34" s="11"/>
      <c r="AH34" s="11"/>
      <c r="AK34" s="5"/>
    </row>
    <row r="35" spans="1:37" ht="15.6">
      <c r="J35" s="52"/>
      <c r="K35" s="52"/>
      <c r="O35" s="66"/>
      <c r="U35" s="77"/>
      <c r="V35" s="53"/>
      <c r="AF35" s="12"/>
      <c r="AG35" s="11"/>
      <c r="AH35" s="11"/>
      <c r="AK35" s="5"/>
    </row>
    <row r="36" spans="1:37" ht="15.6">
      <c r="J36" s="52"/>
      <c r="K36" s="52"/>
      <c r="O36" s="66"/>
      <c r="U36" s="77"/>
      <c r="V36" s="53"/>
      <c r="AF36" s="12"/>
      <c r="AG36" s="11"/>
      <c r="AH36" s="11"/>
      <c r="AK36" s="5"/>
    </row>
    <row r="37" spans="1:37" ht="15.6">
      <c r="J37" s="52"/>
      <c r="K37" s="52"/>
      <c r="O37" s="66"/>
      <c r="U37" s="77"/>
      <c r="V37" s="53"/>
      <c r="AF37" s="12"/>
      <c r="AG37" s="11"/>
      <c r="AH37" s="11"/>
      <c r="AK37" s="5"/>
    </row>
    <row r="38" spans="1:37" ht="15.6">
      <c r="J38" s="52"/>
      <c r="K38" s="52"/>
      <c r="O38" s="66"/>
      <c r="U38" s="77"/>
      <c r="V38" s="53"/>
      <c r="AF38" s="12"/>
      <c r="AG38" s="11"/>
      <c r="AH38" s="11"/>
      <c r="AK38" s="5"/>
    </row>
    <row r="39" spans="1:37" ht="15.6">
      <c r="J39" s="52"/>
      <c r="K39" s="52"/>
      <c r="O39" s="66"/>
      <c r="U39" s="77"/>
      <c r="V39" s="53"/>
      <c r="AF39" s="12"/>
      <c r="AG39" s="11"/>
      <c r="AH39" s="11"/>
      <c r="AK39" s="5"/>
    </row>
    <row r="40" spans="1:37" ht="15.6">
      <c r="J40" s="52"/>
      <c r="K40" s="52"/>
      <c r="O40" s="66"/>
      <c r="U40" s="77"/>
      <c r="V40" s="53"/>
      <c r="AF40" s="12"/>
      <c r="AG40" s="11"/>
      <c r="AH40" s="11"/>
      <c r="AK40" s="5"/>
    </row>
    <row r="41" spans="1:37" ht="15.6">
      <c r="J41" s="52"/>
      <c r="K41" s="52"/>
      <c r="O41" s="66"/>
      <c r="U41" s="77"/>
      <c r="V41" s="53"/>
      <c r="AF41" s="12"/>
      <c r="AG41" s="11"/>
      <c r="AH41" s="11"/>
      <c r="AK41" s="5"/>
    </row>
    <row r="42" spans="1:37" ht="15.6">
      <c r="J42" s="52"/>
      <c r="K42" s="52"/>
      <c r="O42" s="66"/>
      <c r="U42" s="77"/>
      <c r="V42" s="53"/>
      <c r="AF42" s="12"/>
      <c r="AG42" s="11"/>
      <c r="AH42" s="11"/>
      <c r="AK42" s="5"/>
    </row>
    <row r="43" spans="1:37" ht="15.6">
      <c r="J43" s="52"/>
      <c r="K43" s="52"/>
      <c r="O43" s="66"/>
      <c r="U43" s="77"/>
      <c r="V43" s="53"/>
      <c r="AF43" s="12"/>
      <c r="AG43" s="11"/>
      <c r="AH43" s="11"/>
      <c r="AK43" s="5"/>
    </row>
    <row r="44" spans="1:37" ht="15.6">
      <c r="J44" s="52"/>
      <c r="K44" s="52"/>
      <c r="O44" s="66"/>
      <c r="U44" s="77"/>
      <c r="V44" s="53"/>
      <c r="AF44" s="12"/>
      <c r="AG44" s="11"/>
      <c r="AH44" s="11"/>
      <c r="AK44" s="5"/>
    </row>
    <row r="45" spans="1:37" ht="15.6">
      <c r="J45" s="52"/>
      <c r="K45" s="52"/>
      <c r="O45" s="66"/>
      <c r="U45" s="77"/>
      <c r="V45" s="53"/>
      <c r="AF45" s="12"/>
      <c r="AG45" s="11"/>
      <c r="AH45" s="11"/>
      <c r="AK45" s="5"/>
    </row>
    <row r="46" spans="1:37" ht="15.6">
      <c r="J46" s="52"/>
      <c r="K46" s="52"/>
      <c r="O46" s="66"/>
      <c r="U46" s="77"/>
      <c r="V46" s="53"/>
      <c r="AF46" s="12"/>
      <c r="AG46" s="11"/>
      <c r="AH46" s="11"/>
      <c r="AK46" s="5"/>
    </row>
    <row r="47" spans="1:37">
      <c r="J47" s="52"/>
      <c r="K47" s="52"/>
      <c r="O47" s="66"/>
      <c r="U47" s="77"/>
      <c r="V47" s="53"/>
      <c r="AF47" s="12"/>
      <c r="AG47" s="11"/>
      <c r="AH47" s="11"/>
    </row>
    <row r="48" spans="1:37">
      <c r="J48" s="52"/>
      <c r="K48" s="52"/>
      <c r="O48" s="66"/>
      <c r="U48" s="77"/>
      <c r="V48" s="53"/>
      <c r="AF48" s="12"/>
      <c r="AG48" s="11"/>
      <c r="AH48" s="11"/>
    </row>
    <row r="49" spans="10:34">
      <c r="J49" s="52"/>
      <c r="K49" s="52"/>
      <c r="O49" s="66"/>
      <c r="U49" s="77"/>
      <c r="V49" s="53"/>
      <c r="AF49" s="12"/>
      <c r="AG49" s="11"/>
      <c r="AH49" s="11"/>
    </row>
    <row r="50" spans="10:34">
      <c r="J50" s="52"/>
      <c r="K50" s="52"/>
      <c r="O50" s="66"/>
      <c r="U50" s="77"/>
      <c r="V50" s="53"/>
      <c r="AF50" s="12"/>
      <c r="AG50" s="11"/>
      <c r="AH50" s="11"/>
    </row>
    <row r="51" spans="10:34">
      <c r="J51" s="52"/>
      <c r="K51" s="52"/>
      <c r="O51" s="66"/>
      <c r="U51" s="77"/>
      <c r="V51" s="53"/>
      <c r="AF51" s="12"/>
      <c r="AG51" s="11"/>
      <c r="AH51" s="11"/>
    </row>
    <row r="52" spans="10:34">
      <c r="J52" s="52"/>
      <c r="K52" s="52"/>
      <c r="O52" s="67"/>
      <c r="U52" s="77"/>
      <c r="V52" s="53"/>
      <c r="AF52" s="12"/>
      <c r="AG52" s="11"/>
      <c r="AH52" s="11"/>
    </row>
    <row r="53" spans="10:34">
      <c r="J53" s="52"/>
      <c r="K53" s="52"/>
      <c r="O53" s="68"/>
      <c r="U53" s="77"/>
      <c r="V53" s="53"/>
      <c r="AG53" s="11"/>
      <c r="AH53" s="11"/>
    </row>
    <row r="54" spans="10:34">
      <c r="J54" s="52"/>
      <c r="K54" s="52"/>
      <c r="O54" s="68"/>
      <c r="U54" s="77"/>
      <c r="V54" s="53"/>
      <c r="AG54" s="11"/>
      <c r="AH54" s="11"/>
    </row>
    <row r="55" spans="10:34">
      <c r="J55" s="52"/>
      <c r="K55" s="52"/>
      <c r="O55" s="68"/>
      <c r="U55" s="77"/>
      <c r="V55" s="53"/>
      <c r="AG55" s="11"/>
      <c r="AH55" s="11"/>
    </row>
    <row r="56" spans="10:34">
      <c r="J56" s="52"/>
      <c r="K56" s="52"/>
      <c r="O56" s="68"/>
      <c r="U56" s="77"/>
      <c r="V56" s="53"/>
      <c r="AG56" s="11"/>
      <c r="AH56" s="11"/>
    </row>
    <row r="57" spans="10:34">
      <c r="J57" s="52"/>
      <c r="K57" s="52"/>
      <c r="O57" s="68"/>
      <c r="U57" s="77"/>
      <c r="V57" s="53"/>
      <c r="AG57" s="11"/>
      <c r="AH57" s="11"/>
    </row>
    <row r="58" spans="10:34">
      <c r="J58" s="52"/>
      <c r="K58" s="52"/>
      <c r="O58" s="68"/>
      <c r="U58" s="77"/>
      <c r="V58" s="53"/>
      <c r="AG58" s="11"/>
      <c r="AH58" s="11"/>
    </row>
    <row r="59" spans="10:34">
      <c r="J59" s="52"/>
      <c r="K59" s="52"/>
      <c r="O59" s="68"/>
      <c r="U59" s="77"/>
      <c r="V59" s="53"/>
      <c r="AG59" s="11"/>
      <c r="AH59" s="11"/>
    </row>
    <row r="60" spans="10:34">
      <c r="J60" s="52"/>
      <c r="K60" s="52"/>
      <c r="O60" s="68"/>
      <c r="U60" s="77"/>
      <c r="V60" s="53"/>
      <c r="AG60" s="11"/>
      <c r="AH60" s="11"/>
    </row>
    <row r="61" spans="10:34">
      <c r="J61" s="52"/>
      <c r="K61" s="52"/>
      <c r="O61" s="68"/>
      <c r="U61" s="77"/>
      <c r="V61" s="53"/>
      <c r="AG61" s="11"/>
      <c r="AH61" s="11"/>
    </row>
    <row r="62" spans="10:34">
      <c r="J62" s="52"/>
      <c r="K62" s="52"/>
      <c r="O62" s="68"/>
      <c r="U62" s="77"/>
      <c r="V62" s="53"/>
      <c r="AG62" s="11"/>
      <c r="AH62" s="11"/>
    </row>
    <row r="63" spans="10:34">
      <c r="J63" s="52"/>
      <c r="K63" s="52"/>
      <c r="O63" s="68"/>
      <c r="U63" s="77"/>
      <c r="V63" s="53"/>
      <c r="AG63" s="11"/>
      <c r="AH63" s="11"/>
    </row>
    <row r="64" spans="10:34">
      <c r="J64" s="52"/>
      <c r="K64" s="52"/>
      <c r="O64" s="68"/>
      <c r="U64" s="77"/>
      <c r="V64" s="53"/>
      <c r="AG64" s="11"/>
      <c r="AH64" s="11"/>
    </row>
    <row r="65" spans="10:34">
      <c r="J65" s="52"/>
      <c r="K65" s="52"/>
      <c r="O65" s="68"/>
      <c r="U65" s="77"/>
      <c r="V65" s="53"/>
      <c r="AG65" s="11"/>
      <c r="AH65" s="11"/>
    </row>
    <row r="66" spans="10:34">
      <c r="J66" s="52"/>
      <c r="K66" s="52"/>
      <c r="O66" s="68"/>
      <c r="U66" s="77"/>
      <c r="V66" s="53"/>
      <c r="AG66" s="11"/>
      <c r="AH66" s="11"/>
    </row>
    <row r="67" spans="10:34">
      <c r="J67" s="52"/>
      <c r="K67" s="52"/>
      <c r="O67" s="68"/>
      <c r="U67" s="77"/>
      <c r="V67" s="53"/>
      <c r="AG67" s="11"/>
      <c r="AH67" s="11"/>
    </row>
    <row r="68" spans="10:34">
      <c r="J68" s="52"/>
      <c r="K68" s="52"/>
      <c r="O68" s="68"/>
      <c r="U68" s="77"/>
      <c r="V68" s="53"/>
      <c r="AG68" s="11"/>
      <c r="AH68" s="11"/>
    </row>
    <row r="69" spans="10:34">
      <c r="J69" s="52"/>
      <c r="K69" s="52"/>
      <c r="O69" s="68"/>
      <c r="U69" s="77"/>
      <c r="V69" s="53"/>
      <c r="AG69" s="11"/>
      <c r="AH69" s="11"/>
    </row>
    <row r="70" spans="10:34">
      <c r="J70" s="52"/>
      <c r="K70" s="52"/>
      <c r="O70" s="68"/>
      <c r="U70" s="77"/>
      <c r="V70" s="53"/>
      <c r="AG70" s="11"/>
      <c r="AH70" s="11"/>
    </row>
    <row r="71" spans="10:34">
      <c r="J71" s="52"/>
      <c r="K71" s="52"/>
      <c r="O71" s="68"/>
      <c r="U71" s="77"/>
      <c r="V71" s="53"/>
      <c r="AG71" s="11"/>
      <c r="AH71" s="11"/>
    </row>
    <row r="72" spans="10:34">
      <c r="J72" s="52"/>
      <c r="K72" s="52"/>
      <c r="O72" s="68"/>
      <c r="U72" s="77"/>
      <c r="V72" s="53"/>
      <c r="AG72" s="11"/>
      <c r="AH72" s="11"/>
    </row>
    <row r="73" spans="10:34">
      <c r="J73" s="52"/>
      <c r="K73" s="52"/>
      <c r="O73" s="68"/>
      <c r="U73" s="77"/>
      <c r="V73" s="53"/>
      <c r="AG73" s="11"/>
      <c r="AH73" s="11"/>
    </row>
    <row r="74" spans="10:34">
      <c r="J74" s="52"/>
      <c r="K74" s="52"/>
      <c r="O74" s="68"/>
      <c r="U74" s="77"/>
      <c r="V74" s="53"/>
      <c r="AG74" s="11"/>
      <c r="AH74" s="11"/>
    </row>
    <row r="75" spans="10:34">
      <c r="J75" s="52"/>
      <c r="K75" s="52"/>
      <c r="O75" s="68"/>
      <c r="U75" s="77"/>
      <c r="V75" s="53"/>
      <c r="AG75" s="11"/>
      <c r="AH75" s="11"/>
    </row>
    <row r="76" spans="10:34">
      <c r="J76" s="52"/>
      <c r="K76" s="52"/>
      <c r="O76" s="68"/>
      <c r="U76" s="77"/>
      <c r="V76" s="53"/>
      <c r="AG76" s="11"/>
      <c r="AH76" s="11"/>
    </row>
    <row r="77" spans="10:34">
      <c r="J77" s="52"/>
      <c r="K77" s="52"/>
      <c r="O77" s="68"/>
      <c r="U77" s="77"/>
      <c r="V77" s="53"/>
      <c r="AG77" s="11"/>
      <c r="AH77" s="11"/>
    </row>
    <row r="78" spans="10:34">
      <c r="J78" s="52"/>
      <c r="K78" s="52"/>
      <c r="O78" s="68"/>
      <c r="U78" s="77"/>
      <c r="V78" s="53"/>
      <c r="AG78" s="11"/>
      <c r="AH78" s="11"/>
    </row>
    <row r="79" spans="10:34">
      <c r="J79" s="52"/>
      <c r="K79" s="52"/>
      <c r="O79" s="68"/>
      <c r="U79" s="77"/>
      <c r="V79" s="53"/>
      <c r="AG79" s="11"/>
      <c r="AH79" s="11"/>
    </row>
    <row r="80" spans="10:34">
      <c r="J80" s="52"/>
      <c r="K80" s="52"/>
      <c r="O80" s="68"/>
      <c r="U80" s="77"/>
      <c r="V80" s="53"/>
      <c r="AG80" s="11"/>
      <c r="AH80" s="11"/>
    </row>
    <row r="81" spans="10:34">
      <c r="J81" s="52"/>
      <c r="K81" s="52"/>
      <c r="O81" s="68"/>
      <c r="U81" s="77"/>
      <c r="V81" s="53"/>
      <c r="AG81" s="11"/>
      <c r="AH81" s="11"/>
    </row>
    <row r="82" spans="10:34">
      <c r="J82" s="52"/>
      <c r="K82" s="52"/>
      <c r="O82" s="68"/>
      <c r="U82" s="77"/>
      <c r="V82" s="53"/>
      <c r="AG82" s="11"/>
      <c r="AH82" s="11"/>
    </row>
    <row r="83" spans="10:34">
      <c r="J83" s="52"/>
      <c r="K83" s="52"/>
      <c r="O83" s="68"/>
      <c r="U83" s="77"/>
      <c r="V83" s="53"/>
    </row>
    <row r="84" spans="10:34">
      <c r="J84" s="52"/>
      <c r="K84" s="52"/>
      <c r="O84" s="68"/>
      <c r="U84" s="77"/>
      <c r="V84" s="53"/>
    </row>
    <row r="85" spans="10:34">
      <c r="J85" s="52"/>
      <c r="K85" s="52"/>
      <c r="O85" s="68"/>
      <c r="U85" s="77"/>
      <c r="V85" s="53"/>
    </row>
    <row r="86" spans="10:34">
      <c r="J86" s="52"/>
      <c r="K86" s="52"/>
      <c r="O86" s="68"/>
      <c r="U86" s="77"/>
      <c r="V86" s="53"/>
    </row>
    <row r="87" spans="10:34">
      <c r="J87" s="52"/>
      <c r="K87" s="52"/>
      <c r="O87" s="68"/>
      <c r="U87" s="77"/>
      <c r="V87" s="53"/>
    </row>
    <row r="88" spans="10:34">
      <c r="J88" s="52"/>
      <c r="K88" s="52"/>
      <c r="O88" s="68"/>
      <c r="U88" s="77"/>
      <c r="V88" s="53"/>
    </row>
    <row r="89" spans="10:34">
      <c r="J89" s="52"/>
      <c r="K89" s="52"/>
      <c r="O89" s="68"/>
      <c r="U89" s="77"/>
      <c r="V89" s="53"/>
    </row>
    <row r="90" spans="10:34">
      <c r="J90" s="52"/>
      <c r="K90" s="52"/>
      <c r="O90" s="68"/>
      <c r="U90" s="77"/>
      <c r="V90" s="53"/>
    </row>
    <row r="91" spans="10:34">
      <c r="J91" s="52"/>
      <c r="K91" s="52"/>
      <c r="O91" s="68"/>
      <c r="U91" s="77"/>
      <c r="V91" s="53"/>
    </row>
    <row r="92" spans="10:34">
      <c r="J92" s="52"/>
      <c r="K92" s="52"/>
      <c r="O92" s="68"/>
      <c r="U92" s="77"/>
      <c r="V92" s="53"/>
    </row>
    <row r="93" spans="10:34">
      <c r="J93" s="52"/>
      <c r="K93" s="52"/>
      <c r="O93" s="68"/>
      <c r="U93" s="77"/>
      <c r="V93" s="53"/>
    </row>
    <row r="94" spans="10:34">
      <c r="J94" s="52"/>
      <c r="K94" s="52"/>
      <c r="O94" s="68"/>
      <c r="U94" s="77"/>
      <c r="V94" s="53"/>
    </row>
    <row r="95" spans="10:34">
      <c r="J95" s="52"/>
      <c r="K95" s="52"/>
      <c r="O95" s="68"/>
      <c r="U95" s="77"/>
      <c r="V95" s="53"/>
    </row>
    <row r="96" spans="10:34">
      <c r="J96" s="52"/>
      <c r="K96" s="52"/>
      <c r="O96" s="68"/>
      <c r="U96" s="77"/>
      <c r="V96" s="53"/>
    </row>
    <row r="97" spans="10:36">
      <c r="J97" s="52"/>
      <c r="K97" s="52"/>
      <c r="O97" s="68"/>
      <c r="U97" s="77"/>
      <c r="V97" s="53"/>
    </row>
    <row r="98" spans="10:36">
      <c r="J98" s="52"/>
      <c r="K98" s="52"/>
      <c r="O98" s="68"/>
      <c r="U98" s="77"/>
      <c r="V98" s="53"/>
    </row>
    <row r="99" spans="10:36">
      <c r="J99" s="52"/>
      <c r="K99" s="52"/>
      <c r="O99" s="68"/>
      <c r="U99" s="77"/>
      <c r="V99" s="53"/>
    </row>
    <row r="100" spans="10:36">
      <c r="J100" s="52"/>
      <c r="K100" s="52"/>
      <c r="O100" s="68"/>
      <c r="U100" s="77"/>
      <c r="V100" s="53"/>
    </row>
    <row r="101" spans="10:36">
      <c r="J101" s="52"/>
      <c r="K101" s="52"/>
      <c r="O101" s="68"/>
      <c r="U101" s="77"/>
      <c r="V101" s="53"/>
    </row>
    <row r="102" spans="10:36">
      <c r="J102" s="52"/>
      <c r="K102" s="52"/>
      <c r="O102" s="68"/>
      <c r="U102" s="77"/>
      <c r="V102" s="53"/>
    </row>
    <row r="103" spans="10:36">
      <c r="J103" s="52"/>
      <c r="K103" s="52"/>
      <c r="O103" s="68"/>
      <c r="U103" s="77"/>
      <c r="V103" s="53"/>
    </row>
    <row r="104" spans="10:36">
      <c r="J104" s="52"/>
      <c r="K104" s="52"/>
      <c r="O104" s="68"/>
      <c r="U104" s="77"/>
      <c r="V104" s="53"/>
    </row>
    <row r="105" spans="10:36">
      <c r="J105" s="52"/>
      <c r="K105" s="52"/>
      <c r="O105" s="68"/>
      <c r="U105" s="77"/>
      <c r="V105" s="53"/>
    </row>
    <row r="106" spans="10:36">
      <c r="J106" s="52"/>
      <c r="K106" s="52"/>
      <c r="O106" s="68"/>
      <c r="U106" s="77"/>
      <c r="V106" s="53"/>
    </row>
    <row r="107" spans="10:36">
      <c r="J107" s="52"/>
      <c r="K107" s="52"/>
      <c r="O107" s="68"/>
      <c r="U107" s="77"/>
      <c r="V107" s="53"/>
      <c r="AG107" s="59"/>
      <c r="AH107" s="59"/>
      <c r="AI107" s="59"/>
      <c r="AJ107" s="59"/>
    </row>
    <row r="108" spans="10:36">
      <c r="J108" s="52"/>
      <c r="K108" s="52"/>
      <c r="O108" s="68"/>
      <c r="U108" s="77"/>
      <c r="V108" s="53"/>
      <c r="AG108" s="59"/>
      <c r="AH108" s="59"/>
      <c r="AI108" s="59"/>
      <c r="AJ108" s="59"/>
    </row>
    <row r="109" spans="10:36">
      <c r="J109" s="151"/>
      <c r="K109" s="151"/>
      <c r="M109" s="32"/>
      <c r="O109" s="68"/>
      <c r="P109" s="68"/>
      <c r="Q109" s="32"/>
      <c r="T109" s="68"/>
      <c r="AG109" s="59"/>
      <c r="AH109" s="59"/>
      <c r="AI109" s="59"/>
      <c r="AJ109" s="59"/>
    </row>
    <row r="110" spans="10:36">
      <c r="J110" s="151"/>
      <c r="K110" s="151"/>
      <c r="M110" s="32"/>
      <c r="P110" s="68"/>
      <c r="Q110" s="32"/>
      <c r="T110" s="68"/>
      <c r="AG110" s="59"/>
      <c r="AH110" s="59"/>
      <c r="AI110" s="59"/>
      <c r="AJ110" s="59"/>
    </row>
    <row r="111" spans="10:36">
      <c r="AG111" s="59"/>
      <c r="AH111" s="59"/>
      <c r="AI111" s="59"/>
      <c r="AJ111" s="59"/>
    </row>
    <row r="112" spans="10:36">
      <c r="AG112" s="59"/>
      <c r="AH112" s="59"/>
      <c r="AI112" s="59"/>
      <c r="AJ112" s="59"/>
    </row>
    <row r="113" spans="33:36">
      <c r="AG113" s="59"/>
      <c r="AH113" s="59"/>
      <c r="AI113" s="59"/>
      <c r="AJ113" s="59"/>
    </row>
    <row r="114" spans="33:36">
      <c r="AG114" s="59"/>
      <c r="AH114" s="59"/>
      <c r="AI114" s="59"/>
      <c r="AJ114" s="59"/>
    </row>
    <row r="115" spans="33:36">
      <c r="AG115" s="59"/>
      <c r="AH115" s="59"/>
      <c r="AI115" s="59"/>
      <c r="AJ115" s="59"/>
    </row>
    <row r="116" spans="33:36">
      <c r="AG116" s="59"/>
      <c r="AH116" s="59"/>
      <c r="AI116" s="59"/>
      <c r="AJ116" s="59"/>
    </row>
    <row r="130" spans="8:36" s="59" customFormat="1">
      <c r="J130" s="96"/>
      <c r="K130" s="96"/>
      <c r="M130"/>
      <c r="N130" s="188"/>
      <c r="O130" s="9"/>
      <c r="P130" s="9"/>
      <c r="Q130"/>
      <c r="S130" s="188"/>
      <c r="T130" s="9"/>
      <c r="U130" s="9"/>
      <c r="V130" s="1"/>
      <c r="W130" s="1"/>
      <c r="X130" s="1"/>
      <c r="Y130" s="1"/>
      <c r="Z130" s="1"/>
      <c r="AA130" s="1"/>
      <c r="AB130" s="1"/>
      <c r="AC130" s="1"/>
      <c r="AD130" s="1"/>
      <c r="AE130" s="9"/>
      <c r="AF130"/>
      <c r="AG130"/>
      <c r="AH130"/>
      <c r="AI130"/>
      <c r="AJ130"/>
    </row>
    <row r="131" spans="8:36" s="59" customFormat="1">
      <c r="J131" s="96"/>
      <c r="K131" s="96"/>
      <c r="M131"/>
      <c r="N131" s="188"/>
      <c r="O131" s="9"/>
      <c r="P131" s="9"/>
      <c r="Q131"/>
      <c r="S131" s="188"/>
      <c r="T131" s="9"/>
      <c r="U131" s="9"/>
      <c r="V131" s="1"/>
      <c r="W131" s="1"/>
      <c r="X131" s="1"/>
      <c r="Y131" s="1"/>
      <c r="Z131" s="1"/>
      <c r="AA131" s="1"/>
      <c r="AB131" s="1"/>
      <c r="AC131" s="1"/>
      <c r="AD131" s="1"/>
      <c r="AE131" s="9"/>
      <c r="AF131"/>
      <c r="AG131"/>
      <c r="AH131"/>
      <c r="AI131"/>
      <c r="AJ131"/>
    </row>
    <row r="132" spans="8:36" s="59" customFormat="1">
      <c r="J132" s="96"/>
      <c r="K132" s="96"/>
      <c r="M132"/>
      <c r="N132" s="188"/>
      <c r="O132" s="9"/>
      <c r="P132" s="9"/>
      <c r="Q132"/>
      <c r="S132" s="188"/>
      <c r="T132" s="9"/>
      <c r="U132" s="9"/>
      <c r="V132" s="1"/>
      <c r="W132" s="1"/>
      <c r="X132" s="1"/>
      <c r="Y132" s="1"/>
      <c r="Z132" s="1"/>
      <c r="AA132" s="1"/>
      <c r="AB132" s="1"/>
      <c r="AC132" s="1"/>
      <c r="AD132" s="1"/>
      <c r="AE132" s="9"/>
      <c r="AF132"/>
      <c r="AG132"/>
      <c r="AH132"/>
      <c r="AI132"/>
      <c r="AJ132"/>
    </row>
    <row r="133" spans="8:36" s="59" customFormat="1">
      <c r="J133" s="96"/>
      <c r="K133" s="96"/>
      <c r="M133"/>
      <c r="N133" s="188"/>
      <c r="O133" s="9"/>
      <c r="P133" s="9"/>
      <c r="Q133"/>
      <c r="S133" s="188"/>
      <c r="T133" s="9"/>
      <c r="U133" s="9"/>
      <c r="V133" s="1"/>
      <c r="W133" s="1"/>
      <c r="X133" s="1"/>
      <c r="Y133" s="1"/>
      <c r="Z133" s="1"/>
      <c r="AA133" s="1"/>
      <c r="AB133" s="1"/>
      <c r="AC133" s="1"/>
      <c r="AD133" s="1"/>
      <c r="AE133" s="9"/>
      <c r="AF133"/>
      <c r="AG133"/>
      <c r="AH133"/>
      <c r="AI133"/>
      <c r="AJ133"/>
    </row>
    <row r="134" spans="8:36" s="59" customFormat="1">
      <c r="J134" s="96"/>
      <c r="K134" s="96"/>
      <c r="M134"/>
      <c r="N134" s="188"/>
      <c r="O134" s="9"/>
      <c r="P134" s="9"/>
      <c r="Q134"/>
      <c r="S134" s="188"/>
      <c r="T134" s="9"/>
      <c r="U134" s="9"/>
      <c r="V134" s="1"/>
      <c r="W134" s="1"/>
      <c r="X134" s="1"/>
      <c r="Y134" s="1"/>
      <c r="Z134" s="1"/>
      <c r="AA134" s="1"/>
      <c r="AB134" s="1"/>
      <c r="AC134" s="1"/>
      <c r="AD134" s="1"/>
      <c r="AE134" s="9"/>
      <c r="AF134"/>
      <c r="AG134"/>
      <c r="AH134"/>
      <c r="AI134"/>
      <c r="AJ134"/>
    </row>
    <row r="135" spans="8:36" s="59" customFormat="1">
      <c r="J135" s="96"/>
      <c r="K135" s="96"/>
      <c r="M135"/>
      <c r="N135" s="188"/>
      <c r="O135" s="9"/>
      <c r="P135" s="9"/>
      <c r="Q135"/>
      <c r="S135" s="188"/>
      <c r="T135" s="9"/>
      <c r="U135" s="9"/>
      <c r="V135" s="1"/>
      <c r="W135" s="1"/>
      <c r="X135" s="1"/>
      <c r="Y135" s="1"/>
      <c r="Z135" s="1"/>
      <c r="AA135" s="1"/>
      <c r="AB135" s="1"/>
      <c r="AC135" s="1"/>
      <c r="AD135" s="1"/>
      <c r="AE135" s="9"/>
      <c r="AF135"/>
      <c r="AG135"/>
      <c r="AH135"/>
      <c r="AI135"/>
      <c r="AJ135"/>
    </row>
    <row r="136" spans="8:36" s="59" customFormat="1">
      <c r="J136" s="96"/>
      <c r="K136" s="96"/>
      <c r="M136"/>
      <c r="N136" s="188"/>
      <c r="O136" s="9"/>
      <c r="P136" s="9"/>
      <c r="Q136"/>
      <c r="S136" s="188"/>
      <c r="T136" s="9"/>
      <c r="U136" s="9"/>
      <c r="V136" s="1"/>
      <c r="W136" s="1"/>
      <c r="X136" s="1"/>
      <c r="Y136" s="1"/>
      <c r="Z136" s="1"/>
      <c r="AA136" s="1"/>
      <c r="AB136" s="1"/>
      <c r="AC136" s="1"/>
      <c r="AD136" s="1"/>
      <c r="AE136" s="9"/>
      <c r="AF136"/>
      <c r="AG136"/>
      <c r="AH136"/>
      <c r="AI136"/>
      <c r="AJ136"/>
    </row>
    <row r="137" spans="8:36" s="59" customFormat="1">
      <c r="J137" s="96"/>
      <c r="K137" s="96"/>
      <c r="M137"/>
      <c r="N137" s="188"/>
      <c r="O137" s="9"/>
      <c r="P137" s="9"/>
      <c r="Q137"/>
      <c r="S137" s="188"/>
      <c r="T137" s="9"/>
      <c r="U137" s="9"/>
      <c r="V137" s="1"/>
      <c r="W137" s="1"/>
      <c r="X137" s="1"/>
      <c r="Y137" s="1"/>
      <c r="Z137" s="1"/>
      <c r="AA137" s="1"/>
      <c r="AB137" s="1"/>
      <c r="AC137" s="1"/>
      <c r="AD137" s="1"/>
      <c r="AE137" s="9"/>
      <c r="AF137"/>
      <c r="AG137"/>
      <c r="AH137"/>
      <c r="AI137"/>
      <c r="AJ137"/>
    </row>
    <row r="138" spans="8:36" s="59" customFormat="1">
      <c r="J138" s="96"/>
      <c r="K138" s="96"/>
      <c r="M138"/>
      <c r="N138" s="188"/>
      <c r="O138" s="9"/>
      <c r="P138" s="9"/>
      <c r="Q138"/>
      <c r="S138" s="188"/>
      <c r="T138" s="9"/>
      <c r="U138" s="9"/>
      <c r="V138" s="1"/>
      <c r="W138" s="1"/>
      <c r="X138" s="1"/>
      <c r="Y138" s="1"/>
      <c r="Z138" s="1"/>
      <c r="AA138" s="1"/>
      <c r="AB138" s="1"/>
      <c r="AC138" s="1"/>
      <c r="AD138" s="1"/>
      <c r="AE138" s="9"/>
      <c r="AF138"/>
      <c r="AG138"/>
      <c r="AH138"/>
      <c r="AI138"/>
      <c r="AJ138"/>
    </row>
    <row r="139" spans="8:36" s="59" customFormat="1">
      <c r="J139" s="96"/>
      <c r="K139" s="96"/>
      <c r="M139"/>
      <c r="N139" s="188"/>
      <c r="O139" s="9"/>
      <c r="P139" s="9"/>
      <c r="Q139"/>
      <c r="S139" s="188"/>
      <c r="T139" s="9"/>
      <c r="U139" s="9"/>
      <c r="V139" s="1"/>
      <c r="W139" s="1"/>
      <c r="X139" s="1"/>
      <c r="Y139" s="1"/>
      <c r="Z139" s="1"/>
      <c r="AA139" s="1"/>
      <c r="AB139" s="1"/>
      <c r="AC139" s="1"/>
      <c r="AD139" s="1"/>
      <c r="AE139" s="9"/>
      <c r="AF139"/>
      <c r="AG139"/>
      <c r="AH139"/>
      <c r="AI139"/>
      <c r="AJ139"/>
    </row>
    <row r="143" spans="8:36">
      <c r="H143" s="12"/>
      <c r="I143" s="12"/>
      <c r="L143" s="12"/>
      <c r="N143" s="66"/>
      <c r="R143" s="12"/>
      <c r="S143" s="66"/>
    </row>
    <row r="144" spans="8:36">
      <c r="H144" s="12"/>
      <c r="I144" s="12"/>
      <c r="L144" s="12"/>
      <c r="N144" s="66"/>
      <c r="R144" s="12"/>
      <c r="S144" s="66"/>
    </row>
    <row r="145" spans="8:19">
      <c r="H145" s="12"/>
      <c r="I145" s="12"/>
      <c r="L145" s="12"/>
      <c r="N145" s="66"/>
      <c r="R145" s="12"/>
      <c r="S145" s="66"/>
    </row>
    <row r="146" spans="8:19">
      <c r="H146" s="12"/>
      <c r="I146" s="12"/>
      <c r="L146" s="12"/>
      <c r="N146" s="66"/>
      <c r="R146" s="12"/>
      <c r="S146" s="66"/>
    </row>
    <row r="147" spans="8:19">
      <c r="H147" s="12"/>
      <c r="I147" s="12"/>
      <c r="L147" s="12"/>
      <c r="N147" s="66"/>
      <c r="R147" s="12"/>
      <c r="S147" s="66"/>
    </row>
    <row r="148" spans="8:19">
      <c r="H148" s="12"/>
      <c r="I148" s="12"/>
      <c r="L148" s="12"/>
      <c r="N148" s="66"/>
      <c r="R148" s="12"/>
      <c r="S148" s="66"/>
    </row>
    <row r="149" spans="8:19">
      <c r="H149" s="12"/>
      <c r="I149" s="12"/>
      <c r="L149" s="12"/>
      <c r="N149" s="66"/>
      <c r="R149" s="12"/>
      <c r="S149" s="66"/>
    </row>
    <row r="150" spans="8:19">
      <c r="H150" s="12"/>
      <c r="I150" s="12"/>
      <c r="L150" s="12"/>
      <c r="N150" s="66"/>
      <c r="R150" s="12"/>
      <c r="S150" s="66"/>
    </row>
    <row r="151" spans="8:19">
      <c r="H151" s="12"/>
      <c r="I151" s="12"/>
      <c r="L151" s="12"/>
      <c r="N151" s="66"/>
      <c r="R151" s="12"/>
      <c r="S151" s="66"/>
    </row>
    <row r="152" spans="8:19">
      <c r="H152" s="12"/>
      <c r="I152" s="12"/>
      <c r="L152" s="12"/>
      <c r="N152" s="66"/>
      <c r="R152" s="12"/>
      <c r="S152" s="66"/>
    </row>
    <row r="153" spans="8:19">
      <c r="H153" s="12"/>
      <c r="I153" s="12"/>
      <c r="L153" s="12"/>
      <c r="N153" s="66"/>
      <c r="R153" s="12"/>
      <c r="S153" s="66"/>
    </row>
    <row r="154" spans="8:19">
      <c r="H154" s="12"/>
      <c r="I154" s="12"/>
      <c r="L154" s="12"/>
      <c r="N154" s="66"/>
      <c r="R154" s="12"/>
      <c r="S154" s="66"/>
    </row>
    <row r="155" spans="8:19">
      <c r="H155" s="12"/>
      <c r="I155" s="12"/>
      <c r="L155" s="12"/>
      <c r="N155" s="66"/>
      <c r="R155" s="12"/>
      <c r="S155" s="66"/>
    </row>
    <row r="156" spans="8:19">
      <c r="H156" s="12"/>
      <c r="I156" s="12"/>
      <c r="L156" s="12"/>
      <c r="N156" s="66"/>
      <c r="R156" s="12"/>
      <c r="S156" s="66"/>
    </row>
    <row r="157" spans="8:19">
      <c r="H157" s="12"/>
      <c r="I157" s="12"/>
      <c r="L157" s="12"/>
      <c r="N157" s="66"/>
      <c r="R157" s="12"/>
      <c r="S157" s="66"/>
    </row>
    <row r="158" spans="8:19">
      <c r="H158" s="12"/>
      <c r="I158" s="12"/>
      <c r="L158" s="12"/>
      <c r="N158" s="66"/>
      <c r="R158" s="12"/>
      <c r="S158" s="66"/>
    </row>
    <row r="159" spans="8:19">
      <c r="H159" s="12"/>
      <c r="I159" s="12"/>
      <c r="L159" s="12"/>
      <c r="N159" s="66"/>
      <c r="R159" s="12"/>
      <c r="S159" s="66"/>
    </row>
    <row r="160" spans="8:19">
      <c r="H160" s="12"/>
      <c r="I160" s="12"/>
      <c r="L160" s="12"/>
      <c r="N160" s="66"/>
      <c r="R160" s="12"/>
      <c r="S160" s="66"/>
    </row>
    <row r="161" spans="8:19">
      <c r="H161" s="12"/>
      <c r="I161" s="12"/>
      <c r="L161" s="12"/>
      <c r="N161" s="66"/>
      <c r="R161" s="12"/>
      <c r="S161" s="66"/>
    </row>
    <row r="162" spans="8:19">
      <c r="H162" s="12"/>
      <c r="I162" s="12"/>
      <c r="L162" s="12"/>
      <c r="N162" s="66"/>
      <c r="R162" s="12"/>
      <c r="S162" s="66"/>
    </row>
    <row r="163" spans="8:19">
      <c r="H163" s="12"/>
      <c r="I163" s="12"/>
      <c r="L163" s="12"/>
      <c r="N163" s="66"/>
      <c r="R163" s="12"/>
      <c r="S163" s="66"/>
    </row>
    <row r="164" spans="8:19">
      <c r="H164" s="12"/>
      <c r="I164" s="12"/>
      <c r="L164" s="12"/>
      <c r="N164" s="66"/>
      <c r="R164" s="12"/>
      <c r="S164" s="66"/>
    </row>
    <row r="165" spans="8:19">
      <c r="H165" s="12"/>
      <c r="I165" s="12"/>
      <c r="L165" s="12"/>
      <c r="N165" s="66"/>
      <c r="R165" s="12"/>
      <c r="S165" s="66"/>
    </row>
    <row r="166" spans="8:19">
      <c r="H166" s="12"/>
      <c r="I166" s="12"/>
      <c r="L166" s="12"/>
      <c r="N166" s="66"/>
      <c r="R166" s="12"/>
      <c r="S166" s="66"/>
    </row>
    <row r="167" spans="8:19">
      <c r="H167" s="12"/>
      <c r="I167" s="12"/>
      <c r="L167" s="12"/>
      <c r="N167" s="66"/>
      <c r="R167" s="12"/>
      <c r="S167" s="66"/>
    </row>
    <row r="168" spans="8:19">
      <c r="H168" s="12"/>
      <c r="I168" s="12"/>
      <c r="L168" s="12"/>
      <c r="N168" s="66"/>
      <c r="R168" s="12"/>
      <c r="S168" s="66"/>
    </row>
    <row r="169" spans="8:19">
      <c r="H169" s="12"/>
      <c r="I169" s="12"/>
      <c r="L169" s="12"/>
      <c r="N169" s="66"/>
      <c r="R169" s="12"/>
      <c r="S169" s="66"/>
    </row>
    <row r="170" spans="8:19">
      <c r="H170" s="12"/>
      <c r="I170" s="12"/>
      <c r="L170" s="12"/>
      <c r="N170" s="66"/>
      <c r="R170" s="12"/>
      <c r="S170" s="66"/>
    </row>
    <row r="171" spans="8:19">
      <c r="H171" s="12"/>
      <c r="I171" s="12"/>
      <c r="L171" s="12"/>
      <c r="N171" s="66"/>
      <c r="R171" s="12"/>
      <c r="S171" s="66"/>
    </row>
    <row r="172" spans="8:19">
      <c r="H172" s="12"/>
      <c r="I172" s="12"/>
      <c r="L172" s="12"/>
      <c r="N172" s="66"/>
      <c r="R172" s="12"/>
      <c r="S172" s="66"/>
    </row>
    <row r="173" spans="8:19">
      <c r="H173" s="12"/>
      <c r="I173" s="12"/>
      <c r="L173" s="12"/>
      <c r="N173" s="66"/>
      <c r="R173" s="12"/>
      <c r="S173" s="66"/>
    </row>
    <row r="174" spans="8:19">
      <c r="H174" s="12"/>
      <c r="I174" s="12"/>
      <c r="L174" s="12"/>
      <c r="N174" s="66"/>
      <c r="R174" s="12"/>
      <c r="S174" s="66"/>
    </row>
    <row r="175" spans="8:19">
      <c r="H175" s="12"/>
      <c r="I175" s="12"/>
      <c r="L175" s="12"/>
      <c r="N175" s="66"/>
      <c r="R175" s="12"/>
      <c r="S175" s="66"/>
    </row>
    <row r="176" spans="8:19">
      <c r="H176" s="12"/>
      <c r="I176" s="12"/>
      <c r="L176" s="12"/>
      <c r="N176" s="66"/>
      <c r="R176" s="12"/>
      <c r="S176" s="66"/>
    </row>
    <row r="177" spans="8:19">
      <c r="H177" s="12"/>
      <c r="I177" s="12"/>
      <c r="L177" s="12"/>
      <c r="N177" s="66"/>
      <c r="R177" s="12"/>
      <c r="S177" s="66"/>
    </row>
    <row r="178" spans="8:19">
      <c r="H178" s="12"/>
      <c r="I178" s="12"/>
      <c r="L178" s="12"/>
      <c r="N178" s="66"/>
      <c r="R178" s="12"/>
      <c r="S178" s="66"/>
    </row>
    <row r="179" spans="8:19">
      <c r="H179" s="12"/>
      <c r="I179" s="12"/>
      <c r="L179" s="12"/>
      <c r="N179" s="66"/>
      <c r="R179" s="12"/>
      <c r="S179" s="66"/>
    </row>
    <row r="180" spans="8:19">
      <c r="H180" s="12"/>
      <c r="I180" s="12"/>
      <c r="L180" s="12"/>
      <c r="N180" s="66"/>
      <c r="R180" s="12"/>
      <c r="S180" s="66"/>
    </row>
    <row r="181" spans="8:19">
      <c r="H181" s="12"/>
      <c r="I181" s="12"/>
      <c r="L181" s="12"/>
      <c r="N181" s="66"/>
      <c r="R181" s="12"/>
      <c r="S181" s="66"/>
    </row>
    <row r="182" spans="8:19">
      <c r="H182" s="12"/>
      <c r="I182" s="12"/>
      <c r="L182" s="12"/>
      <c r="N182" s="66"/>
      <c r="R182" s="12"/>
      <c r="S182" s="66"/>
    </row>
    <row r="183" spans="8:19">
      <c r="H183" s="12"/>
      <c r="I183" s="12"/>
      <c r="L183" s="12"/>
      <c r="N183" s="66"/>
      <c r="R183" s="12"/>
      <c r="S183" s="66"/>
    </row>
    <row r="184" spans="8:19">
      <c r="H184" s="12"/>
      <c r="I184" s="12"/>
      <c r="L184" s="12"/>
      <c r="N184" s="66"/>
      <c r="R184" s="12"/>
      <c r="S184" s="66"/>
    </row>
    <row r="185" spans="8:19">
      <c r="H185" s="12"/>
      <c r="I185" s="12"/>
      <c r="L185" s="12"/>
      <c r="N185" s="66"/>
      <c r="R185" s="12"/>
      <c r="S185" s="66"/>
    </row>
    <row r="186" spans="8:19">
      <c r="H186" s="12"/>
      <c r="I186" s="12"/>
      <c r="L186" s="12"/>
      <c r="N186" s="66"/>
      <c r="R186" s="12"/>
      <c r="S186" s="66"/>
    </row>
    <row r="187" spans="8:19">
      <c r="H187" s="12"/>
      <c r="I187" s="12"/>
      <c r="L187" s="12"/>
      <c r="N187" s="66"/>
      <c r="R187" s="12"/>
      <c r="S187" s="66"/>
    </row>
    <row r="188" spans="8:19">
      <c r="H188" s="12"/>
      <c r="I188" s="12"/>
      <c r="L188" s="12"/>
      <c r="N188" s="66"/>
      <c r="R188" s="12"/>
      <c r="S188" s="66"/>
    </row>
    <row r="189" spans="8:19">
      <c r="H189" s="12"/>
      <c r="I189" s="12"/>
      <c r="L189" s="12"/>
      <c r="N189" s="66"/>
      <c r="R189" s="12"/>
      <c r="S189" s="66"/>
    </row>
    <row r="190" spans="8:19">
      <c r="H190" s="12"/>
      <c r="I190" s="12"/>
      <c r="L190" s="12"/>
      <c r="N190" s="66"/>
      <c r="R190" s="12"/>
      <c r="S190" s="66"/>
    </row>
    <row r="191" spans="8:19">
      <c r="H191" s="12"/>
      <c r="I191" s="12"/>
      <c r="L191" s="12"/>
      <c r="N191" s="66"/>
      <c r="R191" s="12"/>
      <c r="S191" s="66"/>
    </row>
    <row r="192" spans="8:19">
      <c r="H192" s="12"/>
      <c r="I192" s="12"/>
      <c r="L192" s="12"/>
      <c r="N192" s="66"/>
      <c r="R192" s="12"/>
      <c r="S192" s="66"/>
    </row>
    <row r="193" spans="8:19">
      <c r="H193" s="12"/>
      <c r="I193" s="12"/>
      <c r="L193" s="12"/>
      <c r="N193" s="66"/>
      <c r="R193" s="12"/>
      <c r="S193" s="66"/>
    </row>
    <row r="194" spans="8:19">
      <c r="H194" s="12"/>
      <c r="I194" s="12"/>
      <c r="L194" s="12"/>
      <c r="N194" s="66"/>
      <c r="R194" s="12"/>
      <c r="S194" s="66"/>
    </row>
    <row r="195" spans="8:19">
      <c r="H195" s="12"/>
      <c r="I195" s="12"/>
      <c r="L195" s="12"/>
      <c r="N195" s="66"/>
      <c r="R195" s="12"/>
      <c r="S195" s="66"/>
    </row>
    <row r="196" spans="8:19">
      <c r="H196" s="12"/>
      <c r="I196" s="12"/>
      <c r="L196" s="12"/>
      <c r="N196" s="66"/>
      <c r="R196" s="12"/>
      <c r="S196" s="66"/>
    </row>
    <row r="197" spans="8:19">
      <c r="H197" s="12"/>
      <c r="I197" s="12"/>
      <c r="L197" s="12"/>
      <c r="N197" s="66"/>
      <c r="R197" s="12"/>
      <c r="S197" s="66"/>
    </row>
    <row r="198" spans="8:19">
      <c r="H198" s="12"/>
      <c r="I198" s="12"/>
      <c r="L198" s="12"/>
      <c r="N198" s="66"/>
      <c r="R198" s="12"/>
      <c r="S198" s="66"/>
    </row>
    <row r="199" spans="8:19">
      <c r="H199" s="12"/>
      <c r="I199" s="12"/>
      <c r="L199" s="12"/>
      <c r="N199" s="66"/>
      <c r="R199" s="12"/>
      <c r="S199" s="66"/>
    </row>
    <row r="200" spans="8:19">
      <c r="H200" s="12"/>
      <c r="I200" s="12"/>
      <c r="L200" s="12"/>
      <c r="N200" s="66"/>
      <c r="R200" s="12"/>
      <c r="S200" s="66"/>
    </row>
    <row r="201" spans="8:19">
      <c r="H201" s="12"/>
      <c r="I201" s="12"/>
      <c r="L201" s="12"/>
      <c r="N201" s="66"/>
      <c r="R201" s="12"/>
      <c r="S201" s="66"/>
    </row>
    <row r="202" spans="8:19">
      <c r="H202" s="12"/>
      <c r="I202" s="12"/>
      <c r="L202" s="12"/>
      <c r="N202" s="66"/>
      <c r="R202" s="12"/>
      <c r="S202" s="66"/>
    </row>
    <row r="203" spans="8:19">
      <c r="H203" s="12"/>
      <c r="I203" s="12"/>
      <c r="L203" s="12"/>
      <c r="N203" s="66"/>
      <c r="R203" s="12"/>
      <c r="S203" s="66"/>
    </row>
    <row r="204" spans="8:19">
      <c r="H204" s="12"/>
      <c r="I204" s="12"/>
      <c r="L204" s="12"/>
      <c r="N204" s="66"/>
      <c r="R204" s="12"/>
      <c r="S204" s="66"/>
    </row>
    <row r="205" spans="8:19">
      <c r="H205" s="12"/>
      <c r="I205" s="12"/>
      <c r="L205" s="12"/>
      <c r="N205" s="66"/>
      <c r="R205" s="12"/>
      <c r="S205" s="66"/>
    </row>
    <row r="206" spans="8:19">
      <c r="H206" s="12"/>
      <c r="I206" s="12"/>
      <c r="L206" s="12"/>
      <c r="N206" s="66"/>
      <c r="R206" s="12"/>
      <c r="S206" s="66"/>
    </row>
    <row r="207" spans="8:19">
      <c r="H207" s="12"/>
      <c r="I207" s="12"/>
      <c r="L207" s="12"/>
      <c r="N207" s="66"/>
      <c r="R207" s="12"/>
      <c r="S207" s="66"/>
    </row>
    <row r="208" spans="8:19">
      <c r="H208" s="12"/>
      <c r="I208" s="12"/>
      <c r="L208" s="12"/>
      <c r="N208" s="66"/>
      <c r="R208" s="12"/>
      <c r="S208" s="66"/>
    </row>
    <row r="209" spans="8:19">
      <c r="H209" s="12"/>
      <c r="I209" s="12"/>
      <c r="L209" s="12"/>
      <c r="N209" s="66"/>
      <c r="R209" s="12"/>
      <c r="S209" s="66"/>
    </row>
    <row r="210" spans="8:19">
      <c r="H210" s="12"/>
      <c r="I210" s="12"/>
      <c r="L210" s="12"/>
      <c r="N210" s="66"/>
      <c r="R210" s="12"/>
      <c r="S210" s="66"/>
    </row>
    <row r="211" spans="8:19">
      <c r="H211" s="12"/>
      <c r="I211" s="12"/>
      <c r="L211" s="12"/>
      <c r="N211" s="66"/>
      <c r="R211" s="12"/>
      <c r="S211" s="66"/>
    </row>
    <row r="212" spans="8:19">
      <c r="H212" s="12"/>
      <c r="I212" s="12"/>
      <c r="L212" s="12"/>
      <c r="N212" s="66"/>
      <c r="R212" s="12"/>
      <c r="S212" s="66"/>
    </row>
    <row r="213" spans="8:19">
      <c r="H213" s="12"/>
      <c r="I213" s="12"/>
      <c r="L213" s="12"/>
      <c r="N213" s="66"/>
      <c r="R213" s="12"/>
      <c r="S213" s="66"/>
    </row>
    <row r="214" spans="8:19">
      <c r="H214" s="12"/>
      <c r="I214" s="12"/>
      <c r="L214" s="12"/>
      <c r="N214" s="66"/>
      <c r="R214" s="12"/>
      <c r="S214" s="66"/>
    </row>
    <row r="215" spans="8:19">
      <c r="H215" s="12"/>
      <c r="I215" s="12"/>
      <c r="L215" s="12"/>
      <c r="N215" s="66"/>
      <c r="R215" s="12"/>
      <c r="S215" s="66"/>
    </row>
    <row r="216" spans="8:19">
      <c r="H216" s="12"/>
      <c r="I216" s="12"/>
      <c r="L216" s="12"/>
      <c r="N216" s="66"/>
      <c r="R216" s="12"/>
      <c r="S216" s="66"/>
    </row>
    <row r="217" spans="8:19">
      <c r="H217" s="12"/>
      <c r="I217" s="12"/>
      <c r="L217" s="12"/>
      <c r="N217" s="66"/>
      <c r="R217" s="12"/>
      <c r="S217" s="66"/>
    </row>
    <row r="218" spans="8:19">
      <c r="H218" s="12"/>
      <c r="I218" s="12"/>
      <c r="L218" s="12"/>
      <c r="N218" s="66"/>
      <c r="R218" s="12"/>
      <c r="S218" s="66"/>
    </row>
    <row r="219" spans="8:19">
      <c r="H219" s="12"/>
      <c r="I219" s="12"/>
      <c r="L219" s="12"/>
      <c r="N219" s="66"/>
      <c r="R219" s="12"/>
      <c r="S219" s="66"/>
    </row>
    <row r="220" spans="8:19">
      <c r="H220" s="12"/>
      <c r="I220" s="12"/>
      <c r="L220" s="12"/>
      <c r="N220" s="66"/>
      <c r="R220" s="12"/>
      <c r="S220" s="66"/>
    </row>
    <row r="221" spans="8:19">
      <c r="H221" s="12"/>
      <c r="I221" s="12"/>
      <c r="L221" s="12"/>
      <c r="N221" s="66"/>
      <c r="R221" s="12"/>
      <c r="S221" s="66"/>
    </row>
    <row r="222" spans="8:19">
      <c r="H222" s="12"/>
      <c r="I222" s="12"/>
      <c r="L222" s="12"/>
      <c r="N222" s="66"/>
      <c r="R222" s="12"/>
      <c r="S222" s="66"/>
    </row>
    <row r="223" spans="8:19">
      <c r="H223" s="12"/>
      <c r="I223" s="12"/>
      <c r="L223" s="12"/>
      <c r="N223" s="66"/>
      <c r="R223" s="12"/>
      <c r="S223" s="66"/>
    </row>
    <row r="224" spans="8:19">
      <c r="H224" s="12"/>
      <c r="I224" s="12"/>
      <c r="L224" s="12"/>
      <c r="N224" s="66"/>
      <c r="R224" s="12"/>
      <c r="S224" s="66"/>
    </row>
    <row r="225" spans="8:19">
      <c r="H225" s="12"/>
      <c r="I225" s="12"/>
      <c r="L225" s="12"/>
      <c r="N225" s="66"/>
      <c r="R225" s="12"/>
      <c r="S225" s="66"/>
    </row>
    <row r="226" spans="8:19">
      <c r="H226" s="12"/>
      <c r="I226" s="12"/>
      <c r="L226" s="12"/>
      <c r="N226" s="66"/>
      <c r="R226" s="12"/>
      <c r="S226" s="66"/>
    </row>
    <row r="227" spans="8:19">
      <c r="H227" s="12"/>
      <c r="I227" s="12"/>
      <c r="L227" s="12"/>
      <c r="N227" s="66"/>
      <c r="R227" s="12"/>
      <c r="S227" s="66"/>
    </row>
    <row r="228" spans="8:19">
      <c r="H228" s="12"/>
      <c r="I228" s="12"/>
      <c r="L228" s="12"/>
      <c r="N228" s="66"/>
      <c r="R228" s="12"/>
      <c r="S228" s="66"/>
    </row>
    <row r="229" spans="8:19">
      <c r="H229" s="12"/>
      <c r="I229" s="12"/>
      <c r="L229" s="12"/>
      <c r="N229" s="66"/>
      <c r="R229" s="12"/>
      <c r="S229" s="66"/>
    </row>
    <row r="230" spans="8:19">
      <c r="H230" s="12"/>
      <c r="I230" s="12"/>
      <c r="L230" s="12"/>
      <c r="N230" s="66"/>
      <c r="R230" s="12"/>
      <c r="S230" s="66"/>
    </row>
    <row r="231" spans="8:19">
      <c r="H231" s="12"/>
      <c r="I231" s="12"/>
      <c r="L231" s="12"/>
      <c r="N231" s="66"/>
      <c r="R231" s="12"/>
      <c r="S231" s="66"/>
    </row>
    <row r="232" spans="8:19">
      <c r="H232" s="12"/>
      <c r="I232" s="12"/>
      <c r="L232" s="12"/>
      <c r="N232" s="66"/>
      <c r="R232" s="12"/>
      <c r="S232" s="66"/>
    </row>
    <row r="233" spans="8:19">
      <c r="H233" s="12"/>
      <c r="I233" s="12"/>
      <c r="L233" s="12"/>
      <c r="N233" s="66"/>
      <c r="R233" s="12"/>
      <c r="S233" s="66"/>
    </row>
    <row r="234" spans="8:19">
      <c r="H234" s="12"/>
      <c r="I234" s="12"/>
      <c r="L234" s="12"/>
      <c r="N234" s="66"/>
      <c r="R234" s="12"/>
      <c r="S234" s="66"/>
    </row>
    <row r="235" spans="8:19">
      <c r="H235" s="12"/>
      <c r="I235" s="12"/>
      <c r="L235" s="12"/>
      <c r="N235" s="66"/>
      <c r="R235" s="12"/>
      <c r="S235" s="66"/>
    </row>
    <row r="236" spans="8:19">
      <c r="H236" s="12"/>
      <c r="I236" s="12"/>
      <c r="L236" s="12"/>
      <c r="N236" s="66"/>
      <c r="R236" s="12"/>
      <c r="S236" s="66"/>
    </row>
    <row r="237" spans="8:19">
      <c r="H237" s="12"/>
      <c r="I237" s="12"/>
      <c r="L237" s="12"/>
      <c r="N237" s="66"/>
      <c r="R237" s="12"/>
      <c r="S237" s="66"/>
    </row>
    <row r="238" spans="8:19">
      <c r="H238" s="12"/>
      <c r="I238" s="12"/>
      <c r="L238" s="12"/>
      <c r="N238" s="66"/>
      <c r="R238" s="12"/>
      <c r="S238" s="66"/>
    </row>
    <row r="239" spans="8:19">
      <c r="H239" s="12"/>
      <c r="I239" s="12"/>
      <c r="L239" s="12"/>
      <c r="N239" s="66"/>
      <c r="R239" s="12"/>
      <c r="S239" s="66"/>
    </row>
    <row r="240" spans="8:19">
      <c r="H240" s="12"/>
      <c r="I240" s="12"/>
      <c r="L240" s="12"/>
      <c r="N240" s="66"/>
      <c r="R240" s="12"/>
      <c r="S240" s="66"/>
    </row>
    <row r="241" spans="1:19">
      <c r="A241" s="30"/>
      <c r="B241" s="30"/>
      <c r="C241" s="30"/>
      <c r="D241" s="30"/>
      <c r="E241" s="30"/>
      <c r="F241" s="30"/>
      <c r="G241" s="30"/>
      <c r="H241" s="30"/>
      <c r="I241" s="30"/>
      <c r="L241" s="30"/>
      <c r="N241" s="67"/>
      <c r="R241" s="30"/>
      <c r="S241" s="67"/>
    </row>
    <row r="242" spans="1:19">
      <c r="A242" s="32"/>
      <c r="B242" s="32"/>
      <c r="C242" s="32"/>
      <c r="D242" s="32"/>
      <c r="E242" s="32"/>
      <c r="F242" s="32"/>
      <c r="G242" s="32"/>
      <c r="H242" s="32"/>
      <c r="I242" s="32"/>
      <c r="L242" s="32"/>
      <c r="N242" s="68"/>
      <c r="R242" s="32"/>
      <c r="S242" s="68"/>
    </row>
    <row r="243" spans="1:19">
      <c r="A243" s="32"/>
      <c r="B243" s="32"/>
      <c r="C243" s="32"/>
      <c r="D243" s="32"/>
      <c r="E243" s="32"/>
      <c r="F243" s="32"/>
      <c r="G243" s="32"/>
      <c r="H243" s="32"/>
      <c r="I243" s="32"/>
      <c r="L243" s="32"/>
      <c r="N243" s="68"/>
      <c r="R243" s="32"/>
      <c r="S243" s="68"/>
    </row>
    <row r="244" spans="1:19">
      <c r="A244" s="32"/>
      <c r="B244" s="32"/>
      <c r="C244" s="32"/>
      <c r="D244" s="32"/>
      <c r="E244" s="32"/>
      <c r="F244" s="32"/>
      <c r="G244" s="32"/>
      <c r="H244" s="32"/>
      <c r="I244" s="32"/>
      <c r="L244" s="32"/>
      <c r="N244" s="68"/>
      <c r="R244" s="32"/>
      <c r="S244" s="68"/>
    </row>
    <row r="245" spans="1:19">
      <c r="A245" s="32"/>
      <c r="B245" s="32"/>
      <c r="C245" s="32"/>
      <c r="D245" s="32"/>
      <c r="E245" s="32"/>
      <c r="F245" s="32"/>
      <c r="G245" s="32"/>
      <c r="H245" s="32"/>
      <c r="I245" s="32"/>
      <c r="L245" s="32"/>
      <c r="N245" s="68"/>
      <c r="R245" s="32"/>
      <c r="S245" s="68"/>
    </row>
    <row r="246" spans="1:19">
      <c r="A246" s="32"/>
      <c r="B246" s="32"/>
      <c r="C246" s="32"/>
      <c r="D246" s="32"/>
      <c r="E246" s="32"/>
      <c r="F246" s="32"/>
      <c r="G246" s="32"/>
      <c r="H246" s="32"/>
      <c r="I246" s="32"/>
      <c r="L246" s="32"/>
      <c r="N246" s="68"/>
      <c r="R246" s="32"/>
      <c r="S246" s="68"/>
    </row>
    <row r="247" spans="1:19">
      <c r="A247" s="32"/>
      <c r="B247" s="32"/>
      <c r="C247" s="32"/>
      <c r="D247" s="32"/>
      <c r="E247" s="32"/>
      <c r="F247" s="32"/>
      <c r="G247" s="32"/>
      <c r="H247" s="32"/>
      <c r="I247" s="32"/>
      <c r="L247" s="32"/>
      <c r="N247" s="68"/>
      <c r="R247" s="32"/>
      <c r="S247" s="68"/>
    </row>
    <row r="248" spans="1:19">
      <c r="A248" s="32"/>
      <c r="B248" s="32"/>
      <c r="C248" s="32"/>
      <c r="D248" s="32"/>
      <c r="E248" s="32"/>
      <c r="F248" s="32"/>
      <c r="G248" s="32"/>
      <c r="H248" s="32"/>
      <c r="I248" s="32"/>
      <c r="L248" s="32"/>
      <c r="N248" s="68"/>
      <c r="R248" s="32"/>
      <c r="S248" s="68"/>
    </row>
    <row r="249" spans="1:19">
      <c r="A249" s="32"/>
      <c r="B249" s="32"/>
      <c r="C249" s="32"/>
      <c r="D249" s="32"/>
      <c r="E249" s="32"/>
      <c r="F249" s="32"/>
      <c r="G249" s="32"/>
      <c r="H249" s="32"/>
      <c r="I249" s="32"/>
      <c r="L249" s="32"/>
      <c r="N249" s="68"/>
      <c r="R249" s="32"/>
      <c r="S249" s="68"/>
    </row>
    <row r="250" spans="1:19">
      <c r="A250" s="32"/>
      <c r="B250" s="32"/>
      <c r="C250" s="32"/>
      <c r="D250" s="32"/>
      <c r="E250" s="32"/>
      <c r="F250" s="32"/>
      <c r="G250" s="32"/>
      <c r="H250" s="32"/>
      <c r="I250" s="32"/>
      <c r="L250" s="32"/>
      <c r="N250" s="68"/>
      <c r="R250" s="32"/>
      <c r="S250" s="68"/>
    </row>
    <row r="251" spans="1:19">
      <c r="A251" s="32"/>
      <c r="B251" s="32"/>
      <c r="C251" s="32"/>
      <c r="D251" s="32"/>
      <c r="E251" s="32"/>
      <c r="F251" s="32"/>
      <c r="G251" s="32"/>
      <c r="H251" s="32"/>
      <c r="I251" s="32"/>
      <c r="L251" s="32"/>
      <c r="N251" s="68"/>
      <c r="R251" s="32"/>
      <c r="S251" s="68"/>
    </row>
    <row r="252" spans="1:19">
      <c r="A252" s="32"/>
      <c r="B252" s="32"/>
      <c r="C252" s="32"/>
      <c r="D252" s="32"/>
      <c r="E252" s="32"/>
      <c r="F252" s="32"/>
      <c r="G252" s="32"/>
      <c r="H252" s="32"/>
      <c r="I252" s="32"/>
      <c r="L252" s="32"/>
      <c r="N252" s="68"/>
      <c r="R252" s="32"/>
      <c r="S252" s="68"/>
    </row>
    <row r="253" spans="1:19">
      <c r="A253" s="32"/>
      <c r="B253" s="32"/>
      <c r="C253" s="32"/>
      <c r="D253" s="32"/>
      <c r="E253" s="32"/>
      <c r="F253" s="32"/>
      <c r="G253" s="32"/>
      <c r="H253" s="32"/>
      <c r="I253" s="32"/>
      <c r="L253" s="32"/>
      <c r="N253" s="68"/>
      <c r="R253" s="32"/>
      <c r="S253" s="68"/>
    </row>
    <row r="254" spans="1:19">
      <c r="A254" s="32"/>
      <c r="B254" s="32"/>
      <c r="C254" s="32"/>
      <c r="D254" s="32"/>
      <c r="E254" s="32"/>
      <c r="F254" s="32"/>
      <c r="G254" s="32"/>
      <c r="H254" s="32"/>
      <c r="I254" s="32"/>
      <c r="L254" s="32"/>
      <c r="N254" s="68"/>
      <c r="R254" s="32"/>
      <c r="S254" s="68"/>
    </row>
    <row r="255" spans="1:19">
      <c r="A255" s="32"/>
      <c r="B255" s="32"/>
      <c r="C255" s="32"/>
      <c r="D255" s="32"/>
      <c r="E255" s="32"/>
      <c r="F255" s="32"/>
      <c r="G255" s="32"/>
      <c r="H255" s="32"/>
      <c r="I255" s="32"/>
      <c r="L255" s="32"/>
      <c r="N255" s="68"/>
      <c r="R255" s="32"/>
      <c r="S255" s="68"/>
    </row>
    <row r="256" spans="1:19">
      <c r="A256" s="32"/>
      <c r="B256" s="32"/>
      <c r="C256" s="32"/>
      <c r="D256" s="32"/>
      <c r="E256" s="32"/>
      <c r="F256" s="32"/>
      <c r="G256" s="32"/>
      <c r="H256" s="32"/>
      <c r="I256" s="32"/>
      <c r="L256" s="32"/>
      <c r="N256" s="68"/>
      <c r="R256" s="32"/>
      <c r="S256" s="68"/>
    </row>
    <row r="257" spans="1:19">
      <c r="A257" s="32"/>
      <c r="B257" s="32"/>
      <c r="C257" s="32"/>
      <c r="D257" s="32"/>
      <c r="E257" s="32"/>
      <c r="F257" s="32"/>
      <c r="G257" s="32"/>
      <c r="H257" s="32"/>
      <c r="I257" s="32"/>
      <c r="L257" s="32"/>
      <c r="N257" s="68"/>
      <c r="R257" s="32"/>
      <c r="S257" s="68"/>
    </row>
    <row r="258" spans="1:19">
      <c r="A258" s="32"/>
      <c r="B258" s="32"/>
      <c r="C258" s="32"/>
      <c r="D258" s="32"/>
      <c r="E258" s="32"/>
      <c r="F258" s="32"/>
      <c r="G258" s="32"/>
      <c r="H258" s="32"/>
      <c r="I258" s="32"/>
      <c r="L258" s="32"/>
      <c r="N258" s="68"/>
      <c r="R258" s="32"/>
      <c r="S258" s="68"/>
    </row>
    <row r="259" spans="1:19">
      <c r="A259" s="32"/>
      <c r="B259" s="32"/>
      <c r="C259" s="32"/>
      <c r="D259" s="32"/>
      <c r="E259" s="32"/>
      <c r="F259" s="32"/>
      <c r="G259" s="32"/>
      <c r="H259" s="32"/>
      <c r="I259" s="32"/>
      <c r="L259" s="32"/>
      <c r="N259" s="68"/>
      <c r="R259" s="32"/>
      <c r="S259" s="68"/>
    </row>
    <row r="260" spans="1:19">
      <c r="A260" s="32"/>
      <c r="B260" s="32"/>
      <c r="C260" s="32"/>
      <c r="D260" s="32"/>
      <c r="E260" s="32"/>
      <c r="F260" s="32"/>
      <c r="G260" s="32"/>
      <c r="H260" s="32"/>
      <c r="I260" s="32"/>
      <c r="L260" s="32"/>
      <c r="N260" s="68"/>
      <c r="R260" s="32"/>
      <c r="S260" s="68"/>
    </row>
    <row r="261" spans="1:19">
      <c r="A261" s="32"/>
      <c r="B261" s="32"/>
      <c r="C261" s="32"/>
      <c r="D261" s="32"/>
      <c r="E261" s="32"/>
      <c r="F261" s="32"/>
      <c r="G261" s="32"/>
      <c r="H261" s="32"/>
      <c r="I261" s="32"/>
      <c r="L261" s="32"/>
      <c r="N261" s="68"/>
      <c r="R261" s="32"/>
      <c r="S261" s="68"/>
    </row>
    <row r="262" spans="1:19">
      <c r="A262" s="32"/>
      <c r="B262" s="32"/>
      <c r="C262" s="32"/>
      <c r="D262" s="32"/>
      <c r="E262" s="32"/>
      <c r="F262" s="32"/>
      <c r="G262" s="32"/>
      <c r="H262" s="32"/>
      <c r="I262" s="32"/>
      <c r="L262" s="32"/>
      <c r="N262" s="68"/>
      <c r="R262" s="32"/>
      <c r="S262" s="68"/>
    </row>
    <row r="263" spans="1:19">
      <c r="A263" s="32"/>
      <c r="B263" s="32"/>
      <c r="C263" s="32"/>
      <c r="D263" s="32"/>
      <c r="E263" s="32"/>
      <c r="F263" s="32"/>
      <c r="G263" s="32"/>
      <c r="H263" s="32"/>
      <c r="I263" s="32"/>
      <c r="L263" s="32"/>
      <c r="N263" s="68"/>
      <c r="R263" s="32"/>
      <c r="S263" s="68"/>
    </row>
    <row r="264" spans="1:19">
      <c r="A264" s="32"/>
      <c r="B264" s="32"/>
      <c r="C264" s="32"/>
      <c r="D264" s="32"/>
      <c r="E264" s="32"/>
      <c r="F264" s="32"/>
      <c r="G264" s="32"/>
      <c r="H264" s="32"/>
      <c r="I264" s="32"/>
      <c r="L264" s="32"/>
      <c r="N264" s="68"/>
      <c r="R264" s="32"/>
      <c r="S264" s="68"/>
    </row>
    <row r="265" spans="1:19">
      <c r="A265" s="32"/>
      <c r="B265" s="32"/>
      <c r="C265" s="32"/>
      <c r="D265" s="32"/>
      <c r="E265" s="32"/>
      <c r="F265" s="32"/>
      <c r="G265" s="32"/>
      <c r="H265" s="32"/>
      <c r="I265" s="32"/>
      <c r="L265" s="32"/>
      <c r="N265" s="68"/>
      <c r="R265" s="32"/>
      <c r="S265" s="68"/>
    </row>
    <row r="266" spans="1:19">
      <c r="A266" s="32"/>
      <c r="B266" s="32"/>
      <c r="C266" s="32"/>
      <c r="D266" s="32"/>
      <c r="E266" s="32"/>
      <c r="F266" s="32"/>
      <c r="G266" s="32"/>
      <c r="H266" s="32"/>
      <c r="I266" s="32"/>
      <c r="L266" s="32"/>
      <c r="N266" s="68"/>
      <c r="R266" s="32"/>
      <c r="S266" s="68"/>
    </row>
    <row r="267" spans="1:19">
      <c r="A267" s="32"/>
      <c r="B267" s="32"/>
      <c r="C267" s="32"/>
      <c r="D267" s="32"/>
      <c r="E267" s="32"/>
      <c r="F267" s="32"/>
      <c r="G267" s="32"/>
      <c r="H267" s="32"/>
      <c r="I267" s="32"/>
      <c r="L267" s="32"/>
      <c r="N267" s="68"/>
      <c r="R267" s="32"/>
      <c r="S267" s="68"/>
    </row>
    <row r="268" spans="1:19">
      <c r="A268" s="32"/>
      <c r="B268" s="32"/>
      <c r="C268" s="32"/>
      <c r="D268" s="32"/>
      <c r="E268" s="32"/>
      <c r="F268" s="32"/>
      <c r="G268" s="32"/>
      <c r="H268" s="32"/>
      <c r="I268" s="32"/>
      <c r="L268" s="32"/>
      <c r="N268" s="68"/>
      <c r="R268" s="32"/>
      <c r="S268" s="68"/>
    </row>
    <row r="269" spans="1:19">
      <c r="A269" s="32"/>
      <c r="B269" s="32"/>
      <c r="C269" s="32"/>
      <c r="D269" s="32"/>
      <c r="E269" s="32"/>
      <c r="F269" s="32"/>
      <c r="G269" s="32"/>
      <c r="H269" s="32"/>
      <c r="I269" s="32"/>
      <c r="L269" s="32"/>
      <c r="N269" s="68"/>
      <c r="R269" s="32"/>
      <c r="S269" s="68"/>
    </row>
    <row r="270" spans="1:19">
      <c r="A270" s="32"/>
      <c r="B270" s="32"/>
      <c r="C270" s="32"/>
      <c r="D270" s="32"/>
      <c r="E270" s="32"/>
      <c r="F270" s="32"/>
      <c r="G270" s="32"/>
      <c r="H270" s="32"/>
      <c r="I270" s="32"/>
      <c r="L270" s="32"/>
      <c r="N270" s="68"/>
      <c r="R270" s="32"/>
      <c r="S270" s="68"/>
    </row>
    <row r="271" spans="1:19">
      <c r="A271" s="32"/>
      <c r="B271" s="32"/>
      <c r="C271" s="32"/>
      <c r="D271" s="32"/>
      <c r="E271" s="32"/>
      <c r="F271" s="32"/>
      <c r="G271" s="32"/>
      <c r="H271" s="32"/>
      <c r="I271" s="32"/>
      <c r="L271" s="32"/>
      <c r="N271" s="68"/>
      <c r="R271" s="32"/>
      <c r="S271" s="68"/>
    </row>
    <row r="272" spans="1:19">
      <c r="A272" s="32"/>
      <c r="B272" s="32"/>
      <c r="C272" s="32"/>
      <c r="D272" s="32"/>
      <c r="E272" s="32"/>
      <c r="F272" s="32"/>
      <c r="G272" s="32"/>
      <c r="H272" s="32"/>
      <c r="I272" s="32"/>
      <c r="L272" s="32"/>
      <c r="N272" s="68"/>
      <c r="R272" s="32"/>
      <c r="S272" s="68"/>
    </row>
    <row r="273" spans="1:19">
      <c r="A273" s="32"/>
      <c r="B273" s="32"/>
      <c r="C273" s="32"/>
      <c r="D273" s="32"/>
      <c r="E273" s="32"/>
      <c r="F273" s="32"/>
      <c r="G273" s="32"/>
      <c r="H273" s="32"/>
      <c r="I273" s="32"/>
      <c r="L273" s="32"/>
      <c r="N273" s="68"/>
      <c r="R273" s="32"/>
      <c r="S273" s="68"/>
    </row>
    <row r="274" spans="1:19">
      <c r="A274" s="32"/>
      <c r="B274" s="32"/>
      <c r="C274" s="32"/>
      <c r="D274" s="32"/>
      <c r="E274" s="32"/>
      <c r="F274" s="32"/>
      <c r="G274" s="32"/>
      <c r="H274" s="32"/>
      <c r="I274" s="32"/>
      <c r="L274" s="32"/>
      <c r="N274" s="68"/>
      <c r="R274" s="32"/>
      <c r="S274" s="68"/>
    </row>
    <row r="275" spans="1:19">
      <c r="A275" s="32"/>
      <c r="B275" s="32"/>
      <c r="C275" s="32"/>
      <c r="D275" s="32"/>
      <c r="E275" s="32"/>
      <c r="F275" s="32"/>
      <c r="G275" s="32"/>
      <c r="H275" s="32"/>
      <c r="I275" s="32"/>
      <c r="L275" s="32"/>
      <c r="N275" s="68"/>
      <c r="R275" s="32"/>
      <c r="S275" s="68"/>
    </row>
  </sheetData>
  <mergeCells count="2">
    <mergeCell ref="M5:N5"/>
    <mergeCell ref="F5:G5"/>
  </mergeCells>
  <phoneticPr fontId="11" type="noConversion"/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2C0C2-AD96-46DB-8AA0-A6425E1E78CB}">
  <dimension ref="A1"/>
  <sheetViews>
    <sheetView workbookViewId="0">
      <selection activeCell="L33" sqref="L3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C247"/>
  <sheetViews>
    <sheetView defaultGridColor="0" colorId="22" zoomScale="93" zoomScaleNormal="93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C21" sqref="C21"/>
    </sheetView>
  </sheetViews>
  <sheetFormatPr baseColWidth="10" defaultRowHeight="15"/>
  <cols>
    <col min="1" max="1" width="2.6328125" customWidth="1"/>
    <col min="2" max="2" width="3.36328125" customWidth="1"/>
    <col min="3" max="3" width="6.08984375" customWidth="1"/>
    <col min="4" max="4" width="5.90625" customWidth="1"/>
    <col min="5" max="5" width="6.1796875" customWidth="1"/>
    <col min="6" max="6" width="5" customWidth="1"/>
    <col min="7" max="7" width="7" style="217" customWidth="1"/>
    <col min="8" max="8" width="6.1796875" customWidth="1"/>
    <col min="9" max="9" width="7.6328125" customWidth="1"/>
    <col min="10" max="10" width="6.90625" style="96" customWidth="1"/>
    <col min="11" max="11" width="7" style="96" customWidth="1"/>
    <col min="12" max="12" width="1.81640625" style="96" customWidth="1"/>
    <col min="13" max="13" width="6.81640625" customWidth="1"/>
    <col min="14" max="14" width="5.6328125" customWidth="1"/>
    <col min="15" max="15" width="6.1796875" style="9" customWidth="1"/>
    <col min="16" max="16" width="3.6328125" style="9" customWidth="1"/>
    <col min="17" max="17" width="7.453125" style="9" customWidth="1"/>
    <col min="18" max="18" width="6.6328125" style="96" customWidth="1"/>
    <col min="19" max="19" width="9.81640625" style="9" customWidth="1"/>
    <col min="20" max="20" width="6.90625" style="9" customWidth="1"/>
    <col min="21" max="21" width="8.36328125" customWidth="1"/>
    <col min="22" max="22" width="3.36328125" customWidth="1"/>
    <col min="23" max="23" width="8.54296875" customWidth="1"/>
    <col min="24" max="24" width="9.54296875" customWidth="1"/>
    <col min="25" max="25" width="9.36328125" customWidth="1"/>
    <col min="26" max="26" width="8.90625" customWidth="1"/>
    <col min="27" max="27" width="7.36328125" customWidth="1"/>
    <col min="28" max="28" width="7.08984375" customWidth="1"/>
    <col min="29" max="29" width="8.08984375" customWidth="1"/>
    <col min="30" max="31" width="7.453125" customWidth="1"/>
    <col min="32" max="32" width="5.6328125" customWidth="1"/>
    <col min="33" max="33" width="8.36328125" customWidth="1"/>
    <col min="34" max="34" width="5.81640625" customWidth="1"/>
    <col min="35" max="35" width="8.08984375" customWidth="1"/>
    <col min="36" max="36" width="5.81640625" customWidth="1"/>
    <col min="37" max="37" width="8.54296875" style="9" customWidth="1"/>
    <col min="38" max="38" width="7.90625" style="1" customWidth="1"/>
    <col min="39" max="39" width="5.81640625" customWidth="1"/>
    <col min="40" max="40" width="7.90625" style="1" customWidth="1"/>
    <col min="41" max="41" width="8" style="1" customWidth="1"/>
    <col min="42" max="42" width="5.81640625" customWidth="1"/>
    <col min="43" max="43" width="8.08984375" style="1" customWidth="1"/>
    <col min="44" max="44" width="7" style="1" customWidth="1"/>
    <col min="45" max="45" width="11.08984375" style="1" customWidth="1"/>
    <col min="46" max="46" width="10.54296875" style="1" customWidth="1"/>
    <col min="47" max="47" width="10.08984375" style="1" customWidth="1"/>
    <col min="48" max="48" width="12.08984375" style="1" customWidth="1"/>
    <col min="49" max="49" width="7.54296875" style="1" customWidth="1"/>
    <col min="50" max="50" width="13.90625" customWidth="1"/>
    <col min="51" max="52" width="7.90625" customWidth="1"/>
    <col min="53" max="53" width="8.08984375" customWidth="1"/>
    <col min="54" max="54" width="8.54296875" customWidth="1"/>
    <col min="55" max="55" width="8" customWidth="1"/>
    <col min="56" max="56" width="6.453125" customWidth="1"/>
    <col min="57" max="57" width="8.08984375" customWidth="1"/>
    <col min="58" max="58" width="7.54296875" customWidth="1"/>
    <col min="59" max="59" width="8.36328125" customWidth="1"/>
    <col min="60" max="60" width="9.453125" customWidth="1"/>
    <col min="61" max="62" width="8.36328125" customWidth="1"/>
    <col min="63" max="63" width="8.90625" customWidth="1"/>
    <col min="64" max="64" width="8.36328125" customWidth="1"/>
    <col min="65" max="65" width="7.90625" customWidth="1"/>
    <col min="66" max="66" width="8" customWidth="1"/>
    <col min="67" max="68" width="9.90625" customWidth="1"/>
    <col min="69" max="69" width="9.08984375" customWidth="1"/>
    <col min="70" max="70" width="8.36328125" customWidth="1"/>
    <col min="71" max="71" width="8.6328125" customWidth="1"/>
    <col min="72" max="72" width="8.90625" customWidth="1"/>
    <col min="73" max="73" width="8.08984375" customWidth="1"/>
    <col min="74" max="74" width="8.6328125" customWidth="1"/>
    <col min="75" max="76" width="9.90625" customWidth="1"/>
    <col min="77" max="77" width="8.08984375" customWidth="1"/>
    <col min="78" max="78" width="8" customWidth="1"/>
    <col min="79" max="79" width="8.08984375" customWidth="1"/>
    <col min="80" max="80" width="11.08984375" customWidth="1"/>
    <col min="81" max="81" width="7.6328125" customWidth="1"/>
    <col min="82" max="82" width="8.08984375" customWidth="1"/>
    <col min="83" max="83" width="7.90625" customWidth="1"/>
    <col min="84" max="84" width="8.90625" customWidth="1"/>
    <col min="85" max="85" width="6.90625" customWidth="1"/>
    <col min="86" max="86" width="6.6328125" customWidth="1"/>
    <col min="87" max="88" width="8.08984375" customWidth="1"/>
    <col min="89" max="89" width="9.36328125" customWidth="1"/>
    <col min="90" max="90" width="10.08984375" customWidth="1"/>
    <col min="91" max="91" width="10.90625" customWidth="1"/>
    <col min="92" max="95" width="8.08984375" customWidth="1"/>
    <col min="96" max="96" width="8.36328125" customWidth="1"/>
    <col min="97" max="97" width="11.08984375" customWidth="1"/>
    <col min="98" max="98" width="8.08984375" customWidth="1"/>
    <col min="99" max="99" width="6.36328125" customWidth="1"/>
    <col min="100" max="100" width="7.453125" customWidth="1"/>
    <col min="101" max="101" width="7.6328125" customWidth="1"/>
    <col min="102" max="103" width="7.90625" customWidth="1"/>
    <col min="104" max="104" width="8" customWidth="1"/>
    <col min="105" max="105" width="7.6328125" customWidth="1"/>
    <col min="106" max="106" width="7.90625" customWidth="1"/>
    <col min="107" max="107" width="8.08984375" customWidth="1"/>
    <col min="108" max="108" width="7.54296875" customWidth="1"/>
    <col min="109" max="109" width="7.90625" customWidth="1"/>
    <col min="110" max="110" width="7.6328125" customWidth="1"/>
    <col min="111" max="111" width="7.90625" customWidth="1"/>
    <col min="112" max="112" width="7.54296875" customWidth="1"/>
    <col min="113" max="113" width="7.90625" customWidth="1"/>
    <col min="114" max="114" width="9.90625" customWidth="1"/>
    <col min="115" max="115" width="7.08984375" customWidth="1"/>
    <col min="116" max="116" width="8.08984375" customWidth="1"/>
    <col min="117" max="117" width="8.54296875" customWidth="1"/>
    <col min="118" max="118" width="9.90625" customWidth="1"/>
    <col min="119" max="119" width="8.36328125" customWidth="1"/>
    <col min="120" max="120" width="10.54296875" customWidth="1"/>
    <col min="121" max="121" width="7.90625" customWidth="1"/>
    <col min="122" max="122" width="8.08984375" customWidth="1"/>
    <col min="123" max="125" width="9.90625" customWidth="1"/>
    <col min="126" max="126" width="8.36328125" customWidth="1"/>
    <col min="127" max="127" width="8.6328125" customWidth="1"/>
    <col min="128" max="128" width="8.54296875" customWidth="1"/>
    <col min="129" max="129" width="8.6328125" customWidth="1"/>
    <col min="130" max="130" width="8.36328125" customWidth="1"/>
    <col min="131" max="131" width="10.6328125" customWidth="1"/>
    <col min="132" max="132" width="9.90625" customWidth="1"/>
    <col min="133" max="133" width="7.54296875" customWidth="1"/>
    <col min="134" max="134" width="8.54296875" customWidth="1"/>
    <col min="135" max="136" width="7.90625" customWidth="1"/>
    <col min="137" max="139" width="8.36328125" customWidth="1"/>
    <col min="140" max="141" width="8.08984375" customWidth="1"/>
    <col min="142" max="143" width="8.36328125" customWidth="1"/>
    <col min="144" max="144" width="8.54296875" customWidth="1"/>
    <col min="145" max="145" width="8.36328125" customWidth="1"/>
    <col min="146" max="146" width="8.6328125" customWidth="1"/>
    <col min="147" max="148" width="9.90625" customWidth="1"/>
    <col min="149" max="149" width="8.08984375" customWidth="1"/>
    <col min="150" max="150" width="8.54296875" customWidth="1"/>
    <col min="151" max="151" width="7.54296875" customWidth="1"/>
    <col min="152" max="152" width="8.08984375" customWidth="1"/>
    <col min="153" max="153" width="7.90625" customWidth="1"/>
    <col min="154" max="154" width="8.36328125" customWidth="1"/>
    <col min="155" max="155" width="8.08984375" customWidth="1"/>
    <col min="156" max="156" width="9.90625" customWidth="1"/>
    <col min="157" max="157" width="8" customWidth="1"/>
    <col min="158" max="158" width="7.90625" customWidth="1"/>
    <col min="159" max="159" width="8.90625" customWidth="1"/>
    <col min="160" max="160" width="8" customWidth="1"/>
    <col min="161" max="161" width="8.90625" customWidth="1"/>
    <col min="162" max="162" width="7.08984375" customWidth="1"/>
    <col min="163" max="163" width="9" customWidth="1"/>
    <col min="164" max="164" width="8.08984375" customWidth="1"/>
    <col min="165" max="165" width="10.36328125" customWidth="1"/>
    <col min="166" max="167" width="7.90625" customWidth="1"/>
    <col min="168" max="168" width="8.6328125" customWidth="1"/>
    <col min="169" max="169" width="8.90625" customWidth="1"/>
    <col min="170" max="170" width="8.6328125" customWidth="1"/>
    <col min="171" max="172" width="8.08984375" customWidth="1"/>
    <col min="173" max="173" width="7.54296875" customWidth="1"/>
    <col min="174" max="176" width="8.08984375" customWidth="1"/>
    <col min="177" max="177" width="8.6328125" customWidth="1"/>
    <col min="178" max="178" width="7.90625" customWidth="1"/>
    <col min="179" max="180" width="8.08984375" customWidth="1"/>
    <col min="181" max="181" width="7.90625" customWidth="1"/>
    <col min="184" max="184" width="8" customWidth="1"/>
    <col min="185" max="185" width="8.08984375" customWidth="1"/>
    <col min="186" max="186" width="8" customWidth="1"/>
    <col min="187" max="188" width="8.08984375" customWidth="1"/>
    <col min="189" max="191" width="7.90625" customWidth="1"/>
    <col min="192" max="192" width="8.08984375" customWidth="1"/>
    <col min="193" max="195" width="7.90625" customWidth="1"/>
    <col min="196" max="196" width="6.6328125" customWidth="1"/>
    <col min="197" max="197" width="8.36328125" customWidth="1"/>
    <col min="198" max="198" width="8" customWidth="1"/>
  </cols>
  <sheetData>
    <row r="1" spans="1:56">
      <c r="A1" s="28"/>
      <c r="B1" s="28"/>
      <c r="C1" s="28"/>
      <c r="D1" s="28"/>
      <c r="E1" s="28"/>
      <c r="F1" s="28"/>
      <c r="G1" s="211"/>
      <c r="H1" s="28"/>
      <c r="I1" s="28"/>
      <c r="J1" s="102"/>
      <c r="K1" s="102"/>
      <c r="L1" s="102"/>
      <c r="M1" s="28"/>
      <c r="N1" s="28"/>
      <c r="O1" s="71"/>
      <c r="P1" s="71"/>
      <c r="Q1" s="71"/>
      <c r="R1" s="102"/>
      <c r="S1" s="71"/>
      <c r="T1" s="71"/>
      <c r="U1" s="28"/>
      <c r="V1" s="28"/>
      <c r="AK1"/>
      <c r="AL1"/>
      <c r="AN1"/>
      <c r="AO1"/>
      <c r="AQ1"/>
      <c r="AR1"/>
      <c r="AS1"/>
      <c r="AT1"/>
      <c r="AU1"/>
      <c r="AV1"/>
      <c r="AW1"/>
    </row>
    <row r="2" spans="1:56" s="125" customFormat="1" ht="31.8">
      <c r="A2" s="122"/>
      <c r="B2" s="122"/>
      <c r="C2" s="122"/>
      <c r="D2" s="122" t="s">
        <v>61</v>
      </c>
      <c r="E2" s="122"/>
      <c r="F2" s="122"/>
      <c r="G2" s="212"/>
      <c r="H2" s="122"/>
      <c r="I2" s="122"/>
      <c r="J2" s="126"/>
      <c r="K2" s="122" t="s">
        <v>502</v>
      </c>
      <c r="L2" s="122"/>
      <c r="M2" s="124"/>
      <c r="N2" s="124"/>
      <c r="O2" s="124"/>
      <c r="P2" s="124" t="str">
        <f>+År!B2</f>
        <v>Skålda purke</v>
      </c>
      <c r="Q2" s="124"/>
      <c r="R2" s="126"/>
      <c r="S2" s="124"/>
      <c r="T2" s="124"/>
      <c r="U2" s="122"/>
      <c r="V2" s="12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</row>
    <row r="3" spans="1:56">
      <c r="A3" s="28"/>
      <c r="B3" s="28"/>
      <c r="C3" s="28"/>
      <c r="D3" s="28"/>
      <c r="E3" s="28"/>
      <c r="F3" s="28"/>
      <c r="G3" s="211"/>
      <c r="H3" s="28"/>
      <c r="I3" s="28"/>
      <c r="J3" s="102"/>
      <c r="K3" s="102"/>
      <c r="L3" s="102"/>
      <c r="M3" s="28"/>
      <c r="N3" s="28"/>
      <c r="O3" s="71"/>
      <c r="P3" s="71"/>
      <c r="Q3" s="71"/>
      <c r="R3" s="102"/>
      <c r="S3" s="71"/>
      <c r="T3" s="71"/>
      <c r="U3" s="28"/>
      <c r="V3" s="28"/>
      <c r="AK3"/>
      <c r="AL3"/>
      <c r="AN3"/>
      <c r="AO3"/>
      <c r="AQ3"/>
      <c r="AR3"/>
      <c r="AS3"/>
      <c r="AT3"/>
      <c r="AU3"/>
      <c r="AV3"/>
      <c r="AW3"/>
    </row>
    <row r="4" spans="1:56">
      <c r="A4" s="28"/>
      <c r="B4" s="28"/>
      <c r="C4" s="28"/>
      <c r="D4" s="28"/>
      <c r="E4" s="28"/>
      <c r="F4" s="28"/>
      <c r="G4" s="211"/>
      <c r="H4" s="28"/>
      <c r="I4" s="28"/>
      <c r="J4" s="102"/>
      <c r="K4" s="102"/>
      <c r="L4" s="102"/>
      <c r="M4" s="28"/>
      <c r="N4" s="28"/>
      <c r="O4" s="71"/>
      <c r="P4" s="71"/>
      <c r="Q4" s="71"/>
      <c r="R4" s="102"/>
      <c r="S4" s="71"/>
      <c r="T4" s="71"/>
      <c r="U4" s="28"/>
      <c r="V4" s="28"/>
      <c r="AK4"/>
      <c r="AL4"/>
      <c r="AN4"/>
      <c r="AO4"/>
      <c r="AQ4"/>
      <c r="AR4"/>
      <c r="AS4"/>
      <c r="AT4"/>
      <c r="AU4"/>
      <c r="AV4"/>
      <c r="AW4"/>
    </row>
    <row r="5" spans="1:56" ht="22.8">
      <c r="A5" s="28"/>
      <c r="B5" s="28"/>
      <c r="C5" s="28"/>
      <c r="D5" s="28"/>
      <c r="E5" s="55"/>
      <c r="F5" s="28"/>
      <c r="G5" s="211"/>
      <c r="H5" s="55" t="s">
        <v>457</v>
      </c>
      <c r="I5" s="55"/>
      <c r="J5" s="131">
        <f>+År!R2</f>
        <v>52</v>
      </c>
      <c r="K5" s="102"/>
      <c r="L5" s="102"/>
      <c r="M5" s="102"/>
      <c r="N5" s="102"/>
      <c r="O5" s="72" t="s">
        <v>588</v>
      </c>
      <c r="P5" s="323">
        <f>SUM(G10:G21)</f>
        <v>29699</v>
      </c>
      <c r="Q5" s="324"/>
      <c r="R5" s="28"/>
      <c r="S5" s="28"/>
      <c r="T5" s="71"/>
      <c r="U5" s="28"/>
      <c r="V5" s="28"/>
      <c r="AK5"/>
      <c r="AL5"/>
      <c r="AN5"/>
      <c r="AO5"/>
      <c r="AQ5"/>
      <c r="AR5"/>
      <c r="AS5"/>
      <c r="AT5"/>
      <c r="AU5"/>
      <c r="AV5"/>
      <c r="AW5"/>
    </row>
    <row r="6" spans="1:56" ht="15.6">
      <c r="A6" s="28"/>
      <c r="B6" s="28"/>
      <c r="C6" s="28"/>
      <c r="D6" s="28"/>
      <c r="E6" s="28"/>
      <c r="F6" s="28"/>
      <c r="G6" s="211"/>
      <c r="H6" s="28"/>
      <c r="I6" s="28"/>
      <c r="J6" s="102"/>
      <c r="K6" s="102"/>
      <c r="L6" s="102"/>
      <c r="M6" s="28"/>
      <c r="N6" s="28"/>
      <c r="O6" s="71"/>
      <c r="P6" s="71"/>
      <c r="Q6" s="71"/>
      <c r="R6" s="102"/>
      <c r="S6" s="71"/>
      <c r="T6" s="72" t="s">
        <v>3</v>
      </c>
      <c r="U6" s="28"/>
      <c r="V6" s="28"/>
      <c r="AK6"/>
      <c r="AL6"/>
      <c r="AN6"/>
      <c r="AO6"/>
      <c r="AQ6"/>
      <c r="AR6"/>
      <c r="AS6"/>
      <c r="AT6"/>
      <c r="AU6"/>
      <c r="AV6"/>
      <c r="AW6"/>
    </row>
    <row r="7" spans="1:56" ht="15.6">
      <c r="A7" s="28"/>
      <c r="B7" s="34"/>
      <c r="C7" s="34"/>
      <c r="D7" s="34"/>
      <c r="E7" s="34" t="s">
        <v>3</v>
      </c>
      <c r="F7" s="34"/>
      <c r="G7" s="213"/>
      <c r="H7" s="34"/>
      <c r="I7" s="72" t="s">
        <v>3</v>
      </c>
      <c r="J7" s="95" t="s">
        <v>3</v>
      </c>
      <c r="K7" s="95" t="s">
        <v>1</v>
      </c>
      <c r="L7" s="95"/>
      <c r="M7" s="78"/>
      <c r="N7" s="34"/>
      <c r="O7" s="72" t="s">
        <v>18</v>
      </c>
      <c r="P7" s="72"/>
      <c r="Q7" s="72" t="s">
        <v>476</v>
      </c>
      <c r="R7" s="95" t="s">
        <v>2</v>
      </c>
      <c r="S7" s="72" t="s">
        <v>52</v>
      </c>
      <c r="T7" s="72" t="s">
        <v>489</v>
      </c>
      <c r="U7" s="78"/>
      <c r="V7" s="28"/>
      <c r="AK7"/>
      <c r="AL7"/>
      <c r="AN7"/>
      <c r="AO7"/>
      <c r="AQ7"/>
      <c r="AR7"/>
      <c r="AS7"/>
      <c r="AT7"/>
      <c r="AU7"/>
      <c r="AV7"/>
      <c r="AW7"/>
    </row>
    <row r="8" spans="1:56" ht="15.6">
      <c r="A8" s="28"/>
      <c r="B8" s="34"/>
      <c r="C8" s="34"/>
      <c r="D8" s="34"/>
      <c r="E8" s="34" t="s">
        <v>526</v>
      </c>
      <c r="F8" s="115"/>
      <c r="G8" s="213" t="s">
        <v>3</v>
      </c>
      <c r="H8" s="115"/>
      <c r="I8" s="72" t="s">
        <v>482</v>
      </c>
      <c r="J8" s="95" t="s">
        <v>554</v>
      </c>
      <c r="K8" s="95" t="s">
        <v>554</v>
      </c>
      <c r="L8" s="95"/>
      <c r="M8" s="78" t="s">
        <v>18</v>
      </c>
      <c r="N8" s="115"/>
      <c r="O8" s="72" t="s">
        <v>480</v>
      </c>
      <c r="P8" s="112"/>
      <c r="Q8" s="72" t="s">
        <v>480</v>
      </c>
      <c r="R8" s="95" t="s">
        <v>476</v>
      </c>
      <c r="S8" s="72" t="s">
        <v>85</v>
      </c>
      <c r="T8" s="72" t="s">
        <v>533</v>
      </c>
      <c r="U8" s="78" t="s">
        <v>18</v>
      </c>
      <c r="V8" s="28"/>
      <c r="AK8"/>
      <c r="AL8"/>
      <c r="AN8"/>
      <c r="AO8"/>
      <c r="AQ8"/>
      <c r="AR8"/>
      <c r="AS8"/>
      <c r="AT8"/>
      <c r="AU8"/>
      <c r="AV8"/>
      <c r="AW8"/>
    </row>
    <row r="9" spans="1:56" ht="15.6">
      <c r="A9" s="28"/>
      <c r="B9" s="34" t="s">
        <v>61</v>
      </c>
      <c r="C9" s="34"/>
      <c r="D9" s="34" t="s">
        <v>63</v>
      </c>
      <c r="E9" s="34" t="s">
        <v>505</v>
      </c>
      <c r="F9" s="115" t="s">
        <v>532</v>
      </c>
      <c r="G9" s="213" t="s">
        <v>11</v>
      </c>
      <c r="H9" s="115" t="s">
        <v>532</v>
      </c>
      <c r="I9" s="72" t="s">
        <v>475</v>
      </c>
      <c r="J9" s="95" t="s">
        <v>555</v>
      </c>
      <c r="K9" s="95" t="s">
        <v>555</v>
      </c>
      <c r="L9" s="95"/>
      <c r="M9" s="78" t="s">
        <v>475</v>
      </c>
      <c r="N9" s="115" t="s">
        <v>532</v>
      </c>
      <c r="O9" s="72" t="s">
        <v>477</v>
      </c>
      <c r="P9" s="112" t="s">
        <v>532</v>
      </c>
      <c r="Q9" s="72" t="s">
        <v>477</v>
      </c>
      <c r="R9" s="95" t="s">
        <v>478</v>
      </c>
      <c r="S9" s="72" t="s">
        <v>484</v>
      </c>
      <c r="T9" s="72" t="s">
        <v>540</v>
      </c>
      <c r="U9" s="78" t="s">
        <v>30</v>
      </c>
      <c r="V9" s="28"/>
      <c r="AK9"/>
      <c r="AL9"/>
      <c r="AN9"/>
      <c r="AO9"/>
      <c r="AQ9"/>
      <c r="AR9"/>
      <c r="AS9"/>
      <c r="AT9"/>
      <c r="AU9"/>
      <c r="AV9"/>
      <c r="AW9"/>
    </row>
    <row r="10" spans="1:56" ht="15.6">
      <c r="A10" s="28"/>
      <c r="B10" s="2">
        <f>+'Ark1'!D31</f>
        <v>1</v>
      </c>
      <c r="C10" s="2" t="s">
        <v>568</v>
      </c>
      <c r="D10" s="2">
        <f>+'Ark1'!C31</f>
        <v>2024</v>
      </c>
      <c r="E10" s="2">
        <f>+IF(G10=0,"",'Ark1'!Q31)</f>
        <v>305</v>
      </c>
      <c r="F10" s="2">
        <f t="shared" ref="F10:F21" si="0">+IF(G10=0,"",E10-E23)</f>
        <v>-44</v>
      </c>
      <c r="G10" s="214">
        <f>+'Ark1'!R31</f>
        <v>2709</v>
      </c>
      <c r="H10" s="2">
        <f t="shared" ref="H10:H21" si="1">+IF(G10=0,"",G10-G23)</f>
        <v>244</v>
      </c>
      <c r="I10" s="2">
        <f>+IF(G10=0,"",'Ark1'!S31)</f>
        <v>2700</v>
      </c>
      <c r="J10" s="51">
        <f>+IF(G10=0,"",'Ark1'!T31)</f>
        <v>9.121519243072159</v>
      </c>
      <c r="K10" s="51">
        <f>+IF(G10=0,"",'Ark1'!U31)</f>
        <v>9.2675431977042049</v>
      </c>
      <c r="L10" s="95"/>
      <c r="M10" s="5">
        <f>+IF(G10=0,"",'Ark1'!W31)</f>
        <v>58.84851851851851</v>
      </c>
      <c r="N10" s="5">
        <f t="shared" ref="N10:N21" si="2">+IF(G10=0,"",M10-M23)</f>
        <v>0.15502258355915188</v>
      </c>
      <c r="O10" s="18">
        <f>+IF(G10=0,"",'Ark1'!Z31)</f>
        <v>155.78825925925923</v>
      </c>
      <c r="P10" s="18">
        <f t="shared" ref="P10:P21" si="3">+IF(G10=0,"",O10-O23)</f>
        <v>-1.3109683830169843</v>
      </c>
      <c r="Q10" s="18">
        <f>+IF(G10=0,"",'Ark1'!AA31)</f>
        <v>30.447585672202635</v>
      </c>
      <c r="R10" s="51">
        <f>+IF(G10=0,"",'Ark1'!AB31)</f>
        <v>4.5447993914931795</v>
      </c>
      <c r="S10" s="18">
        <f>+IF(G10=0,"",'Ark1'!AC31)</f>
        <v>-32.073621142299174</v>
      </c>
      <c r="T10" s="18">
        <f t="shared" ref="T10:T44" si="4">+IF(G10=0,"",G10/E10)</f>
        <v>8.8819672131147538</v>
      </c>
      <c r="U10" s="5">
        <f>+IF(G10=0,"",'Ark1'!V31)</f>
        <v>6.3739387227759323</v>
      </c>
      <c r="V10" s="28"/>
      <c r="AK10"/>
      <c r="AL10"/>
      <c r="AN10"/>
      <c r="AO10"/>
      <c r="AQ10"/>
      <c r="AR10"/>
      <c r="AS10"/>
      <c r="AT10"/>
      <c r="AU10"/>
      <c r="AV10"/>
      <c r="AW10"/>
    </row>
    <row r="11" spans="1:56" ht="15.6">
      <c r="A11" s="28"/>
      <c r="B11" s="2">
        <f>+'Ark1'!D32</f>
        <v>2</v>
      </c>
      <c r="C11" s="2" t="s">
        <v>569</v>
      </c>
      <c r="D11" s="2">
        <f>+'Ark1'!C32</f>
        <v>2024</v>
      </c>
      <c r="E11" s="2">
        <f>+IF(G11=0,"",'Ark1'!Q32)</f>
        <v>312</v>
      </c>
      <c r="F11" s="2">
        <f t="shared" si="0"/>
        <v>-9</v>
      </c>
      <c r="G11" s="214">
        <f>+'Ark1'!R32</f>
        <v>2676</v>
      </c>
      <c r="H11" s="2">
        <f t="shared" si="1"/>
        <v>69</v>
      </c>
      <c r="I11" s="2">
        <f>+IF(G11=0,"",'Ark1'!S32)</f>
        <v>2666</v>
      </c>
      <c r="J11" s="51">
        <f>+IF(G11=0,"",'Ark1'!T32)</f>
        <v>9.0104043907202254</v>
      </c>
      <c r="K11" s="51">
        <f>+IF(G11=0,"",'Ark1'!U32)</f>
        <v>9.0112619733515356</v>
      </c>
      <c r="L11" s="95"/>
      <c r="M11" s="5">
        <f>+IF(G11=0,"",'Ark1'!W32)</f>
        <v>59.084771192798222</v>
      </c>
      <c r="N11" s="5">
        <f t="shared" si="2"/>
        <v>-0.16446075804661575</v>
      </c>
      <c r="O11" s="18">
        <f>+IF(G11=0,"",'Ark1'!Z32)</f>
        <v>153.41200300074999</v>
      </c>
      <c r="P11" s="18">
        <f t="shared" si="3"/>
        <v>-0.15512449540963757</v>
      </c>
      <c r="Q11" s="18">
        <f>+IF(G11=0,"",'Ark1'!AA32)</f>
        <v>31.05367878699121</v>
      </c>
      <c r="R11" s="51">
        <f>+IF(G11=0,"",'Ark1'!AB32)</f>
        <v>4.4067755285526156</v>
      </c>
      <c r="S11" s="18">
        <f>+IF('Ark1'!AC32=0,"",'Ark1'!AC32)</f>
        <v>-39.209393707102898</v>
      </c>
      <c r="T11" s="18">
        <f t="shared" si="4"/>
        <v>8.5769230769230766</v>
      </c>
      <c r="U11" s="5">
        <f>+IF(G11=0,"",'Ark1'!V32)</f>
        <v>5.8535127055306448</v>
      </c>
      <c r="V11" s="28"/>
      <c r="AK11"/>
      <c r="AL11"/>
      <c r="AN11"/>
      <c r="AO11"/>
      <c r="AQ11"/>
      <c r="AR11"/>
      <c r="AS11"/>
      <c r="AT11"/>
      <c r="AU11"/>
      <c r="AV11"/>
      <c r="AW11"/>
    </row>
    <row r="12" spans="1:56" ht="15.6">
      <c r="A12" s="28"/>
      <c r="B12" s="2">
        <f>+'Ark1'!D33</f>
        <v>3</v>
      </c>
      <c r="C12" s="2" t="s">
        <v>570</v>
      </c>
      <c r="D12" s="2">
        <f>+'Ark1'!C33</f>
        <v>2024</v>
      </c>
      <c r="E12" s="2">
        <f>+IF(G12=0,"",'Ark1'!Q33)</f>
        <v>280</v>
      </c>
      <c r="F12" s="2">
        <f t="shared" si="0"/>
        <v>-64</v>
      </c>
      <c r="G12" s="214">
        <f>+'Ark1'!R33</f>
        <v>2119</v>
      </c>
      <c r="H12" s="2">
        <f t="shared" si="1"/>
        <v>-799</v>
      </c>
      <c r="I12" s="2">
        <f>+IF(G12=0,"",'Ark1'!S33)</f>
        <v>2115</v>
      </c>
      <c r="J12" s="51">
        <f>+IF(G12=0,"",'Ark1'!T33)</f>
        <v>7.1349203676891477</v>
      </c>
      <c r="K12" s="51">
        <f>+IF(G12=0,"",'Ark1'!U33)</f>
        <v>7.156981310830699</v>
      </c>
      <c r="L12" s="95"/>
      <c r="M12" s="5">
        <f>+IF(G12=0,"",'Ark1'!W33)</f>
        <v>59.184397163120593</v>
      </c>
      <c r="N12" s="5">
        <f t="shared" si="2"/>
        <v>-1.628894322588792E-2</v>
      </c>
      <c r="O12" s="18">
        <f>+IF(G12=0,"",'Ark1'!Z33)</f>
        <v>153.58661938534303</v>
      </c>
      <c r="P12" s="18">
        <f t="shared" si="3"/>
        <v>-0.71413533163814691</v>
      </c>
      <c r="Q12" s="18">
        <f>+IF(G12=0,"",'Ark1'!AA33)</f>
        <v>31.0621951499114</v>
      </c>
      <c r="R12" s="51">
        <f>+IF(G12=0,"",'Ark1'!AB33)</f>
        <v>4.662920741073493</v>
      </c>
      <c r="S12" s="18">
        <f>+IF('Ark1'!AC33=0,"",'Ark1'!AC33)</f>
        <v>-44.031064397158872</v>
      </c>
      <c r="T12" s="18">
        <f t="shared" si="4"/>
        <v>7.5678571428571431</v>
      </c>
      <c r="U12" s="5">
        <f>+IF(G12=0,"",'Ark1'!V33)</f>
        <v>5.7465785747994316</v>
      </c>
      <c r="V12" s="28"/>
      <c r="AK12"/>
      <c r="AL12"/>
      <c r="AN12"/>
      <c r="AO12"/>
      <c r="AQ12"/>
      <c r="AR12"/>
      <c r="AS12"/>
      <c r="AT12"/>
      <c r="AU12"/>
      <c r="AV12"/>
      <c r="AW12"/>
    </row>
    <row r="13" spans="1:56" ht="15.6">
      <c r="A13" s="28"/>
      <c r="B13" s="2">
        <f>+'Ark1'!D34</f>
        <v>4</v>
      </c>
      <c r="C13" s="2" t="s">
        <v>571</v>
      </c>
      <c r="D13" s="2">
        <f>+'Ark1'!C34</f>
        <v>2024</v>
      </c>
      <c r="E13" s="2">
        <f>+IF(G13=0,"",'Ark1'!Q34)</f>
        <v>324</v>
      </c>
      <c r="F13" s="2">
        <f t="shared" si="0"/>
        <v>34</v>
      </c>
      <c r="G13" s="214">
        <f>+'Ark1'!R34</f>
        <v>2967</v>
      </c>
      <c r="H13" s="2">
        <f t="shared" si="1"/>
        <v>567</v>
      </c>
      <c r="I13" s="2">
        <f>+IF(G13=0,"",'Ark1'!S34)</f>
        <v>2963</v>
      </c>
      <c r="J13" s="51">
        <f>+IF(G13=0,"",'Ark1'!T34)</f>
        <v>9.9902353614599821</v>
      </c>
      <c r="K13" s="51">
        <f>+IF(G13=0,"",'Ark1'!U34)</f>
        <v>9.987333447168524</v>
      </c>
      <c r="L13" s="95"/>
      <c r="M13" s="5">
        <f>+IF(G13=0,"",'Ark1'!W34)</f>
        <v>59.121835977050303</v>
      </c>
      <c r="N13" s="5">
        <f t="shared" si="2"/>
        <v>4.1702421123751776E-2</v>
      </c>
      <c r="O13" s="18">
        <f>+IF(G13=0,"",'Ark1'!Z34)</f>
        <v>152.98602767465388</v>
      </c>
      <c r="P13" s="18">
        <f t="shared" si="3"/>
        <v>-2.9707335941275232</v>
      </c>
      <c r="Q13" s="18">
        <f>+IF(G13=0,"",'Ark1'!AA34)</f>
        <v>29.716740592860077</v>
      </c>
      <c r="R13" s="51">
        <f>+IF(G13=0,"",'Ark1'!AB34)</f>
        <v>4.6269915383553908</v>
      </c>
      <c r="S13" s="18">
        <f>+IF('Ark1'!AC34=0,"",'Ark1'!AC34)</f>
        <v>-37.971898360232011</v>
      </c>
      <c r="T13" s="18">
        <f t="shared" si="4"/>
        <v>9.1574074074074066</v>
      </c>
      <c r="U13" s="5">
        <f>+IF(G13=0,"",'Ark1'!V34)</f>
        <v>5.8018200202224488</v>
      </c>
      <c r="V13" s="28"/>
      <c r="AK13"/>
      <c r="AL13"/>
      <c r="AN13"/>
      <c r="AO13"/>
      <c r="AQ13"/>
      <c r="AR13"/>
      <c r="AS13"/>
      <c r="AT13"/>
      <c r="AU13"/>
      <c r="AV13"/>
      <c r="AW13"/>
    </row>
    <row r="14" spans="1:56" ht="15.6">
      <c r="A14" s="28"/>
      <c r="B14" s="2">
        <f>+'Ark1'!D35</f>
        <v>5</v>
      </c>
      <c r="C14" s="2" t="s">
        <v>467</v>
      </c>
      <c r="D14" s="2">
        <f>+'Ark1'!C35</f>
        <v>2024</v>
      </c>
      <c r="E14" s="2">
        <f>+IF(G14=0,"",'Ark1'!Q35)</f>
        <v>292</v>
      </c>
      <c r="F14" s="2">
        <f t="shared" ref="F14" si="5">+IF(G14=0,"",E14-E27)</f>
        <v>-21</v>
      </c>
      <c r="G14" s="214">
        <f>+'Ark1'!R35</f>
        <v>2684</v>
      </c>
      <c r="H14" s="2">
        <f t="shared" ref="H14" si="6">+IF(G14=0,"",G14-G27)</f>
        <v>28</v>
      </c>
      <c r="I14" s="2">
        <f>+IF(G14=0,"",'Ark1'!S35)</f>
        <v>2682</v>
      </c>
      <c r="J14" s="51">
        <f>+IF(G14=0,"",'Ark1'!T35)</f>
        <v>9.0373413246237266</v>
      </c>
      <c r="K14" s="51">
        <f>+IF(G14=0,"",'Ark1'!U35)</f>
        <v>8.9819167277153813</v>
      </c>
      <c r="L14" s="95"/>
      <c r="M14" s="5">
        <f>+IF(G14=0,"",'Ark1'!W35)</f>
        <v>59.174496644295296</v>
      </c>
      <c r="N14" s="5">
        <f t="shared" ref="N14" si="7">+IF(G14=0,"",M14-M27)</f>
        <v>-4.9777762037187756E-2</v>
      </c>
      <c r="O14" s="18">
        <f>+IF(G14=0,"",'Ark1'!Z35)</f>
        <v>152.00018642803877</v>
      </c>
      <c r="P14" s="18">
        <f t="shared" ref="P14" si="8">+IF(G14=0,"",O14-O27)</f>
        <v>-2.13841138575728</v>
      </c>
      <c r="Q14" s="18">
        <f>+IF(G14=0,"",'Ark1'!AA35)</f>
        <v>30.988272840810446</v>
      </c>
      <c r="R14" s="51">
        <f>+IF(G14=0,"",'Ark1'!AB35)</f>
        <v>4.5607317682494806</v>
      </c>
      <c r="S14" s="18">
        <f>+IF('Ark1'!AC35=0,"",'Ark1'!AC35)</f>
        <v>-43.692602248863409</v>
      </c>
      <c r="T14" s="18">
        <f t="shared" ref="T14" si="9">+IF(G14=0,"",G14/E14)</f>
        <v>9.1917808219178081</v>
      </c>
      <c r="U14" s="5">
        <f>+IF(G14=0,"",'Ark1'!V35)</f>
        <v>5.5387481371087937</v>
      </c>
      <c r="V14" s="28"/>
      <c r="AK14"/>
      <c r="AL14"/>
      <c r="AN14"/>
      <c r="AO14"/>
      <c r="AQ14"/>
      <c r="AR14"/>
      <c r="AS14"/>
      <c r="AT14"/>
      <c r="AU14"/>
      <c r="AV14"/>
      <c r="AW14"/>
    </row>
    <row r="15" spans="1:56" ht="15.6">
      <c r="A15" s="28"/>
      <c r="B15" s="2">
        <f>+'Ark1'!D36</f>
        <v>6</v>
      </c>
      <c r="C15" s="2" t="s">
        <v>572</v>
      </c>
      <c r="D15" s="2">
        <f>+'Ark1'!C36</f>
        <v>2024</v>
      </c>
      <c r="E15" s="2">
        <f>+IF(G15=0,"",'Ark1'!Q36)</f>
        <v>291</v>
      </c>
      <c r="F15" s="2">
        <f t="shared" si="0"/>
        <v>-50</v>
      </c>
      <c r="G15" s="214">
        <f>+'Ark1'!R36</f>
        <v>2184</v>
      </c>
      <c r="H15" s="2">
        <f t="shared" si="1"/>
        <v>-378</v>
      </c>
      <c r="I15" s="2">
        <f>+IF(G15=0,"",'Ark1'!S36)</f>
        <v>2182</v>
      </c>
      <c r="J15" s="51">
        <f>+IF(G15=0,"",'Ark1'!T36)</f>
        <v>7.3537829556550722</v>
      </c>
      <c r="K15" s="51">
        <f>+IF(G15=0,"",'Ark1'!U36)</f>
        <v>7.3617789136816993</v>
      </c>
      <c r="L15" s="95"/>
      <c r="M15" s="5">
        <f>+IF(G15=0,"",'Ark1'!W36)</f>
        <v>58.991750687442703</v>
      </c>
      <c r="N15" s="5">
        <f t="shared" si="2"/>
        <v>-0.1931593985620097</v>
      </c>
      <c r="O15" s="18">
        <f>+IF(G15=0,"",'Ark1'!Z36)</f>
        <v>153.13056828597595</v>
      </c>
      <c r="P15" s="18">
        <f t="shared" si="3"/>
        <v>-2.3215818313030923</v>
      </c>
      <c r="Q15" s="18">
        <f>+IF(G15=0,"",'Ark1'!AA36)</f>
        <v>31.591389194886872</v>
      </c>
      <c r="R15" s="51">
        <f>+IF(G15=0,"",'Ark1'!AB36)</f>
        <v>4.7610093127087056</v>
      </c>
      <c r="S15" s="18">
        <f>+IF('Ark1'!AC36=0,"",'Ark1'!AC36)</f>
        <v>-38.913886994178469</v>
      </c>
      <c r="T15" s="18">
        <f t="shared" si="4"/>
        <v>7.5051546391752577</v>
      </c>
      <c r="U15" s="5">
        <f>+IF(G15=0,"",'Ark1'!V36)</f>
        <v>5.7834249084249105</v>
      </c>
      <c r="V15" s="28"/>
      <c r="AK15"/>
      <c r="AL15"/>
      <c r="AN15"/>
      <c r="AO15"/>
      <c r="AQ15"/>
      <c r="AR15"/>
      <c r="AS15"/>
      <c r="AT15"/>
      <c r="AU15"/>
      <c r="AV15"/>
      <c r="AW15"/>
    </row>
    <row r="16" spans="1:56" ht="15.6">
      <c r="A16" s="28"/>
      <c r="B16" s="2">
        <f>+'Ark1'!D37</f>
        <v>7</v>
      </c>
      <c r="C16" s="2" t="s">
        <v>573</v>
      </c>
      <c r="D16" s="2">
        <f>+'Ark1'!C37</f>
        <v>2024</v>
      </c>
      <c r="E16" s="2">
        <f>+IF(G16=0,"",'Ark1'!Q37)</f>
        <v>302</v>
      </c>
      <c r="F16" s="2">
        <f t="shared" si="0"/>
        <v>3</v>
      </c>
      <c r="G16" s="214">
        <f>+'Ark1'!R37</f>
        <v>2454</v>
      </c>
      <c r="H16" s="2">
        <f t="shared" si="1"/>
        <v>201</v>
      </c>
      <c r="I16" s="2">
        <f>+IF(G16=0,"",'Ark1'!S37)</f>
        <v>2449</v>
      </c>
      <c r="J16" s="51">
        <f>+IF(G16=0,"",'Ark1'!T37)</f>
        <v>8.2629044748981446</v>
      </c>
      <c r="K16" s="51">
        <f>+IF(G16=0,"",'Ark1'!U37)</f>
        <v>8.1991440327404614</v>
      </c>
      <c r="L16" s="95"/>
      <c r="M16" s="5">
        <f>+IF(G16=0,"",'Ark1'!W37)</f>
        <v>59.005716619028178</v>
      </c>
      <c r="N16" s="5">
        <f t="shared" si="2"/>
        <v>2.1272174583735648E-2</v>
      </c>
      <c r="O16" s="18">
        <f>+IF(G16=0,"",'Ark1'!Z37)</f>
        <v>151.95451204573271</v>
      </c>
      <c r="P16" s="18">
        <f t="shared" si="3"/>
        <v>-2.3621101764899208</v>
      </c>
      <c r="Q16" s="18">
        <f>+IF(G16=0,"",'Ark1'!AA37)</f>
        <v>30.444525138676639</v>
      </c>
      <c r="R16" s="51">
        <f>+IF(G16=0,"",'Ark1'!AB37)</f>
        <v>4.5963182297157132</v>
      </c>
      <c r="S16" s="18">
        <f>+IF('Ark1'!AC37=0,"",'Ark1'!AC37)</f>
        <v>-39.889133240710542</v>
      </c>
      <c r="T16" s="18">
        <f t="shared" si="4"/>
        <v>8.1258278145695364</v>
      </c>
      <c r="U16" s="5">
        <f>+IF(G16=0,"",'Ark1'!V37)</f>
        <v>5.9201303993480012</v>
      </c>
      <c r="V16" s="28"/>
      <c r="AK16"/>
      <c r="AL16"/>
      <c r="AN16"/>
      <c r="AO16"/>
      <c r="AQ16"/>
      <c r="AR16"/>
      <c r="AS16"/>
      <c r="AT16"/>
      <c r="AU16"/>
      <c r="AV16"/>
      <c r="AW16"/>
    </row>
    <row r="17" spans="1:49" ht="15.6">
      <c r="A17" s="28"/>
      <c r="B17" s="2">
        <f>+'Ark1'!D38</f>
        <v>8</v>
      </c>
      <c r="C17" s="2" t="s">
        <v>574</v>
      </c>
      <c r="D17" s="2">
        <f>+'Ark1'!C38</f>
        <v>2024</v>
      </c>
      <c r="E17" s="2">
        <f>+IF(G17=0,"",'Ark1'!Q38)</f>
        <v>298</v>
      </c>
      <c r="F17" s="2">
        <f t="shared" si="0"/>
        <v>-20</v>
      </c>
      <c r="G17" s="214">
        <f>+'Ark1'!R38</f>
        <v>2362</v>
      </c>
      <c r="H17" s="2">
        <f t="shared" si="1"/>
        <v>-136</v>
      </c>
      <c r="I17" s="2">
        <f>+IF(G17=0,"",'Ark1'!S38)</f>
        <v>2361</v>
      </c>
      <c r="J17" s="51">
        <f>+IF(G17=0,"",'Ark1'!T38)</f>
        <v>7.9531297350079102</v>
      </c>
      <c r="K17" s="51">
        <f>+IF(G17=0,"",'Ark1'!U38)</f>
        <v>7.9621413502690812</v>
      </c>
      <c r="L17" s="95"/>
      <c r="M17" s="5">
        <f>+IF(G17=0,"",'Ark1'!W38)</f>
        <v>58.621770436255851</v>
      </c>
      <c r="N17" s="5">
        <f t="shared" si="2"/>
        <v>-0.26193177702383252</v>
      </c>
      <c r="O17" s="18">
        <f>+IF(G17=0,"",'Ark1'!Z38)</f>
        <v>153.0621346886914</v>
      </c>
      <c r="P17" s="18">
        <f t="shared" si="3"/>
        <v>-3.5255514280086402</v>
      </c>
      <c r="Q17" s="18">
        <f>+IF(G17=0,"",'Ark1'!AA38)</f>
        <v>31.196422125413683</v>
      </c>
      <c r="R17" s="51">
        <f>+IF(G17=0,"",'Ark1'!AB38)</f>
        <v>4.7379102704980385</v>
      </c>
      <c r="S17" s="18">
        <f>+IF('Ark1'!AC38=0,"",'Ark1'!AC38)</f>
        <v>-37.699762481290144</v>
      </c>
      <c r="T17" s="18">
        <f t="shared" si="4"/>
        <v>7.9261744966442951</v>
      </c>
      <c r="U17" s="5">
        <f>+IF(G17=0,"",'Ark1'!V38)</f>
        <v>6.2684165961049958</v>
      </c>
      <c r="V17" s="28"/>
      <c r="AK17"/>
      <c r="AL17"/>
      <c r="AN17"/>
      <c r="AO17"/>
      <c r="AQ17"/>
      <c r="AR17"/>
      <c r="AS17"/>
      <c r="AT17"/>
      <c r="AU17"/>
      <c r="AV17"/>
      <c r="AW17"/>
    </row>
    <row r="18" spans="1:49" ht="15.6">
      <c r="A18" s="28"/>
      <c r="B18" s="2">
        <f>+'Ark1'!D39</f>
        <v>9</v>
      </c>
      <c r="C18" s="2" t="s">
        <v>575</v>
      </c>
      <c r="D18" s="2">
        <f>+'Ark1'!C39</f>
        <v>2024</v>
      </c>
      <c r="E18" s="2">
        <f>+IF(G18=0,"",'Ark1'!Q39)</f>
        <v>304</v>
      </c>
      <c r="F18" s="2">
        <f t="shared" si="0"/>
        <v>-5</v>
      </c>
      <c r="G18" s="214">
        <f>+'Ark1'!R39</f>
        <v>2364</v>
      </c>
      <c r="H18" s="2">
        <f t="shared" si="1"/>
        <v>-261</v>
      </c>
      <c r="I18" s="2">
        <f>+IF(G18=0,"",'Ark1'!S39)</f>
        <v>2362</v>
      </c>
      <c r="J18" s="51">
        <f>+IF(G18=0,"",'Ark1'!T39)</f>
        <v>7.9598639684837886</v>
      </c>
      <c r="K18" s="51">
        <f>+IF(G18=0,"",'Ark1'!U39)</f>
        <v>7.933078122159869</v>
      </c>
      <c r="L18" s="95"/>
      <c r="M18" s="5">
        <f>+IF(G18=0,"",'Ark1'!W39)</f>
        <v>58.329381879762899</v>
      </c>
      <c r="N18" s="5">
        <f t="shared" si="2"/>
        <v>-0.27427665682245816</v>
      </c>
      <c r="O18" s="18">
        <f>+IF(G18=0,"",'Ark1'!Z39)</f>
        <v>152.43886536833205</v>
      </c>
      <c r="P18" s="18">
        <f t="shared" si="3"/>
        <v>-2.6467672536193447</v>
      </c>
      <c r="Q18" s="18">
        <f>+IF(G18=0,"",'Ark1'!AA39)</f>
        <v>31.09859285608772</v>
      </c>
      <c r="R18" s="51">
        <f>+IF(G18=0,"",'Ark1'!AB39)</f>
        <v>4.7169564995634845</v>
      </c>
      <c r="S18" s="18">
        <f>+IF('Ark1'!AC39=0,"",'Ark1'!AC39)</f>
        <v>-39.519415649583649</v>
      </c>
      <c r="T18" s="18">
        <f t="shared" si="4"/>
        <v>7.7763157894736841</v>
      </c>
      <c r="U18" s="5">
        <f>+IF(G18=0,"",'Ark1'!V39)</f>
        <v>6.4665820642978007</v>
      </c>
      <c r="V18" s="28"/>
      <c r="AK18"/>
      <c r="AL18"/>
      <c r="AN18"/>
      <c r="AO18"/>
      <c r="AQ18"/>
      <c r="AR18"/>
      <c r="AS18"/>
      <c r="AT18"/>
      <c r="AU18"/>
      <c r="AV18"/>
      <c r="AW18"/>
    </row>
    <row r="19" spans="1:49" ht="15.6">
      <c r="A19" s="28"/>
      <c r="B19" s="2">
        <f>+'Ark1'!D40</f>
        <v>10</v>
      </c>
      <c r="C19" s="2" t="s">
        <v>576</v>
      </c>
      <c r="D19" s="2">
        <f>+'Ark1'!C40</f>
        <v>2024</v>
      </c>
      <c r="E19" s="2">
        <f>+IF(G19=0,"",'Ark1'!Q40)</f>
        <v>345</v>
      </c>
      <c r="F19" s="2">
        <f t="shared" si="0"/>
        <v>-6</v>
      </c>
      <c r="G19" s="214">
        <f>+'Ark1'!R40</f>
        <v>2516</v>
      </c>
      <c r="H19" s="2">
        <f t="shared" si="1"/>
        <v>-165</v>
      </c>
      <c r="I19" s="2">
        <f>+IF(G19=0,"",'Ark1'!S40)</f>
        <v>2514</v>
      </c>
      <c r="J19" s="51">
        <f>+IF(G19=0,"",'Ark1'!T40)</f>
        <v>8.4716657126502568</v>
      </c>
      <c r="K19" s="51">
        <f>+IF(G19=0,"",'Ark1'!U40)</f>
        <v>8.38943315578714</v>
      </c>
      <c r="L19" s="95"/>
      <c r="M19" s="5">
        <f>+IF(G19=0,"",'Ark1'!W40)</f>
        <v>58.787987271280819</v>
      </c>
      <c r="N19" s="5">
        <f t="shared" si="2"/>
        <v>2.257823131071035E-2</v>
      </c>
      <c r="O19" s="18">
        <f>+IF(G19=0,"",'Ark1'!Z40)</f>
        <v>151.46113762927595</v>
      </c>
      <c r="P19" s="18">
        <f t="shared" si="3"/>
        <v>-2.8776371185760752</v>
      </c>
      <c r="Q19" s="18">
        <f>+IF(G19=0,"",'Ark1'!AA40)</f>
        <v>30.05402900057183</v>
      </c>
      <c r="R19" s="51">
        <f>+IF(G19=0,"",'Ark1'!AB40)</f>
        <v>4.6368520210282513</v>
      </c>
      <c r="S19" s="18">
        <f>+IF('Ark1'!AC40=0,"",'Ark1'!AC40)</f>
        <v>-30.642674702739527</v>
      </c>
      <c r="T19" s="18">
        <f t="shared" si="4"/>
        <v>7.292753623188406</v>
      </c>
      <c r="U19" s="5">
        <f>+IF(G19=0,"",'Ark1'!V40)</f>
        <v>6.3624801271860116</v>
      </c>
      <c r="V19" s="28"/>
      <c r="AK19"/>
      <c r="AL19"/>
      <c r="AN19"/>
      <c r="AO19"/>
      <c r="AQ19"/>
      <c r="AR19"/>
      <c r="AS19"/>
      <c r="AT19"/>
      <c r="AU19"/>
      <c r="AV19"/>
      <c r="AW19"/>
    </row>
    <row r="20" spans="1:49" ht="15.6">
      <c r="A20" s="28"/>
      <c r="B20" s="2">
        <f>+'Ark1'!D41</f>
        <v>11</v>
      </c>
      <c r="C20" s="2" t="s">
        <v>577</v>
      </c>
      <c r="D20" s="2">
        <f>+'Ark1'!C41</f>
        <v>2024</v>
      </c>
      <c r="E20" s="2">
        <f>+IF(G20=0,"",'Ark1'!Q41)</f>
        <v>318</v>
      </c>
      <c r="F20" s="2">
        <f t="shared" si="0"/>
        <v>-4</v>
      </c>
      <c r="G20" s="214">
        <f>+'Ark1'!R41</f>
        <v>2266</v>
      </c>
      <c r="H20" s="2">
        <f t="shared" si="1"/>
        <v>9</v>
      </c>
      <c r="I20" s="2">
        <f>+IF(G20=0,"",'Ark1'!S41)</f>
        <v>2264</v>
      </c>
      <c r="J20" s="51">
        <f>+IF(G20=0,"",'Ark1'!T41)</f>
        <v>7.6298865281659314</v>
      </c>
      <c r="K20" s="51">
        <f>+IF(G20=0,"",'Ark1'!U41)</f>
        <v>7.696842174839869</v>
      </c>
      <c r="L20" s="95"/>
      <c r="M20" s="5">
        <f>+IF(G20=0,"",'Ark1'!W41)</f>
        <v>58.519434628975247</v>
      </c>
      <c r="N20" s="5">
        <f t="shared" si="2"/>
        <v>-0.60595443282998218</v>
      </c>
      <c r="O20" s="18">
        <f>+IF(G20=0,"",'Ark1'!Z41)</f>
        <v>154.30145759717345</v>
      </c>
      <c r="P20" s="18">
        <f t="shared" si="3"/>
        <v>-0.79440723163938287</v>
      </c>
      <c r="Q20" s="18">
        <f>+IF(G20=0,"",'Ark1'!AA41)</f>
        <v>30.380543926808276</v>
      </c>
      <c r="R20" s="51">
        <f>+IF(G20=0,"",'Ark1'!AB41)</f>
        <v>4.5941824903415345</v>
      </c>
      <c r="S20" s="18">
        <f>+IF('Ark1'!AC41=0,"",'Ark1'!AC41)</f>
        <v>-36.482702061178422</v>
      </c>
      <c r="T20" s="18">
        <f t="shared" si="4"/>
        <v>7.1257861635220126</v>
      </c>
      <c r="U20" s="5">
        <f>+IF(G20=0,"",'Ark1'!V41)</f>
        <v>6.6076787290379508</v>
      </c>
      <c r="V20" s="28"/>
      <c r="AK20"/>
      <c r="AL20"/>
      <c r="AN20"/>
      <c r="AO20"/>
      <c r="AQ20"/>
      <c r="AR20"/>
      <c r="AS20"/>
      <c r="AT20"/>
      <c r="AU20"/>
      <c r="AV20"/>
      <c r="AW20"/>
    </row>
    <row r="21" spans="1:49" ht="15.6">
      <c r="A21" s="28"/>
      <c r="B21" s="2">
        <f>+'Ark1'!D42</f>
        <v>12</v>
      </c>
      <c r="C21" s="2" t="s">
        <v>578</v>
      </c>
      <c r="D21" s="2">
        <f>+'Ark1'!C42</f>
        <v>2024</v>
      </c>
      <c r="E21" s="2">
        <f>+IF(G21=0,"",'Ark1'!Q42)</f>
        <v>316</v>
      </c>
      <c r="F21" s="2">
        <f t="shared" si="0"/>
        <v>27</v>
      </c>
      <c r="G21" s="214">
        <f>+'Ark1'!R42</f>
        <v>2398</v>
      </c>
      <c r="H21" s="2">
        <f t="shared" si="1"/>
        <v>43</v>
      </c>
      <c r="I21" s="2">
        <f>+IF(G21=0,"",'Ark1'!S42)</f>
        <v>2395</v>
      </c>
      <c r="J21" s="51">
        <f>+IF(G21=0,"",'Ark1'!T42)</f>
        <v>8.0743459375736553</v>
      </c>
      <c r="K21" s="51">
        <f>+IF(G21=0,"",'Ark1'!U42)</f>
        <v>8.0525455937515513</v>
      </c>
      <c r="L21" s="95"/>
      <c r="M21" s="5">
        <f>+IF(G21=0,"",'Ark1'!W42)</f>
        <v>58.523173277661797</v>
      </c>
      <c r="N21" s="5">
        <f t="shared" si="2"/>
        <v>-0.93620571000299435</v>
      </c>
      <c r="O21" s="18">
        <f>+IF(G21=0,"",'Ark1'!Z42)</f>
        <v>152.60246346555331</v>
      </c>
      <c r="P21" s="18">
        <f t="shared" si="3"/>
        <v>0.81199132603808266</v>
      </c>
      <c r="Q21" s="18">
        <f>+IF(G21=0,"",'Ark1'!AA42)</f>
        <v>30.478002577480904</v>
      </c>
      <c r="R21" s="51">
        <f>+IF(G21=0,"",'Ark1'!AB42)</f>
        <v>4.6291922886772161</v>
      </c>
      <c r="S21" s="18">
        <f>+IF('Ark1'!AC42=0,"",'Ark1'!AC42)</f>
        <v>-36.385358136010225</v>
      </c>
      <c r="T21" s="18">
        <f t="shared" si="4"/>
        <v>7.5886075949367084</v>
      </c>
      <c r="U21" s="5">
        <f>+IF(G21=0,"",'Ark1'!V42)</f>
        <v>6.4874895746455401</v>
      </c>
      <c r="V21" s="28"/>
      <c r="AK21"/>
      <c r="AL21"/>
      <c r="AN21"/>
      <c r="AO21"/>
      <c r="AQ21"/>
      <c r="AR21"/>
      <c r="AS21"/>
      <c r="AT21"/>
      <c r="AU21"/>
      <c r="AV21"/>
      <c r="AW21"/>
    </row>
    <row r="22" spans="1:49" ht="15.6">
      <c r="A22" s="28"/>
      <c r="B22" s="28"/>
      <c r="C22" s="28"/>
      <c r="D22" s="28"/>
      <c r="E22" s="28"/>
      <c r="F22" s="28"/>
      <c r="G22" s="211"/>
      <c r="H22" s="28"/>
      <c r="I22" s="28"/>
      <c r="J22" s="28"/>
      <c r="K22" s="28"/>
      <c r="L22" s="95"/>
      <c r="M22" s="28"/>
      <c r="N22" s="28"/>
      <c r="O22" s="28"/>
      <c r="P22" s="28"/>
      <c r="Q22" s="28"/>
      <c r="R22" s="28"/>
      <c r="S22" s="28"/>
      <c r="T22" s="28"/>
      <c r="U22" s="28"/>
      <c r="V22" s="28"/>
      <c r="AK22"/>
      <c r="AL22"/>
      <c r="AN22"/>
      <c r="AO22"/>
      <c r="AQ22"/>
      <c r="AR22"/>
      <c r="AS22"/>
      <c r="AT22"/>
      <c r="AU22"/>
      <c r="AV22"/>
      <c r="AW22"/>
    </row>
    <row r="23" spans="1:49" ht="15.6">
      <c r="A23" s="28"/>
      <c r="B23" s="86">
        <f>+'Ark1'!D43</f>
        <v>1</v>
      </c>
      <c r="C23" s="86" t="str">
        <f t="shared" ref="C23:C34" si="10">+C10</f>
        <v>Jan</v>
      </c>
      <c r="D23" s="86">
        <f>+'Ark1'!C43</f>
        <v>2023</v>
      </c>
      <c r="E23" s="86">
        <f>+'Ark1'!Q43</f>
        <v>349</v>
      </c>
      <c r="F23" s="86"/>
      <c r="G23" s="215">
        <f>+'Ark1'!R43</f>
        <v>2465</v>
      </c>
      <c r="H23" s="86"/>
      <c r="I23" s="86">
        <f>+'Ark1'!S43</f>
        <v>2460</v>
      </c>
      <c r="J23" s="111">
        <f>+'Ark1'!T43</f>
        <v>8.1414935429533983</v>
      </c>
      <c r="K23" s="111">
        <f>+'Ark1'!U43</f>
        <v>8.2604262515125697</v>
      </c>
      <c r="L23" s="95"/>
      <c r="M23" s="87">
        <f>+'Ark1'!W43</f>
        <v>58.693495934959358</v>
      </c>
      <c r="N23" s="86"/>
      <c r="O23" s="97">
        <f>+'Ark1'!Z43</f>
        <v>157.09922764227622</v>
      </c>
      <c r="P23" s="97"/>
      <c r="Q23" s="97">
        <f>+'Ark1'!AA43</f>
        <v>31.3759347253798</v>
      </c>
      <c r="R23" s="111">
        <f>+'Ark1'!AB43</f>
        <v>4.796123770879297</v>
      </c>
      <c r="S23" s="97">
        <f>+'Ark1'!AC43</f>
        <v>-41.53099077406933</v>
      </c>
      <c r="T23" s="97">
        <f t="shared" si="4"/>
        <v>7.0630372492836679</v>
      </c>
      <c r="U23" s="87">
        <f>+IF(G23=0,"",'Ark1'!V43)</f>
        <v>6.3237322515212977</v>
      </c>
      <c r="V23" s="28"/>
      <c r="AK23"/>
      <c r="AL23"/>
      <c r="AN23"/>
      <c r="AO23"/>
      <c r="AQ23"/>
      <c r="AR23"/>
      <c r="AS23"/>
      <c r="AT23"/>
      <c r="AU23"/>
      <c r="AV23"/>
      <c r="AW23"/>
    </row>
    <row r="24" spans="1:49" ht="15.6">
      <c r="A24" s="28"/>
      <c r="B24" s="86">
        <f>+'Ark1'!D44</f>
        <v>2</v>
      </c>
      <c r="C24" s="86" t="str">
        <f t="shared" si="10"/>
        <v>Feb</v>
      </c>
      <c r="D24" s="86">
        <f>+'Ark1'!C44</f>
        <v>2023</v>
      </c>
      <c r="E24" s="86">
        <f>+'Ark1'!Q44</f>
        <v>321</v>
      </c>
      <c r="F24" s="86"/>
      <c r="G24" s="215">
        <f>+'Ark1'!R44</f>
        <v>2607</v>
      </c>
      <c r="H24" s="86"/>
      <c r="I24" s="86">
        <f>+'Ark1'!S44</f>
        <v>2604</v>
      </c>
      <c r="J24" s="111">
        <f>+'Ark1'!T44</f>
        <v>8.6104964164217055</v>
      </c>
      <c r="K24" s="111">
        <f>+'Ark1'!U44</f>
        <v>8.5473707420840981</v>
      </c>
      <c r="L24" s="95"/>
      <c r="M24" s="87">
        <f>+'Ark1'!W44</f>
        <v>59.249231950844838</v>
      </c>
      <c r="N24" s="86"/>
      <c r="O24" s="97">
        <f>+'Ark1'!Z44</f>
        <v>153.56712749615963</v>
      </c>
      <c r="P24" s="97"/>
      <c r="Q24" s="97">
        <f>+'Ark1'!AA44</f>
        <v>31.111853148625865</v>
      </c>
      <c r="R24" s="111">
        <f>+'Ark1'!AB44</f>
        <v>4.7433051074659458</v>
      </c>
      <c r="S24" s="97">
        <f>+'Ark1'!AC44</f>
        <v>-45.109011714497278</v>
      </c>
      <c r="T24" s="97">
        <f t="shared" si="4"/>
        <v>8.121495327102803</v>
      </c>
      <c r="U24" s="87">
        <f>+IF(G24=0,"",'Ark1'!V44)</f>
        <v>5.6279248177982337</v>
      </c>
      <c r="V24" s="28"/>
      <c r="AK24"/>
      <c r="AL24"/>
      <c r="AN24"/>
      <c r="AO24"/>
      <c r="AQ24"/>
      <c r="AR24"/>
      <c r="AS24"/>
      <c r="AT24"/>
      <c r="AU24"/>
      <c r="AV24"/>
      <c r="AW24"/>
    </row>
    <row r="25" spans="1:49" ht="15.6">
      <c r="A25" s="28"/>
      <c r="B25" s="86">
        <f>+'Ark1'!D45</f>
        <v>3</v>
      </c>
      <c r="C25" s="86" t="str">
        <f t="shared" si="10"/>
        <v>Mar</v>
      </c>
      <c r="D25" s="86">
        <f>+'Ark1'!C45</f>
        <v>2023</v>
      </c>
      <c r="E25" s="86">
        <f>+'Ark1'!Q45</f>
        <v>344</v>
      </c>
      <c r="F25" s="86"/>
      <c r="G25" s="215">
        <f>+'Ark1'!R45</f>
        <v>2918</v>
      </c>
      <c r="H25" s="86"/>
      <c r="I25" s="86">
        <f>+'Ark1'!S45</f>
        <v>2915</v>
      </c>
      <c r="J25" s="111">
        <f>+'Ark1'!T45</f>
        <v>9.6376787660600449</v>
      </c>
      <c r="K25" s="111">
        <f>+'Ark1'!U45</f>
        <v>9.6139068655050117</v>
      </c>
      <c r="L25" s="95"/>
      <c r="M25" s="87">
        <f>+'Ark1'!W45</f>
        <v>59.200686106346481</v>
      </c>
      <c r="N25" s="86"/>
      <c r="O25" s="97">
        <f>+'Ark1'!Z45</f>
        <v>154.30075471698117</v>
      </c>
      <c r="P25" s="97"/>
      <c r="Q25" s="97">
        <f>+'Ark1'!AA45</f>
        <v>30.621968136209205</v>
      </c>
      <c r="R25" s="111">
        <f>+'Ark1'!AB45</f>
        <v>4.565422982355285</v>
      </c>
      <c r="S25" s="97">
        <f>+'Ark1'!AC45</f>
        <v>-35.833573754195712</v>
      </c>
      <c r="T25" s="97">
        <f t="shared" si="4"/>
        <v>8.4825581395348841</v>
      </c>
      <c r="U25" s="87">
        <f>+IF(G25=0,"",'Ark1'!V45)</f>
        <v>5.9503084304318055</v>
      </c>
      <c r="V25" s="28"/>
      <c r="AK25"/>
      <c r="AL25"/>
      <c r="AN25"/>
      <c r="AO25"/>
      <c r="AQ25"/>
      <c r="AR25"/>
      <c r="AS25"/>
      <c r="AT25"/>
      <c r="AU25"/>
      <c r="AV25"/>
      <c r="AW25"/>
    </row>
    <row r="26" spans="1:49" ht="15.6">
      <c r="A26" s="28"/>
      <c r="B26" s="86">
        <f>+'Ark1'!D46</f>
        <v>4</v>
      </c>
      <c r="C26" s="86" t="str">
        <f t="shared" si="10"/>
        <v>Apr</v>
      </c>
      <c r="D26" s="86">
        <f>+'Ark1'!C46</f>
        <v>2023</v>
      </c>
      <c r="E26" s="86">
        <f>+'Ark1'!Q46</f>
        <v>290</v>
      </c>
      <c r="F26" s="86"/>
      <c r="G26" s="215">
        <f>+'Ark1'!R46</f>
        <v>2400</v>
      </c>
      <c r="H26" s="86"/>
      <c r="I26" s="86">
        <f>+'Ark1'!S46</f>
        <v>2396</v>
      </c>
      <c r="J26" s="111">
        <f>+'Ark1'!T46</f>
        <v>7.9268091290418479</v>
      </c>
      <c r="K26" s="111">
        <f>+'Ark1'!U46</f>
        <v>7.9870117364736144</v>
      </c>
      <c r="L26" s="95"/>
      <c r="M26" s="87">
        <f>+'Ark1'!W46</f>
        <v>59.080133555926551</v>
      </c>
      <c r="N26" s="86"/>
      <c r="O26" s="97">
        <f>+'Ark1'!Z46</f>
        <v>155.95676126878141</v>
      </c>
      <c r="P26" s="97"/>
      <c r="Q26" s="97">
        <f>+'Ark1'!AA46</f>
        <v>32.13011825935812</v>
      </c>
      <c r="R26" s="111">
        <f>+'Ark1'!AB46</f>
        <v>5.055477465370001</v>
      </c>
      <c r="S26" s="97">
        <f>+'Ark1'!AC46</f>
        <v>-44.277149847312543</v>
      </c>
      <c r="T26" s="97">
        <f t="shared" si="4"/>
        <v>8.2758620689655178</v>
      </c>
      <c r="U26" s="87">
        <f>+IF(G26=0,"",'Ark1'!V46)</f>
        <v>5.6091666666666677</v>
      </c>
      <c r="V26" s="28"/>
      <c r="AK26"/>
      <c r="AL26"/>
      <c r="AN26"/>
      <c r="AO26"/>
      <c r="AQ26"/>
      <c r="AR26"/>
      <c r="AS26"/>
      <c r="AT26"/>
      <c r="AU26"/>
      <c r="AV26"/>
      <c r="AW26"/>
    </row>
    <row r="27" spans="1:49" ht="15.6">
      <c r="A27" s="28"/>
      <c r="B27" s="86">
        <f>+'Ark1'!D47</f>
        <v>5</v>
      </c>
      <c r="C27" s="86" t="str">
        <f t="shared" si="10"/>
        <v>Mai</v>
      </c>
      <c r="D27" s="86">
        <f>+'Ark1'!C47</f>
        <v>2023</v>
      </c>
      <c r="E27" s="86">
        <f>+'Ark1'!Q47</f>
        <v>313</v>
      </c>
      <c r="F27" s="86"/>
      <c r="G27" s="215">
        <f>+'Ark1'!R47</f>
        <v>2656</v>
      </c>
      <c r="H27" s="86"/>
      <c r="I27" s="86">
        <f>+'Ark1'!S47</f>
        <v>2653</v>
      </c>
      <c r="J27" s="111">
        <f>+'Ark1'!T47</f>
        <v>8.7723354361396417</v>
      </c>
      <c r="K27" s="111">
        <f>+'Ark1'!U47</f>
        <v>8.7406142741413024</v>
      </c>
      <c r="L27" s="95"/>
      <c r="M27" s="87">
        <f>+'Ark1'!W47</f>
        <v>59.224274406332484</v>
      </c>
      <c r="N27" s="86"/>
      <c r="O27" s="97">
        <f>+'Ark1'!Z47</f>
        <v>154.13859781379605</v>
      </c>
      <c r="P27" s="97"/>
      <c r="Q27" s="97">
        <f>+'Ark1'!AA47</f>
        <v>31.251129780308009</v>
      </c>
      <c r="R27" s="111">
        <f>+'Ark1'!AB47</f>
        <v>4.7311256022314607</v>
      </c>
      <c r="S27" s="97">
        <f>+'Ark1'!AC47</f>
        <v>-43.176064150396471</v>
      </c>
      <c r="T27" s="97">
        <f t="shared" si="4"/>
        <v>8.4856230031948883</v>
      </c>
      <c r="U27" s="87">
        <f>+IF(G27=0,"",'Ark1'!V47)</f>
        <v>5.6829819277108413</v>
      </c>
      <c r="V27" s="28"/>
      <c r="AK27"/>
      <c r="AL27"/>
      <c r="AN27"/>
      <c r="AO27"/>
      <c r="AQ27"/>
      <c r="AR27"/>
      <c r="AS27"/>
      <c r="AT27"/>
      <c r="AU27"/>
      <c r="AV27"/>
      <c r="AW27"/>
    </row>
    <row r="28" spans="1:49" ht="15.6">
      <c r="A28" s="28"/>
      <c r="B28" s="86">
        <f>+'Ark1'!D48</f>
        <v>6</v>
      </c>
      <c r="C28" s="86" t="str">
        <f t="shared" si="10"/>
        <v>Jun</v>
      </c>
      <c r="D28" s="86">
        <f>+'Ark1'!C48</f>
        <v>2023</v>
      </c>
      <c r="E28" s="86">
        <f>+'Ark1'!Q48</f>
        <v>341</v>
      </c>
      <c r="F28" s="86"/>
      <c r="G28" s="215">
        <f>+'Ark1'!R48</f>
        <v>2562</v>
      </c>
      <c r="H28" s="86"/>
      <c r="I28" s="86">
        <f>+'Ark1'!S48</f>
        <v>2558</v>
      </c>
      <c r="J28" s="111">
        <f>+'Ark1'!T48</f>
        <v>8.4618687452521737</v>
      </c>
      <c r="K28" s="111">
        <f>+'Ark1'!U48</f>
        <v>8.499445132069761</v>
      </c>
      <c r="L28" s="95"/>
      <c r="M28" s="87">
        <f>+'Ark1'!W48</f>
        <v>59.184910086004713</v>
      </c>
      <c r="N28" s="86"/>
      <c r="O28" s="97">
        <f>+'Ark1'!Z48</f>
        <v>155.45215011727905</v>
      </c>
      <c r="P28" s="97"/>
      <c r="Q28" s="97">
        <f>+'Ark1'!AA48</f>
        <v>29.802869416864159</v>
      </c>
      <c r="R28" s="111">
        <f>+'Ark1'!AB48</f>
        <v>4.6103674145510194</v>
      </c>
      <c r="S28" s="97">
        <f>+'Ark1'!AC48</f>
        <v>-36.832164795006193</v>
      </c>
      <c r="T28" s="97">
        <f t="shared" si="4"/>
        <v>7.5131964809384169</v>
      </c>
      <c r="U28" s="87">
        <f>+IF(G28=0,"",'Ark1'!V48)</f>
        <v>5.8188914910226393</v>
      </c>
      <c r="V28" s="28"/>
      <c r="AK28"/>
      <c r="AL28"/>
      <c r="AN28"/>
      <c r="AO28"/>
      <c r="AQ28"/>
      <c r="AR28"/>
      <c r="AS28"/>
      <c r="AT28"/>
      <c r="AU28"/>
      <c r="AV28"/>
      <c r="AW28"/>
    </row>
    <row r="29" spans="1:49" ht="15.6">
      <c r="A29" s="28"/>
      <c r="B29" s="86">
        <f>+'Ark1'!D49</f>
        <v>7</v>
      </c>
      <c r="C29" s="86" t="str">
        <f t="shared" si="10"/>
        <v>Jul</v>
      </c>
      <c r="D29" s="86">
        <f>+'Ark1'!C49</f>
        <v>2023</v>
      </c>
      <c r="E29" s="86">
        <f>+'Ark1'!Q49</f>
        <v>299</v>
      </c>
      <c r="F29" s="86"/>
      <c r="G29" s="215">
        <f>+'Ark1'!R49</f>
        <v>2253</v>
      </c>
      <c r="H29" s="86"/>
      <c r="I29" s="86">
        <f>+'Ark1'!S49</f>
        <v>2250</v>
      </c>
      <c r="J29" s="111">
        <f>+'Ark1'!T49</f>
        <v>7.441292069888032</v>
      </c>
      <c r="K29" s="111">
        <f>+'Ark1'!U49</f>
        <v>7.4214459345918398</v>
      </c>
      <c r="L29" s="95"/>
      <c r="M29" s="87">
        <f>+'Ark1'!W49</f>
        <v>58.984444444444442</v>
      </c>
      <c r="N29" s="86"/>
      <c r="O29" s="97">
        <f>+'Ark1'!Z49</f>
        <v>154.31662222222263</v>
      </c>
      <c r="P29" s="97"/>
      <c r="Q29" s="97">
        <f>+'Ark1'!AA49</f>
        <v>31.934907813158745</v>
      </c>
      <c r="R29" s="111">
        <f>+'Ark1'!AB49</f>
        <v>4.7168942491882335</v>
      </c>
      <c r="S29" s="97">
        <f>+'Ark1'!AC49</f>
        <v>-43.047097851541807</v>
      </c>
      <c r="T29" s="97">
        <f t="shared" si="4"/>
        <v>7.5351170568561869</v>
      </c>
      <c r="U29" s="87">
        <f>+IF(G29=0,"",'Ark1'!V49)</f>
        <v>5.9569462938304492</v>
      </c>
      <c r="V29" s="28"/>
      <c r="AK29"/>
      <c r="AL29"/>
      <c r="AN29"/>
      <c r="AO29"/>
      <c r="AQ29"/>
      <c r="AR29"/>
      <c r="AS29"/>
      <c r="AT29"/>
      <c r="AU29"/>
      <c r="AV29"/>
      <c r="AW29"/>
    </row>
    <row r="30" spans="1:49" ht="15.6">
      <c r="A30" s="28"/>
      <c r="B30" s="86">
        <f>+'Ark1'!D50</f>
        <v>8</v>
      </c>
      <c r="C30" s="86" t="str">
        <f t="shared" si="10"/>
        <v>Aug</v>
      </c>
      <c r="D30" s="86">
        <f>+'Ark1'!C50</f>
        <v>2023</v>
      </c>
      <c r="E30" s="86">
        <f>+'Ark1'!Q50</f>
        <v>318</v>
      </c>
      <c r="F30" s="86"/>
      <c r="G30" s="215">
        <f>+'Ark1'!R50</f>
        <v>2498</v>
      </c>
      <c r="H30" s="86"/>
      <c r="I30" s="86">
        <f>+'Ark1'!S50</f>
        <v>2485</v>
      </c>
      <c r="J30" s="111">
        <f>+'Ark1'!T50</f>
        <v>8.2504871684777203</v>
      </c>
      <c r="K30" s="111">
        <f>+'Ark1'!U50</f>
        <v>8.3172029877007319</v>
      </c>
      <c r="L30" s="95"/>
      <c r="M30" s="87">
        <f>+'Ark1'!W50</f>
        <v>58.883702213279683</v>
      </c>
      <c r="N30" s="86"/>
      <c r="O30" s="97">
        <f>+'Ark1'!Z50</f>
        <v>156.58768611670004</v>
      </c>
      <c r="P30" s="97"/>
      <c r="Q30" s="97">
        <f>+'Ark1'!AA50</f>
        <v>31.209795985730345</v>
      </c>
      <c r="R30" s="111">
        <f>+'Ark1'!AB50</f>
        <v>4.6910759037413916</v>
      </c>
      <c r="S30" s="97">
        <f>+'Ark1'!AC50</f>
        <v>-39.053462540442098</v>
      </c>
      <c r="T30" s="97">
        <f t="shared" si="4"/>
        <v>7.8553459119496853</v>
      </c>
      <c r="U30" s="87">
        <f>+IF(G30=0,"",'Ark1'!V50)</f>
        <v>6.0360288230584489</v>
      </c>
      <c r="V30" s="28"/>
      <c r="AK30"/>
      <c r="AL30"/>
      <c r="AN30"/>
      <c r="AO30"/>
      <c r="AQ30"/>
      <c r="AR30"/>
      <c r="AS30"/>
      <c r="AT30"/>
      <c r="AU30"/>
      <c r="AV30"/>
      <c r="AW30"/>
    </row>
    <row r="31" spans="1:49" ht="15.6">
      <c r="A31" s="28"/>
      <c r="B31" s="86">
        <f>+'Ark1'!D51</f>
        <v>9</v>
      </c>
      <c r="C31" s="86" t="str">
        <f t="shared" si="10"/>
        <v>Sep</v>
      </c>
      <c r="D31" s="86">
        <f>+'Ark1'!C51</f>
        <v>2023</v>
      </c>
      <c r="E31" s="86">
        <f>+'Ark1'!Q51</f>
        <v>309</v>
      </c>
      <c r="F31" s="86"/>
      <c r="G31" s="215">
        <f>+'Ark1'!R51</f>
        <v>2625</v>
      </c>
      <c r="H31" s="86"/>
      <c r="I31" s="86">
        <f>+'Ark1'!S51</f>
        <v>2624</v>
      </c>
      <c r="J31" s="111">
        <f>+'Ark1'!T51</f>
        <v>8.6699474848895193</v>
      </c>
      <c r="K31" s="111">
        <f>+'Ark1'!U51</f>
        <v>8.6981861518156975</v>
      </c>
      <c r="L31" s="95"/>
      <c r="M31" s="87">
        <f>+'Ark1'!W51</f>
        <v>58.603658536585357</v>
      </c>
      <c r="N31" s="86"/>
      <c r="O31" s="97">
        <f>+'Ark1'!Z51</f>
        <v>155.08563262195139</v>
      </c>
      <c r="P31" s="97"/>
      <c r="Q31" s="97">
        <f>+'Ark1'!AA51</f>
        <v>30.577418165332723</v>
      </c>
      <c r="R31" s="111">
        <f>+'Ark1'!AB51</f>
        <v>4.704038097208401</v>
      </c>
      <c r="S31" s="97">
        <f>+'Ark1'!AC51</f>
        <v>-33.318553178995849</v>
      </c>
      <c r="T31" s="97">
        <f t="shared" si="4"/>
        <v>8.4951456310679614</v>
      </c>
      <c r="U31" s="87">
        <f>+IF(G31=0,"",'Ark1'!V51)</f>
        <v>6.4240000000000013</v>
      </c>
      <c r="V31" s="28"/>
      <c r="AK31"/>
      <c r="AL31"/>
      <c r="AN31"/>
      <c r="AO31"/>
      <c r="AQ31"/>
      <c r="AR31"/>
      <c r="AS31"/>
      <c r="AT31"/>
      <c r="AU31"/>
      <c r="AV31"/>
      <c r="AW31"/>
    </row>
    <row r="32" spans="1:49" ht="15.6">
      <c r="A32" s="28"/>
      <c r="B32" s="86">
        <f>+'Ark1'!D52</f>
        <v>10</v>
      </c>
      <c r="C32" s="86" t="str">
        <f t="shared" si="10"/>
        <v>Okt</v>
      </c>
      <c r="D32" s="86">
        <f>+'Ark1'!C52</f>
        <v>2023</v>
      </c>
      <c r="E32" s="86">
        <f>+'Ark1'!Q52</f>
        <v>351</v>
      </c>
      <c r="F32" s="86"/>
      <c r="G32" s="215">
        <f>+'Ark1'!R52</f>
        <v>2681</v>
      </c>
      <c r="H32" s="86"/>
      <c r="I32" s="86">
        <f>+'Ark1'!S52</f>
        <v>2677</v>
      </c>
      <c r="J32" s="111">
        <f>+'Ark1'!T52</f>
        <v>8.8549063645671655</v>
      </c>
      <c r="K32" s="111">
        <f>+'Ark1'!U52</f>
        <v>8.8311390014326552</v>
      </c>
      <c r="L32" s="95"/>
      <c r="M32" s="87">
        <f>+'Ark1'!W52</f>
        <v>58.765409039970109</v>
      </c>
      <c r="N32" s="86"/>
      <c r="O32" s="97">
        <f>+'Ark1'!Z52</f>
        <v>154.33877474785203</v>
      </c>
      <c r="P32" s="97"/>
      <c r="Q32" s="97">
        <f>+'Ark1'!AA52</f>
        <v>31.040364957555944</v>
      </c>
      <c r="R32" s="111">
        <f>+'Ark1'!AB52</f>
        <v>4.8530392403290996</v>
      </c>
      <c r="S32" s="97">
        <f>+'Ark1'!AC52</f>
        <v>-33.682276010776278</v>
      </c>
      <c r="T32" s="97">
        <f t="shared" si="4"/>
        <v>7.6381766381766383</v>
      </c>
      <c r="U32" s="87">
        <f>+IF(G32=0,"",'Ark1'!V52)</f>
        <v>6.1245803804550549</v>
      </c>
      <c r="V32" s="28"/>
      <c r="AK32"/>
      <c r="AL32"/>
      <c r="AN32"/>
      <c r="AO32"/>
      <c r="AQ32"/>
      <c r="AR32"/>
      <c r="AS32"/>
      <c r="AT32"/>
      <c r="AU32"/>
      <c r="AV32"/>
      <c r="AW32"/>
    </row>
    <row r="33" spans="1:49" ht="15.6">
      <c r="A33" s="28"/>
      <c r="B33" s="86">
        <f>+'Ark1'!D53</f>
        <v>11</v>
      </c>
      <c r="C33" s="86" t="str">
        <f t="shared" si="10"/>
        <v>Nov</v>
      </c>
      <c r="D33" s="86">
        <f>+'Ark1'!C53</f>
        <v>2023</v>
      </c>
      <c r="E33" s="86">
        <f>+'Ark1'!Q53</f>
        <v>322</v>
      </c>
      <c r="F33" s="86"/>
      <c r="G33" s="215">
        <f>+'Ark1'!R53</f>
        <v>2257</v>
      </c>
      <c r="H33" s="86"/>
      <c r="I33" s="86">
        <f>+'Ark1'!S53</f>
        <v>2249</v>
      </c>
      <c r="J33" s="111">
        <f>+'Ark1'!T53</f>
        <v>7.4545034184364356</v>
      </c>
      <c r="K33" s="111">
        <f>+'Ark1'!U53</f>
        <v>7.455606451015389</v>
      </c>
      <c r="L33" s="95"/>
      <c r="M33" s="87">
        <f>+'Ark1'!W53</f>
        <v>59.12538906180523</v>
      </c>
      <c r="N33" s="86"/>
      <c r="O33" s="97">
        <f>+'Ark1'!Z53</f>
        <v>155.09586482881284</v>
      </c>
      <c r="P33" s="97"/>
      <c r="Q33" s="97">
        <f>+'Ark1'!AA53</f>
        <v>31.065344229041902</v>
      </c>
      <c r="R33" s="111">
        <f>+'Ark1'!AB53</f>
        <v>4.5764413200033838</v>
      </c>
      <c r="S33" s="97">
        <f>+'Ark1'!AC53</f>
        <v>-33.135414624977422</v>
      </c>
      <c r="T33" s="97">
        <f t="shared" si="4"/>
        <v>7.0093167701863353</v>
      </c>
      <c r="U33" s="87">
        <f>+IF(G33=0,"",'Ark1'!V53)</f>
        <v>5.7957465662383694</v>
      </c>
      <c r="V33" s="28"/>
      <c r="AK33"/>
      <c r="AL33"/>
      <c r="AN33"/>
      <c r="AO33"/>
      <c r="AQ33"/>
      <c r="AR33"/>
      <c r="AS33"/>
      <c r="AT33"/>
      <c r="AU33"/>
      <c r="AV33"/>
      <c r="AW33"/>
    </row>
    <row r="34" spans="1:49" ht="15.6">
      <c r="A34" s="28"/>
      <c r="B34" s="86">
        <f>+'Ark1'!D54</f>
        <v>12</v>
      </c>
      <c r="C34" s="86" t="str">
        <f t="shared" si="10"/>
        <v>Des</v>
      </c>
      <c r="D34" s="86">
        <f>+'Ark1'!C54</f>
        <v>2023</v>
      </c>
      <c r="E34" s="86">
        <f>+'Ark1'!Q54</f>
        <v>289</v>
      </c>
      <c r="F34" s="86"/>
      <c r="G34" s="215">
        <f>+'Ark1'!R54</f>
        <v>2355</v>
      </c>
      <c r="H34" s="86"/>
      <c r="I34" s="86">
        <f>+'Ark1'!S54</f>
        <v>2351</v>
      </c>
      <c r="J34" s="111">
        <f>+'Ark1'!T54</f>
        <v>7.7781814578723134</v>
      </c>
      <c r="K34" s="111">
        <f>+'Ark1'!U54</f>
        <v>7.6276444716573453</v>
      </c>
      <c r="L34" s="95"/>
      <c r="M34" s="87">
        <f>+'Ark1'!W54</f>
        <v>59.459378987664792</v>
      </c>
      <c r="N34" s="86"/>
      <c r="O34" s="97">
        <f>+'Ark1'!Z54</f>
        <v>151.79047213951523</v>
      </c>
      <c r="P34" s="97"/>
      <c r="Q34" s="97">
        <f>+'Ark1'!AA54</f>
        <v>31.702992991207072</v>
      </c>
      <c r="R34" s="111">
        <f>+'Ark1'!AB54</f>
        <v>4.4079445066663885</v>
      </c>
      <c r="S34" s="97">
        <f>+'Ark1'!AC54</f>
        <v>-39.483223684614927</v>
      </c>
      <c r="T34" s="97">
        <f t="shared" si="4"/>
        <v>8.1487889273356409</v>
      </c>
      <c r="U34" s="87">
        <f>+IF(G34=0,"",'Ark1'!V54)</f>
        <v>5.6140127388535044</v>
      </c>
      <c r="V34" s="28"/>
      <c r="AK34"/>
      <c r="AL34"/>
      <c r="AN34"/>
      <c r="AO34"/>
      <c r="AQ34"/>
      <c r="AR34"/>
      <c r="AS34"/>
      <c r="AT34"/>
      <c r="AU34"/>
      <c r="AV34"/>
      <c r="AW34"/>
    </row>
    <row r="35" spans="1:49">
      <c r="A35" s="28"/>
      <c r="B35" s="28"/>
      <c r="C35" s="28"/>
      <c r="D35" s="28"/>
      <c r="E35" s="28"/>
      <c r="F35" s="28"/>
      <c r="G35" s="211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AK35"/>
      <c r="AL35"/>
      <c r="AN35"/>
      <c r="AO35"/>
      <c r="AQ35"/>
      <c r="AR35"/>
      <c r="AS35"/>
      <c r="AT35"/>
      <c r="AU35"/>
      <c r="AV35"/>
      <c r="AW35"/>
    </row>
    <row r="36" spans="1:49" ht="15.6">
      <c r="A36" s="28"/>
      <c r="B36" s="3">
        <f>+'Ark1'!D55</f>
        <v>1</v>
      </c>
      <c r="C36" s="3" t="str">
        <f t="shared" ref="C36:C47" si="11">+C10</f>
        <v>Jan</v>
      </c>
      <c r="D36" s="3">
        <f>+'Ark1'!C55</f>
        <v>2022</v>
      </c>
      <c r="E36" s="3">
        <f>+'Ark1'!Q55</f>
        <v>364</v>
      </c>
      <c r="F36" s="3"/>
      <c r="G36" s="216">
        <f>+'Ark1'!R55</f>
        <v>2912</v>
      </c>
      <c r="H36" s="3"/>
      <c r="I36" s="3">
        <f>+'Ark1'!S55</f>
        <v>2905</v>
      </c>
      <c r="J36" s="52">
        <f>+'Ark1'!T55</f>
        <v>9.1359728932672422</v>
      </c>
      <c r="K36" s="52">
        <f>+'Ark1'!U55</f>
        <v>9.0986844889902638</v>
      </c>
      <c r="L36" s="95"/>
      <c r="M36" s="11">
        <f>+'Ark1'!W55</f>
        <v>59.129776247848525</v>
      </c>
      <c r="N36" s="3"/>
      <c r="O36" s="14">
        <f>+'Ark1'!Z55</f>
        <v>153.82701549053357</v>
      </c>
      <c r="P36" s="14"/>
      <c r="Q36" s="14">
        <f>+'Ark1'!AA55</f>
        <v>29.304237831988377</v>
      </c>
      <c r="R36" s="52">
        <f>+'Ark1'!AB55</f>
        <v>4.4075539270064068</v>
      </c>
      <c r="S36" s="14">
        <f>+'Ark1'!AC55</f>
        <v>-39.090822027693598</v>
      </c>
      <c r="T36" s="14">
        <f t="shared" si="4"/>
        <v>8</v>
      </c>
      <c r="U36" s="11">
        <f>+IF(G36=0,"",'Ark1'!V55)</f>
        <v>5.9340659340659343</v>
      </c>
      <c r="V36" s="28"/>
      <c r="AK36"/>
      <c r="AL36"/>
      <c r="AN36"/>
      <c r="AO36"/>
      <c r="AQ36"/>
      <c r="AR36"/>
      <c r="AS36"/>
      <c r="AT36"/>
      <c r="AU36"/>
      <c r="AV36"/>
      <c r="AW36"/>
    </row>
    <row r="37" spans="1:49" ht="15.6">
      <c r="A37" s="28"/>
      <c r="B37" s="3">
        <f>+'Ark1'!D56</f>
        <v>2</v>
      </c>
      <c r="C37" s="3" t="str">
        <f t="shared" si="11"/>
        <v>Feb</v>
      </c>
      <c r="D37" s="3">
        <f>+'Ark1'!C56</f>
        <v>2022</v>
      </c>
      <c r="E37" s="3">
        <f>+'Ark1'!Q56</f>
        <v>306</v>
      </c>
      <c r="F37" s="3"/>
      <c r="G37" s="216">
        <f>+'Ark1'!R56</f>
        <v>2267</v>
      </c>
      <c r="H37" s="3"/>
      <c r="I37" s="3">
        <f>+'Ark1'!S56</f>
        <v>2263</v>
      </c>
      <c r="J37" s="52">
        <f>+'Ark1'!T56</f>
        <v>7.1123799962351759</v>
      </c>
      <c r="K37" s="52">
        <f>+'Ark1'!U56</f>
        <v>7.1501560213188595</v>
      </c>
      <c r="L37" s="95"/>
      <c r="M37" s="11">
        <f>+'Ark1'!W56</f>
        <v>58.992487847989402</v>
      </c>
      <c r="N37" s="3"/>
      <c r="O37" s="14">
        <f>+'Ark1'!Z56</f>
        <v>155.1783429076448</v>
      </c>
      <c r="P37" s="14"/>
      <c r="Q37" s="14">
        <f>+'Ark1'!AA56</f>
        <v>30.883515622431798</v>
      </c>
      <c r="R37" s="52">
        <f>+'Ark1'!AB56</f>
        <v>4.577938619430892</v>
      </c>
      <c r="S37" s="14">
        <f>+'Ark1'!AC56</f>
        <v>-45.015566277390811</v>
      </c>
      <c r="T37" s="14">
        <f t="shared" si="4"/>
        <v>7.4084967320261441</v>
      </c>
      <c r="U37" s="11">
        <f>+IF(G37=0,"",'Ark1'!V56)</f>
        <v>5.9739744155271284</v>
      </c>
      <c r="V37" s="28"/>
      <c r="AK37"/>
      <c r="AL37"/>
      <c r="AN37"/>
      <c r="AO37"/>
      <c r="AQ37"/>
      <c r="AR37"/>
      <c r="AS37"/>
      <c r="AT37"/>
      <c r="AU37"/>
      <c r="AV37"/>
      <c r="AW37"/>
    </row>
    <row r="38" spans="1:49" ht="15.6">
      <c r="A38" s="28"/>
      <c r="B38" s="3">
        <f>+'Ark1'!D57</f>
        <v>3</v>
      </c>
      <c r="C38" s="3" t="str">
        <f t="shared" si="11"/>
        <v>Mar</v>
      </c>
      <c r="D38" s="3">
        <f>+'Ark1'!C57</f>
        <v>2022</v>
      </c>
      <c r="E38" s="3">
        <f>+'Ark1'!Q57</f>
        <v>366</v>
      </c>
      <c r="F38" s="3"/>
      <c r="G38" s="216">
        <f>+'Ark1'!R57</f>
        <v>2568</v>
      </c>
      <c r="H38" s="3"/>
      <c r="I38" s="3">
        <f>+'Ark1'!S57</f>
        <v>2559</v>
      </c>
      <c r="J38" s="52">
        <f>+'Ark1'!T57</f>
        <v>8.0567233481834748</v>
      </c>
      <c r="K38" s="52">
        <f>+'Ark1'!U57</f>
        <v>8.1388555164735017</v>
      </c>
      <c r="L38" s="95"/>
      <c r="M38" s="11">
        <f>+'Ark1'!W57</f>
        <v>59.150840171942157</v>
      </c>
      <c r="N38" s="3"/>
      <c r="O38" s="14">
        <f>+'Ark1'!Z57</f>
        <v>156.20437670965228</v>
      </c>
      <c r="P38" s="14"/>
      <c r="Q38" s="14">
        <f>+'Ark1'!AA57</f>
        <v>31.81739339515838</v>
      </c>
      <c r="R38" s="52">
        <f>+'Ark1'!AB57</f>
        <v>4.7301455931511773</v>
      </c>
      <c r="S38" s="14">
        <f>+'Ark1'!AC57</f>
        <v>-45.57561445692852</v>
      </c>
      <c r="T38" s="14">
        <f t="shared" si="4"/>
        <v>7.0163934426229506</v>
      </c>
      <c r="U38" s="11">
        <f>+IF(G38=0,"",'Ark1'!V57)</f>
        <v>5.6838006230529601</v>
      </c>
      <c r="V38" s="28"/>
      <c r="AK38"/>
      <c r="AL38"/>
      <c r="AN38"/>
      <c r="AO38"/>
      <c r="AQ38"/>
      <c r="AR38"/>
      <c r="AS38"/>
      <c r="AT38"/>
      <c r="AU38"/>
      <c r="AV38"/>
      <c r="AW38"/>
    </row>
    <row r="39" spans="1:49" ht="15.6">
      <c r="A39" s="28"/>
      <c r="B39" s="3">
        <f>+'Ark1'!D58</f>
        <v>4</v>
      </c>
      <c r="C39" s="3" t="str">
        <f t="shared" si="11"/>
        <v>Apr</v>
      </c>
      <c r="D39" s="3">
        <f>+'Ark1'!C58</f>
        <v>2022</v>
      </c>
      <c r="E39" s="3">
        <f>+'Ark1'!Q58</f>
        <v>311</v>
      </c>
      <c r="F39" s="3"/>
      <c r="G39" s="216">
        <f>+'Ark1'!R58</f>
        <v>2305</v>
      </c>
      <c r="H39" s="3"/>
      <c r="I39" s="3">
        <f>+'Ark1'!S58</f>
        <v>2297</v>
      </c>
      <c r="J39" s="52">
        <f>+'Ark1'!T58</f>
        <v>7.2315994227269886</v>
      </c>
      <c r="K39" s="52">
        <f>+'Ark1'!U58</f>
        <v>7.1788652845579692</v>
      </c>
      <c r="L39" s="95"/>
      <c r="M39" s="11">
        <f>+'Ark1'!W58</f>
        <v>59.234653896386611</v>
      </c>
      <c r="N39" s="3"/>
      <c r="O39" s="14">
        <f>+'Ark1'!Z58</f>
        <v>153.49525468001744</v>
      </c>
      <c r="P39" s="14"/>
      <c r="Q39" s="14">
        <f>+'Ark1'!AA58</f>
        <v>29.880408695385206</v>
      </c>
      <c r="R39" s="52">
        <f>+'Ark1'!AB58</f>
        <v>4.5990535619391357</v>
      </c>
      <c r="S39" s="14">
        <f>+'Ark1'!AC58</f>
        <v>-44.945892412672727</v>
      </c>
      <c r="T39" s="14">
        <f t="shared" si="4"/>
        <v>7.411575562700965</v>
      </c>
      <c r="U39" s="11">
        <f>+IF(G39=0,"",'Ark1'!V58)</f>
        <v>5.4989154013015193</v>
      </c>
      <c r="V39" s="28"/>
      <c r="AK39"/>
      <c r="AL39"/>
      <c r="AN39"/>
      <c r="AO39"/>
      <c r="AQ39"/>
      <c r="AR39"/>
      <c r="AS39"/>
      <c r="AT39"/>
      <c r="AU39"/>
      <c r="AV39"/>
      <c r="AW39"/>
    </row>
    <row r="40" spans="1:49" ht="15.6">
      <c r="A40" s="28"/>
      <c r="B40" s="3">
        <f>+'Ark1'!D59</f>
        <v>5</v>
      </c>
      <c r="C40" s="3" t="str">
        <f t="shared" si="11"/>
        <v>Mai</v>
      </c>
      <c r="D40" s="3">
        <f>+'Ark1'!C59</f>
        <v>2022</v>
      </c>
      <c r="E40" s="3">
        <f>+'Ark1'!Q59</f>
        <v>337</v>
      </c>
      <c r="F40" s="3"/>
      <c r="G40" s="216">
        <f>+'Ark1'!R59</f>
        <v>2939</v>
      </c>
      <c r="H40" s="3"/>
      <c r="I40" s="3">
        <f>+'Ark1'!S59</f>
        <v>2932</v>
      </c>
      <c r="J40" s="52">
        <f>+'Ark1'!T59</f>
        <v>9.2206814331430014</v>
      </c>
      <c r="K40" s="52">
        <f>+'Ark1'!U59</f>
        <v>9.2364232271163917</v>
      </c>
      <c r="L40" s="95"/>
      <c r="M40" s="11">
        <f>+'Ark1'!W59</f>
        <v>58.743860845839002</v>
      </c>
      <c r="N40" s="3"/>
      <c r="O40" s="14">
        <f>+'Ark1'!Z59</f>
        <v>154.71770122783056</v>
      </c>
      <c r="P40" s="14"/>
      <c r="Q40" s="14">
        <f>+'Ark1'!AA59</f>
        <v>30.512974849115405</v>
      </c>
      <c r="R40" s="52">
        <f>+'Ark1'!AB59</f>
        <v>4.6128653167896569</v>
      </c>
      <c r="S40" s="14">
        <f>+'Ark1'!AC59</f>
        <v>-43.693144648627069</v>
      </c>
      <c r="T40" s="14">
        <f t="shared" si="4"/>
        <v>8.7210682492581597</v>
      </c>
      <c r="U40" s="11">
        <f>+IF(G40=0,"",'Ark1'!V59)</f>
        <v>6.2201429057502553</v>
      </c>
      <c r="V40" s="28"/>
      <c r="AK40"/>
      <c r="AL40"/>
      <c r="AN40"/>
      <c r="AO40"/>
      <c r="AQ40"/>
      <c r="AR40"/>
      <c r="AS40"/>
      <c r="AT40"/>
      <c r="AU40"/>
      <c r="AV40"/>
      <c r="AW40"/>
    </row>
    <row r="41" spans="1:49" ht="15.6">
      <c r="A41" s="28"/>
      <c r="B41" s="3">
        <f>+'Ark1'!D60</f>
        <v>6</v>
      </c>
      <c r="C41" s="3" t="str">
        <f t="shared" si="11"/>
        <v>Jun</v>
      </c>
      <c r="D41" s="3">
        <f>+'Ark1'!C60</f>
        <v>2022</v>
      </c>
      <c r="E41" s="3">
        <f>+'Ark1'!Q60</f>
        <v>413</v>
      </c>
      <c r="F41" s="3"/>
      <c r="G41" s="216">
        <f>+'Ark1'!R60</f>
        <v>3018</v>
      </c>
      <c r="H41" s="3"/>
      <c r="I41" s="3">
        <f>+'Ark1'!S60</f>
        <v>3007</v>
      </c>
      <c r="J41" s="52">
        <f>+'Ark1'!T60</f>
        <v>9.4685323461128217</v>
      </c>
      <c r="K41" s="52">
        <f>+'Ark1'!U60</f>
        <v>9.3321744565096125</v>
      </c>
      <c r="L41" s="95"/>
      <c r="M41" s="11">
        <f>+'Ark1'!W60</f>
        <v>59.27203192550715</v>
      </c>
      <c r="N41" s="3"/>
      <c r="O41" s="14">
        <f>+'Ark1'!Z60</f>
        <v>152.42267043565028</v>
      </c>
      <c r="P41" s="14"/>
      <c r="Q41" s="14">
        <f>+'Ark1'!AA60</f>
        <v>29.974668350998218</v>
      </c>
      <c r="R41" s="52">
        <f>+'Ark1'!AB60</f>
        <v>4.4636311773384696</v>
      </c>
      <c r="S41" s="14">
        <f>+'Ark1'!AC60</f>
        <v>-38.931734305193658</v>
      </c>
      <c r="T41" s="14">
        <f t="shared" si="4"/>
        <v>7.3075060532687655</v>
      </c>
      <c r="U41" s="11">
        <f>+IF(G41=0,"",'Ark1'!V60)</f>
        <v>5.7233267064281002</v>
      </c>
      <c r="V41" s="28"/>
      <c r="AK41"/>
      <c r="AL41"/>
      <c r="AN41"/>
      <c r="AO41"/>
      <c r="AQ41"/>
      <c r="AR41"/>
      <c r="AS41"/>
      <c r="AT41"/>
      <c r="AU41"/>
      <c r="AV41"/>
      <c r="AW41"/>
    </row>
    <row r="42" spans="1:49" ht="15.6">
      <c r="A42" s="28"/>
      <c r="B42" s="3">
        <f>+'Ark1'!D61</f>
        <v>7</v>
      </c>
      <c r="C42" s="3" t="str">
        <f t="shared" si="11"/>
        <v>Jul</v>
      </c>
      <c r="D42" s="3">
        <f>+'Ark1'!C61</f>
        <v>2022</v>
      </c>
      <c r="E42" s="3">
        <f>+'Ark1'!Q61</f>
        <v>345</v>
      </c>
      <c r="F42" s="3"/>
      <c r="G42" s="216">
        <f>+'Ark1'!R61</f>
        <v>2412</v>
      </c>
      <c r="H42" s="3"/>
      <c r="I42" s="3">
        <f>+'Ark1'!S61</f>
        <v>2408</v>
      </c>
      <c r="J42" s="52">
        <f>+'Ark1'!T61</f>
        <v>7.5672962289012977</v>
      </c>
      <c r="K42" s="52">
        <f>+'Ark1'!U61</f>
        <v>7.542706803023389</v>
      </c>
      <c r="L42" s="95"/>
      <c r="M42" s="11">
        <f>+'Ark1'!W61</f>
        <v>58.983803986710953</v>
      </c>
      <c r="N42" s="3"/>
      <c r="O42" s="14">
        <f>+'Ark1'!Z61</f>
        <v>153.84057308970111</v>
      </c>
      <c r="P42" s="14"/>
      <c r="Q42" s="14">
        <f>+'Ark1'!AA61</f>
        <v>31.39851636205108</v>
      </c>
      <c r="R42" s="52">
        <f>+'Ark1'!AB61</f>
        <v>5.0208191296185296</v>
      </c>
      <c r="S42" s="14">
        <f>+'Ark1'!AC61</f>
        <v>-45.241277203172928</v>
      </c>
      <c r="T42" s="14">
        <f t="shared" si="4"/>
        <v>6.9913043478260866</v>
      </c>
      <c r="U42" s="11">
        <f>+IF(G42=0,"",'Ark1'!V61)</f>
        <v>5.5849917081260383</v>
      </c>
      <c r="V42" s="28"/>
      <c r="AK42"/>
      <c r="AL42"/>
      <c r="AN42"/>
      <c r="AO42"/>
      <c r="AQ42"/>
      <c r="AR42"/>
      <c r="AS42"/>
      <c r="AT42"/>
      <c r="AU42"/>
      <c r="AV42"/>
      <c r="AW42"/>
    </row>
    <row r="43" spans="1:49" ht="15.6">
      <c r="A43" s="28"/>
      <c r="B43" s="3">
        <f>+'Ark1'!D62</f>
        <v>8</v>
      </c>
      <c r="C43" s="3" t="str">
        <f t="shared" si="11"/>
        <v>Aug</v>
      </c>
      <c r="D43" s="3">
        <f>+'Ark1'!C62</f>
        <v>2022</v>
      </c>
      <c r="E43" s="3">
        <f>+'Ark1'!Q62</f>
        <v>354</v>
      </c>
      <c r="F43" s="3"/>
      <c r="G43" s="216">
        <f>+'Ark1'!R62</f>
        <v>2416</v>
      </c>
      <c r="H43" s="3"/>
      <c r="I43" s="3">
        <f>+'Ark1'!S62</f>
        <v>2410</v>
      </c>
      <c r="J43" s="52">
        <f>+'Ark1'!T62</f>
        <v>7.5798456422162257</v>
      </c>
      <c r="K43" s="52">
        <f>+'Ark1'!U62</f>
        <v>7.6446830117075697</v>
      </c>
      <c r="L43" s="95"/>
      <c r="M43" s="11">
        <f>+'Ark1'!W62</f>
        <v>58.920331950207469</v>
      </c>
      <c r="N43" s="3"/>
      <c r="O43" s="14">
        <f>+'Ark1'!Z62</f>
        <v>155.79107883817423</v>
      </c>
      <c r="P43" s="14"/>
      <c r="Q43" s="14">
        <f>+'Ark1'!AA62</f>
        <v>31.414503602562153</v>
      </c>
      <c r="R43" s="52">
        <f>+'Ark1'!AB62</f>
        <v>4.7693133779694028</v>
      </c>
      <c r="S43" s="14">
        <f>+'Ark1'!AC62</f>
        <v>-40.643769906398433</v>
      </c>
      <c r="T43" s="14">
        <f t="shared" si="4"/>
        <v>6.8248587570621471</v>
      </c>
      <c r="U43" s="11">
        <f>+IF(G43=0,"",'Ark1'!V62)</f>
        <v>5.8890728476821188</v>
      </c>
      <c r="V43" s="28"/>
      <c r="AK43"/>
      <c r="AL43"/>
      <c r="AN43"/>
      <c r="AO43"/>
      <c r="AQ43"/>
      <c r="AR43"/>
      <c r="AS43"/>
      <c r="AT43"/>
      <c r="AU43"/>
      <c r="AV43"/>
      <c r="AW43"/>
    </row>
    <row r="44" spans="1:49" ht="15.6">
      <c r="A44" s="28"/>
      <c r="B44" s="3">
        <f>+'Ark1'!D63</f>
        <v>9</v>
      </c>
      <c r="C44" s="3" t="str">
        <f t="shared" si="11"/>
        <v>Sep</v>
      </c>
      <c r="D44" s="3">
        <f>+'Ark1'!C63</f>
        <v>2022</v>
      </c>
      <c r="E44" s="3">
        <f>+'Ark1'!Q63</f>
        <v>349</v>
      </c>
      <c r="F44" s="3"/>
      <c r="G44" s="216">
        <f>+'Ark1'!R63</f>
        <v>2855</v>
      </c>
      <c r="H44" s="3"/>
      <c r="I44" s="3">
        <f>+'Ark1'!S63</f>
        <v>2851</v>
      </c>
      <c r="J44" s="52">
        <f>+'Ark1'!T63</f>
        <v>8.9571437535295289</v>
      </c>
      <c r="K44" s="52">
        <f>+'Ark1'!U63</f>
        <v>8.8858835729456747</v>
      </c>
      <c r="L44" s="95"/>
      <c r="M44" s="11">
        <f>+'Ark1'!W63</f>
        <v>59.004559803577706</v>
      </c>
      <c r="N44" s="3"/>
      <c r="O44" s="14">
        <f>+'Ark1'!Z63</f>
        <v>153.07474570326221</v>
      </c>
      <c r="P44" s="14"/>
      <c r="Q44" s="14">
        <f>+'Ark1'!AA63</f>
        <v>31.263712511305997</v>
      </c>
      <c r="R44" s="52">
        <f>+'Ark1'!AB63</f>
        <v>4.8484916392546049</v>
      </c>
      <c r="S44" s="14">
        <f>+'Ark1'!AC63</f>
        <v>-40.833425734578903</v>
      </c>
      <c r="T44" s="14">
        <f t="shared" si="4"/>
        <v>8.1805157593123212</v>
      </c>
      <c r="U44" s="11">
        <f>+IF(G44=0,"",'Ark1'!V63)</f>
        <v>5.817162872154114</v>
      </c>
      <c r="V44" s="28"/>
      <c r="Y44" s="35"/>
      <c r="AK44"/>
      <c r="AL44"/>
      <c r="AN44"/>
      <c r="AO44"/>
      <c r="AQ44"/>
      <c r="AR44"/>
      <c r="AS44"/>
      <c r="AT44"/>
      <c r="AU44"/>
      <c r="AV44"/>
      <c r="AW44"/>
    </row>
    <row r="45" spans="1:49" ht="15.6">
      <c r="A45" s="28"/>
      <c r="B45" s="3">
        <f>+'Ark1'!D64</f>
        <v>10</v>
      </c>
      <c r="C45" s="3" t="str">
        <f t="shared" si="11"/>
        <v>Okt</v>
      </c>
      <c r="D45" s="3">
        <f>+'Ark1'!C64</f>
        <v>2022</v>
      </c>
      <c r="E45" s="3">
        <f>+'Ark1'!Q64</f>
        <v>386</v>
      </c>
      <c r="F45" s="3"/>
      <c r="G45" s="216">
        <f>+'Ark1'!R64</f>
        <v>2636</v>
      </c>
      <c r="H45" s="3"/>
      <c r="I45" s="3">
        <f>+'Ark1'!S64</f>
        <v>2634</v>
      </c>
      <c r="J45" s="52">
        <f>+'Ark1'!T64</f>
        <v>8.2700633745372407</v>
      </c>
      <c r="K45" s="52">
        <f>+'Ark1'!U64</f>
        <v>8.3886385879683978</v>
      </c>
      <c r="L45" s="95"/>
      <c r="M45" s="11">
        <f>+'Ark1'!W64</f>
        <v>58.813211845102515</v>
      </c>
      <c r="N45" s="3"/>
      <c r="O45" s="14">
        <f>+'Ark1'!Z64</f>
        <v>156.4140850417615</v>
      </c>
      <c r="P45" s="14"/>
      <c r="Q45" s="14">
        <f>+'Ark1'!AA64</f>
        <v>31.647650411281077</v>
      </c>
      <c r="R45" s="52">
        <f>+'Ark1'!AB64</f>
        <v>4.7796590419450951</v>
      </c>
      <c r="S45" s="14">
        <f>+'Ark1'!AC64</f>
        <v>-39.749113713989658</v>
      </c>
      <c r="T45" s="14">
        <f t="shared" ref="T45:T80" si="12">+IF(G45=0,"",G45/E45)</f>
        <v>6.8290155440414511</v>
      </c>
      <c r="U45" s="11">
        <f>+IF(G45=0,"",'Ark1'!V64)</f>
        <v>6.2651745068285294</v>
      </c>
      <c r="V45" s="28"/>
      <c r="Y45" s="25"/>
      <c r="AK45"/>
      <c r="AL45"/>
      <c r="AN45"/>
      <c r="AO45"/>
      <c r="AQ45"/>
      <c r="AR45"/>
      <c r="AS45"/>
      <c r="AT45"/>
      <c r="AU45"/>
      <c r="AV45"/>
      <c r="AW45"/>
    </row>
    <row r="46" spans="1:49" ht="15.6">
      <c r="A46" s="28"/>
      <c r="B46" s="3">
        <f>+'Ark1'!D65</f>
        <v>11</v>
      </c>
      <c r="C46" s="3" t="str">
        <f t="shared" si="11"/>
        <v>Nov</v>
      </c>
      <c r="D46" s="3">
        <f>+'Ark1'!C65</f>
        <v>2022</v>
      </c>
      <c r="E46" s="3">
        <f>+'Ark1'!Q65</f>
        <v>391</v>
      </c>
      <c r="F46" s="3"/>
      <c r="G46" s="216">
        <f>+'Ark1'!R65</f>
        <v>2708</v>
      </c>
      <c r="H46" s="3"/>
      <c r="I46" s="3">
        <f>+'Ark1'!S65</f>
        <v>2705</v>
      </c>
      <c r="J46" s="52">
        <f>+'Ark1'!T65</f>
        <v>8.4959528142059337</v>
      </c>
      <c r="K46" s="52">
        <f>+'Ark1'!U65</f>
        <v>8.5815736491912986</v>
      </c>
      <c r="L46" s="95"/>
      <c r="M46" s="11">
        <f>+'Ark1'!W65</f>
        <v>58.426987060998158</v>
      </c>
      <c r="N46" s="3"/>
      <c r="O46" s="14">
        <f>+'Ark1'!Z65</f>
        <v>155.81160813308679</v>
      </c>
      <c r="P46" s="14"/>
      <c r="Q46" s="14">
        <f>+'Ark1'!AA65</f>
        <v>31.179591976552967</v>
      </c>
      <c r="R46" s="52">
        <f>+'Ark1'!AB65</f>
        <v>5.1257686838728898</v>
      </c>
      <c r="S46" s="14">
        <f>+'Ark1'!AC65</f>
        <v>-31.702241359622345</v>
      </c>
      <c r="T46" s="14">
        <f t="shared" si="12"/>
        <v>6.9258312020460355</v>
      </c>
      <c r="U46" s="11">
        <f>+IF(G46=0,"",'Ark1'!V65)</f>
        <v>6.4272525849335294</v>
      </c>
      <c r="V46" s="28"/>
      <c r="Y46" s="36"/>
      <c r="AK46"/>
      <c r="AL46"/>
      <c r="AN46"/>
      <c r="AO46"/>
      <c r="AQ46"/>
      <c r="AR46"/>
      <c r="AS46"/>
      <c r="AT46"/>
      <c r="AU46"/>
      <c r="AV46"/>
      <c r="AW46"/>
    </row>
    <row r="47" spans="1:49" ht="15.6">
      <c r="A47" s="28"/>
      <c r="B47" s="3">
        <f>+'Ark1'!D66</f>
        <v>12</v>
      </c>
      <c r="C47" s="3" t="str">
        <f t="shared" si="11"/>
        <v>Des</v>
      </c>
      <c r="D47" s="3">
        <f>+'Ark1'!C66</f>
        <v>2022</v>
      </c>
      <c r="E47" s="3">
        <f>+'Ark1'!Q66</f>
        <v>349</v>
      </c>
      <c r="F47" s="3"/>
      <c r="G47" s="216">
        <f>+'Ark1'!R66</f>
        <v>2838</v>
      </c>
      <c r="H47" s="3"/>
      <c r="I47" s="3">
        <f>+'Ark1'!S66</f>
        <v>2837</v>
      </c>
      <c r="J47" s="52">
        <f>+'Ark1'!T66</f>
        <v>8.9038087469410812</v>
      </c>
      <c r="K47" s="52">
        <f>+'Ark1'!U66</f>
        <v>8.8213553801970903</v>
      </c>
      <c r="L47" s="95"/>
      <c r="M47" s="11">
        <f>+'Ark1'!W66</f>
        <v>58.881212548466685</v>
      </c>
      <c r="N47" s="3"/>
      <c r="O47" s="14">
        <f>+'Ark1'!Z66</f>
        <v>152.71304194571715</v>
      </c>
      <c r="P47" s="14"/>
      <c r="Q47" s="14">
        <f>+'Ark1'!AA66</f>
        <v>31.8736983461752</v>
      </c>
      <c r="R47" s="52">
        <f>+'Ark1'!AB66</f>
        <v>4.7697410357804388</v>
      </c>
      <c r="S47" s="14">
        <f>+'Ark1'!AC66</f>
        <v>-43.005624160832269</v>
      </c>
      <c r="T47" s="14">
        <f t="shared" si="12"/>
        <v>8.1318051575931225</v>
      </c>
      <c r="U47" s="11">
        <f>+IF(G47=0,"",'Ark1'!V66)</f>
        <v>6.0549682875264255</v>
      </c>
      <c r="V47" s="28"/>
      <c r="Y47" s="36"/>
      <c r="AK47"/>
      <c r="AL47"/>
      <c r="AN47"/>
      <c r="AO47"/>
      <c r="AQ47"/>
      <c r="AR47"/>
      <c r="AS47"/>
      <c r="AT47"/>
      <c r="AU47"/>
      <c r="AV47"/>
      <c r="AW47"/>
    </row>
    <row r="48" spans="1:49">
      <c r="A48" s="28"/>
      <c r="B48" s="28"/>
      <c r="C48" s="28"/>
      <c r="D48" s="28"/>
      <c r="E48" s="28"/>
      <c r="F48" s="28"/>
      <c r="G48" s="211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Y48" s="36"/>
      <c r="AK48"/>
      <c r="AL48"/>
      <c r="AN48"/>
      <c r="AO48"/>
      <c r="AQ48"/>
      <c r="AR48"/>
      <c r="AS48"/>
      <c r="AT48"/>
      <c r="AU48"/>
      <c r="AV48"/>
      <c r="AW48"/>
    </row>
    <row r="49" spans="1:81" ht="15.6">
      <c r="A49" s="28"/>
      <c r="B49" s="86">
        <f>+'Ark1'!D67</f>
        <v>1</v>
      </c>
      <c r="C49" s="86" t="str">
        <f t="shared" ref="C49:C60" si="13">+C36</f>
        <v>Jan</v>
      </c>
      <c r="D49" s="86">
        <f>+'Ark1'!C67</f>
        <v>2021</v>
      </c>
      <c r="E49" s="86">
        <f>+'Ark1'!Q67</f>
        <v>342</v>
      </c>
      <c r="F49" s="86"/>
      <c r="G49" s="215">
        <f>+'Ark1'!R67</f>
        <v>2598</v>
      </c>
      <c r="H49" s="86"/>
      <c r="I49" s="86">
        <f>+'Ark1'!S67</f>
        <v>2598</v>
      </c>
      <c r="J49" s="111">
        <f>+'Ark1'!T67</f>
        <v>8.1618547956394689</v>
      </c>
      <c r="K49" s="111">
        <f>+'Ark1'!U67</f>
        <v>8.1846457743125978</v>
      </c>
      <c r="L49" s="95"/>
      <c r="M49" s="87">
        <f>+'Ark1'!W67</f>
        <v>59.443418013856792</v>
      </c>
      <c r="N49" s="86"/>
      <c r="O49" s="97">
        <f>+'Ark1'!Z67</f>
        <v>154.28110084680543</v>
      </c>
      <c r="P49" s="97"/>
      <c r="Q49" s="97">
        <f>+'Ark1'!AA67</f>
        <v>29.779431922196537</v>
      </c>
      <c r="R49" s="111">
        <f>+'Ark1'!AB67</f>
        <v>4.4387536155718861</v>
      </c>
      <c r="S49" s="97">
        <f>+'Ark1'!AC67</f>
        <v>-40.672529052008031</v>
      </c>
      <c r="T49" s="97">
        <f t="shared" si="12"/>
        <v>7.5964912280701755</v>
      </c>
      <c r="U49" s="87">
        <f>+IF(G49=0,"",'Ark1'!V67)</f>
        <v>15.18129330254042</v>
      </c>
      <c r="V49" s="28"/>
      <c r="Y49" s="37"/>
      <c r="AK49"/>
      <c r="AL49"/>
      <c r="AN49"/>
      <c r="AO49"/>
      <c r="AQ49"/>
      <c r="AR49"/>
      <c r="AS49"/>
      <c r="AT49"/>
      <c r="AU49"/>
      <c r="AV49"/>
      <c r="AW49"/>
    </row>
    <row r="50" spans="1:81" ht="15.6">
      <c r="A50" s="28"/>
      <c r="B50" s="86">
        <f>+'Ark1'!D68</f>
        <v>2</v>
      </c>
      <c r="C50" s="86" t="str">
        <f t="shared" si="13"/>
        <v>Feb</v>
      </c>
      <c r="D50" s="86">
        <f>+'Ark1'!C68</f>
        <v>2021</v>
      </c>
      <c r="E50" s="86">
        <f>+'Ark1'!Q68</f>
        <v>328</v>
      </c>
      <c r="F50" s="86"/>
      <c r="G50" s="215">
        <f>+'Ark1'!R68</f>
        <v>2298</v>
      </c>
      <c r="H50" s="86"/>
      <c r="I50" s="86">
        <f>+'Ark1'!S68</f>
        <v>2298</v>
      </c>
      <c r="J50" s="111">
        <f>+'Ark1'!T68</f>
        <v>7.2193773365587006</v>
      </c>
      <c r="K50" s="111">
        <f>+'Ark1'!U68</f>
        <v>7.2033088649182124</v>
      </c>
      <c r="L50" s="95"/>
      <c r="M50" s="87">
        <f>+'Ark1'!W68</f>
        <v>59.072671888598784</v>
      </c>
      <c r="N50" s="86"/>
      <c r="O50" s="97">
        <f>+'Ark1'!Z68</f>
        <v>153.50905570060908</v>
      </c>
      <c r="P50" s="97"/>
      <c r="Q50" s="97">
        <f>+'Ark1'!AA68</f>
        <v>29.725561830380872</v>
      </c>
      <c r="R50" s="111">
        <f>+'Ark1'!AB68</f>
        <v>4.3312003752340908</v>
      </c>
      <c r="S50" s="97">
        <f>+'Ark1'!AC68</f>
        <v>-43.239511266772631</v>
      </c>
      <c r="T50" s="97">
        <f t="shared" si="12"/>
        <v>7.0060975609756095</v>
      </c>
      <c r="U50" s="87">
        <f>+IF(G50=0,"",'Ark1'!V68)</f>
        <v>15.058746736292427</v>
      </c>
      <c r="V50" s="28"/>
      <c r="Y50" s="36"/>
      <c r="AK50"/>
      <c r="AL50"/>
      <c r="AN50"/>
      <c r="AO50"/>
      <c r="AQ50"/>
      <c r="AR50"/>
      <c r="AS50"/>
      <c r="AT50"/>
      <c r="AU50"/>
      <c r="AV50"/>
      <c r="AW50"/>
    </row>
    <row r="51" spans="1:81" ht="15.6">
      <c r="A51" s="28"/>
      <c r="B51" s="86">
        <f>+'Ark1'!D69</f>
        <v>3</v>
      </c>
      <c r="C51" s="86" t="str">
        <f t="shared" si="13"/>
        <v>Mar</v>
      </c>
      <c r="D51" s="86">
        <f>+'Ark1'!C69</f>
        <v>2021</v>
      </c>
      <c r="E51" s="86">
        <f>+'Ark1'!Q69</f>
        <v>357</v>
      </c>
      <c r="F51" s="86"/>
      <c r="G51" s="215">
        <f>+'Ark1'!R69</f>
        <v>2798</v>
      </c>
      <c r="H51" s="86"/>
      <c r="I51" s="86">
        <f>+'Ark1'!S69</f>
        <v>2798</v>
      </c>
      <c r="J51" s="111">
        <f>+'Ark1'!T69</f>
        <v>8.7901731016933198</v>
      </c>
      <c r="K51" s="111">
        <f>+'Ark1'!U69</f>
        <v>8.8383167361572728</v>
      </c>
      <c r="L51" s="95"/>
      <c r="M51" s="87">
        <f>+'Ark1'!W69</f>
        <v>58.801286633309523</v>
      </c>
      <c r="N51" s="86"/>
      <c r="O51" s="97">
        <f>+'Ark1'!Z69</f>
        <v>154.69413152251596</v>
      </c>
      <c r="P51" s="97"/>
      <c r="Q51" s="97">
        <f>+'Ark1'!AA69</f>
        <v>30.775515188389196</v>
      </c>
      <c r="R51" s="111">
        <f>+'Ark1'!AB69</f>
        <v>4.5510178961847778</v>
      </c>
      <c r="S51" s="97">
        <f>+'Ark1'!AC69</f>
        <v>-42.750214194679437</v>
      </c>
      <c r="T51" s="97">
        <f t="shared" si="12"/>
        <v>7.8375350140056019</v>
      </c>
      <c r="U51" s="87">
        <f>+IF(G51=0,"",'Ark1'!V69)</f>
        <v>14.890993566833451</v>
      </c>
      <c r="V51" s="28"/>
      <c r="Y51" s="36"/>
      <c r="AK51"/>
      <c r="AL51"/>
      <c r="AN51"/>
      <c r="AO51"/>
      <c r="AQ51"/>
      <c r="AR51"/>
      <c r="AS51"/>
      <c r="AT51"/>
      <c r="AU51"/>
      <c r="AV51"/>
      <c r="AW51"/>
    </row>
    <row r="52" spans="1:81" ht="15.6">
      <c r="A52" s="28"/>
      <c r="B52" s="86">
        <f>+'Ark1'!D70</f>
        <v>4</v>
      </c>
      <c r="C52" s="86" t="str">
        <f t="shared" si="13"/>
        <v>Apr</v>
      </c>
      <c r="D52" s="86">
        <f>+'Ark1'!C70</f>
        <v>2021</v>
      </c>
      <c r="E52" s="86">
        <f>+'Ark1'!Q70</f>
        <v>347</v>
      </c>
      <c r="F52" s="86"/>
      <c r="G52" s="215">
        <f>+'Ark1'!R70</f>
        <v>2778</v>
      </c>
      <c r="H52" s="86"/>
      <c r="I52" s="86">
        <f>+'Ark1'!S70</f>
        <v>2778</v>
      </c>
      <c r="J52" s="111">
        <f>+'Ark1'!T70</f>
        <v>8.7273412710879352</v>
      </c>
      <c r="K52" s="111">
        <f>+'Ark1'!U70</f>
        <v>8.6068538233103151</v>
      </c>
      <c r="L52" s="95"/>
      <c r="M52" s="87">
        <f>+'Ark1'!W70</f>
        <v>59.309935205183599</v>
      </c>
      <c r="N52" s="86"/>
      <c r="O52" s="97">
        <f>+'Ark1'!Z70</f>
        <v>151.72745500359983</v>
      </c>
      <c r="P52" s="97"/>
      <c r="Q52" s="97">
        <f>+'Ark1'!AA70</f>
        <v>29.494979690860021</v>
      </c>
      <c r="R52" s="111">
        <f>+'Ark1'!AB70</f>
        <v>4.3203332350016836</v>
      </c>
      <c r="S52" s="97">
        <f>+'Ark1'!AC70</f>
        <v>-43.614614576392505</v>
      </c>
      <c r="T52" s="97">
        <f t="shared" si="12"/>
        <v>8.0057636887608066</v>
      </c>
      <c r="U52" s="87">
        <f>+IF(G52=0,"",'Ark1'!V70)</f>
        <v>15.183585313174945</v>
      </c>
      <c r="V52" s="28"/>
      <c r="Y52" s="36"/>
      <c r="AK52"/>
      <c r="AL52"/>
      <c r="AN52"/>
      <c r="AO52"/>
      <c r="AQ52"/>
      <c r="AR52"/>
      <c r="AS52"/>
      <c r="AT52"/>
      <c r="AU52"/>
      <c r="AV52"/>
      <c r="AW52"/>
    </row>
    <row r="53" spans="1:81" ht="15.6">
      <c r="A53" s="28"/>
      <c r="B53" s="86">
        <f>+'Ark1'!D71</f>
        <v>5</v>
      </c>
      <c r="C53" s="86" t="str">
        <f t="shared" si="13"/>
        <v>Mai</v>
      </c>
      <c r="D53" s="86">
        <f>+'Ark1'!C71</f>
        <v>2021</v>
      </c>
      <c r="E53" s="86">
        <f>+'Ark1'!Q71</f>
        <v>319</v>
      </c>
      <c r="F53" s="86"/>
      <c r="G53" s="215">
        <f>+'Ark1'!R71</f>
        <v>2263</v>
      </c>
      <c r="H53" s="86"/>
      <c r="I53" s="86">
        <f>+'Ark1'!S71</f>
        <v>2263</v>
      </c>
      <c r="J53" s="111">
        <f>+'Ark1'!T71</f>
        <v>7.1094216329992781</v>
      </c>
      <c r="K53" s="111">
        <f>+'Ark1'!U71</f>
        <v>7.0222209917802818</v>
      </c>
      <c r="L53" s="95"/>
      <c r="M53" s="87">
        <f>+'Ark1'!W71</f>
        <v>59.364118426866995</v>
      </c>
      <c r="N53" s="86"/>
      <c r="O53" s="97">
        <f>+'Ark1'!Z71</f>
        <v>151.96442333186022</v>
      </c>
      <c r="P53" s="97"/>
      <c r="Q53" s="97">
        <f>+'Ark1'!AA71</f>
        <v>29.178206125330071</v>
      </c>
      <c r="R53" s="111">
        <f>+'Ark1'!AB71</f>
        <v>4.270668151331706</v>
      </c>
      <c r="S53" s="97">
        <f>+'Ark1'!AC71</f>
        <v>-43.220227140262544</v>
      </c>
      <c r="T53" s="97">
        <f t="shared" si="12"/>
        <v>7.0940438871473352</v>
      </c>
      <c r="U53" s="87">
        <f>+IF(G53=0,"",'Ark1'!V71)</f>
        <v>15.214317277949622</v>
      </c>
      <c r="V53" s="28"/>
      <c r="AK53"/>
      <c r="AL53"/>
      <c r="AN53"/>
      <c r="AO53"/>
      <c r="AQ53"/>
      <c r="AR53"/>
      <c r="AS53"/>
      <c r="AT53"/>
      <c r="AU53"/>
      <c r="AV53"/>
      <c r="AW53"/>
    </row>
    <row r="54" spans="1:81" ht="15.6">
      <c r="A54" s="28"/>
      <c r="B54" s="86">
        <f>+'Ark1'!D72</f>
        <v>6</v>
      </c>
      <c r="C54" s="86" t="str">
        <f t="shared" si="13"/>
        <v>Jun</v>
      </c>
      <c r="D54" s="86">
        <f>+'Ark1'!C72</f>
        <v>2021</v>
      </c>
      <c r="E54" s="86">
        <f>+'Ark1'!Q72</f>
        <v>363</v>
      </c>
      <c r="F54" s="86"/>
      <c r="G54" s="215">
        <f>+'Ark1'!R72</f>
        <v>2879</v>
      </c>
      <c r="H54" s="86"/>
      <c r="I54" s="86">
        <f>+'Ark1'!S72</f>
        <v>2880</v>
      </c>
      <c r="J54" s="111">
        <f>+'Ark1'!T72</f>
        <v>9.0446420156451275</v>
      </c>
      <c r="K54" s="111">
        <f>+'Ark1'!U72</f>
        <v>8.9881909483360385</v>
      </c>
      <c r="L54" s="95"/>
      <c r="M54" s="87">
        <f>+'Ark1'!W72</f>
        <v>59.168750000000003</v>
      </c>
      <c r="N54" s="86"/>
      <c r="O54" s="97">
        <f>+'Ark1'!Z72</f>
        <v>152.83815624999991</v>
      </c>
      <c r="P54" s="97"/>
      <c r="Q54" s="97">
        <f>+'Ark1'!AA72</f>
        <v>30.399055213695529</v>
      </c>
      <c r="R54" s="111">
        <f>+'Ark1'!AB72</f>
        <v>4.4639756936003989</v>
      </c>
      <c r="S54" s="97">
        <f>+'Ark1'!AC72</f>
        <v>-39.624114544372524</v>
      </c>
      <c r="T54" s="97">
        <f t="shared" si="12"/>
        <v>7.9311294765840223</v>
      </c>
      <c r="U54" s="87">
        <f>+IF(G54=0,"",'Ark1'!V72)</f>
        <v>15.079541507467871</v>
      </c>
      <c r="V54" s="28"/>
      <c r="AK54"/>
      <c r="AL54"/>
      <c r="AN54"/>
      <c r="AO54"/>
      <c r="AQ54"/>
      <c r="AR54"/>
      <c r="AS54"/>
      <c r="AT54"/>
      <c r="AU54"/>
      <c r="AV54"/>
      <c r="AW54"/>
    </row>
    <row r="55" spans="1:81" ht="15.6">
      <c r="A55" s="28"/>
      <c r="B55" s="86">
        <f>+'Ark1'!D73</f>
        <v>7</v>
      </c>
      <c r="C55" s="86" t="str">
        <f t="shared" si="13"/>
        <v>Jul</v>
      </c>
      <c r="D55" s="86">
        <f>+'Ark1'!C73</f>
        <v>2021</v>
      </c>
      <c r="E55" s="86">
        <f>+'Ark1'!Q73</f>
        <v>344</v>
      </c>
      <c r="F55" s="86"/>
      <c r="G55" s="215">
        <f>+'Ark1'!R73</f>
        <v>2808</v>
      </c>
      <c r="H55" s="86"/>
      <c r="I55" s="86">
        <f>+'Ark1'!S73</f>
        <v>2808</v>
      </c>
      <c r="J55" s="111">
        <f>+'Ark1'!T73</f>
        <v>8.8215890169960076</v>
      </c>
      <c r="K55" s="111">
        <f>+'Ark1'!U73</f>
        <v>8.8330305005909189</v>
      </c>
      <c r="L55" s="95"/>
      <c r="M55" s="87">
        <f>+'Ark1'!W73</f>
        <v>59.220797720797719</v>
      </c>
      <c r="N55" s="86"/>
      <c r="O55" s="97">
        <f>+'Ark1'!Z73</f>
        <v>154.05103276353285</v>
      </c>
      <c r="P55" s="97"/>
      <c r="Q55" s="97">
        <f>+'Ark1'!AA73</f>
        <v>30.682999876349481</v>
      </c>
      <c r="R55" s="111">
        <f>+'Ark1'!AB73</f>
        <v>4.6906095730789952</v>
      </c>
      <c r="S55" s="97">
        <f>+'Ark1'!AC73</f>
        <v>-44.937219982053762</v>
      </c>
      <c r="T55" s="97">
        <f t="shared" si="12"/>
        <v>8.1627906976744189</v>
      </c>
      <c r="U55" s="87">
        <f>+IF(G55=0,"",'Ark1'!V73)</f>
        <v>15.107905982905979</v>
      </c>
      <c r="V55" s="28"/>
      <c r="AK55"/>
      <c r="AL55"/>
      <c r="AN55"/>
      <c r="AO55"/>
      <c r="AQ55"/>
      <c r="AR55"/>
      <c r="AS55"/>
      <c r="AT55"/>
      <c r="AU55"/>
      <c r="AV55"/>
      <c r="AW55"/>
    </row>
    <row r="56" spans="1:81" ht="15.6">
      <c r="A56" s="28"/>
      <c r="B56" s="86">
        <f>+'Ark1'!D74</f>
        <v>8</v>
      </c>
      <c r="C56" s="86" t="str">
        <f t="shared" si="13"/>
        <v>Aug</v>
      </c>
      <c r="D56" s="86">
        <f>+'Ark1'!C74</f>
        <v>2021</v>
      </c>
      <c r="E56" s="86">
        <f>+'Ark1'!Q74</f>
        <v>361</v>
      </c>
      <c r="F56" s="86"/>
      <c r="G56" s="215">
        <f>+'Ark1'!R74</f>
        <v>2484</v>
      </c>
      <c r="H56" s="86"/>
      <c r="I56" s="86">
        <f>+'Ark1'!S74</f>
        <v>2484</v>
      </c>
      <c r="J56" s="111">
        <f>+'Ark1'!T74</f>
        <v>7.8037133611887812</v>
      </c>
      <c r="K56" s="111">
        <f>+'Ark1'!U74</f>
        <v>7.8085046300587004</v>
      </c>
      <c r="L56" s="95"/>
      <c r="M56" s="87">
        <f>+'Ark1'!W74</f>
        <v>59.262077294685994</v>
      </c>
      <c r="N56" s="86"/>
      <c r="O56" s="97">
        <f>+'Ark1'!Z74</f>
        <v>153.94595008051513</v>
      </c>
      <c r="P56" s="97"/>
      <c r="Q56" s="97">
        <f>+'Ark1'!AA74</f>
        <v>30.770648226740743</v>
      </c>
      <c r="R56" s="111">
        <f>+'Ark1'!AB74</f>
        <v>4.5601361889376335</v>
      </c>
      <c r="S56" s="97">
        <f>+'Ark1'!AC74</f>
        <v>-38.83807584668989</v>
      </c>
      <c r="T56" s="97">
        <f t="shared" si="12"/>
        <v>6.8808864265927978</v>
      </c>
      <c r="U56" s="87">
        <f>+IF(G56=0,"",'Ark1'!V74)</f>
        <v>15.113526570048315</v>
      </c>
      <c r="V56" s="28"/>
      <c r="AK56"/>
      <c r="AL56"/>
      <c r="AN56"/>
      <c r="AO56"/>
      <c r="AQ56"/>
      <c r="AR56"/>
      <c r="AS56"/>
      <c r="AT56"/>
      <c r="AU56"/>
      <c r="AV56"/>
      <c r="AW56"/>
    </row>
    <row r="57" spans="1:81" ht="15.6">
      <c r="A57" s="28"/>
      <c r="B57" s="86">
        <f>+'Ark1'!D75</f>
        <v>9</v>
      </c>
      <c r="C57" s="86" t="str">
        <f t="shared" si="13"/>
        <v>Sep</v>
      </c>
      <c r="D57" s="86">
        <f>+'Ark1'!C75</f>
        <v>2021</v>
      </c>
      <c r="E57" s="86">
        <f>+'Ark1'!Q75</f>
        <v>346</v>
      </c>
      <c r="F57" s="86"/>
      <c r="G57" s="215">
        <f>+'Ark1'!R75</f>
        <v>2913</v>
      </c>
      <c r="H57" s="86"/>
      <c r="I57" s="86">
        <f>+'Ark1'!S75</f>
        <v>2913</v>
      </c>
      <c r="J57" s="111">
        <f>+'Ark1'!T75</f>
        <v>9.1514561276742814</v>
      </c>
      <c r="K57" s="111">
        <f>+'Ark1'!U75</f>
        <v>9.1569655763067939</v>
      </c>
      <c r="L57" s="95"/>
      <c r="M57" s="87">
        <f>+'Ark1'!W75</f>
        <v>59.235152763474069</v>
      </c>
      <c r="N57" s="86"/>
      <c r="O57" s="97">
        <f>+'Ark1'!Z75</f>
        <v>153.9441125986954</v>
      </c>
      <c r="P57" s="97"/>
      <c r="Q57" s="97">
        <f>+'Ark1'!AA75</f>
        <v>30.14423942517266</v>
      </c>
      <c r="R57" s="111">
        <f>+'Ark1'!AB75</f>
        <v>4.4945678147140864</v>
      </c>
      <c r="S57" s="97">
        <f>+'Ark1'!AC75</f>
        <v>-37.907610574873473</v>
      </c>
      <c r="T57" s="97">
        <f t="shared" si="12"/>
        <v>8.4190751445086711</v>
      </c>
      <c r="U57" s="87">
        <f>+IF(G57=0,"",'Ark1'!V75)</f>
        <v>15.146240988671476</v>
      </c>
      <c r="V57" s="28"/>
      <c r="W57" s="35"/>
      <c r="X57" s="35"/>
      <c r="Z57" s="35"/>
      <c r="AA57" s="35"/>
      <c r="AB57" s="4"/>
      <c r="AC57" s="2"/>
      <c r="AD57" s="2"/>
      <c r="AE57" s="2"/>
      <c r="AF57" s="2"/>
      <c r="AG57" s="2"/>
      <c r="AH57" s="2"/>
      <c r="AI57" s="2"/>
      <c r="AJ57" s="2"/>
      <c r="AK57" s="2"/>
      <c r="AL57"/>
      <c r="AM57" s="2"/>
      <c r="AN57"/>
      <c r="AO57"/>
      <c r="AQ57"/>
      <c r="AR57"/>
      <c r="AS57"/>
      <c r="AT57" s="4"/>
      <c r="AU57" s="2"/>
      <c r="AV57" s="2"/>
      <c r="AW57" s="2"/>
      <c r="AX57" s="2"/>
      <c r="AY57" s="2"/>
      <c r="AZ57" s="2"/>
      <c r="BA57" s="2"/>
      <c r="BB57" s="2"/>
      <c r="BC57" s="2"/>
      <c r="BE57" s="2"/>
      <c r="BL57" s="4"/>
      <c r="BM57" s="2"/>
      <c r="BN57" s="2"/>
      <c r="BO57" s="2"/>
      <c r="BP57" s="2"/>
      <c r="BQ57" s="2"/>
      <c r="BR57" s="2"/>
      <c r="BS57" s="2"/>
      <c r="BT57" s="2"/>
      <c r="BU57" s="2"/>
      <c r="BW57" s="2"/>
    </row>
    <row r="58" spans="1:81" ht="15.6">
      <c r="A58" s="28"/>
      <c r="B58" s="86">
        <f>+'Ark1'!D76</f>
        <v>10</v>
      </c>
      <c r="C58" s="86" t="str">
        <f t="shared" si="13"/>
        <v>Okt</v>
      </c>
      <c r="D58" s="86">
        <f>+'Ark1'!C76</f>
        <v>2021</v>
      </c>
      <c r="E58" s="86">
        <f>+'Ark1'!Q76</f>
        <v>384</v>
      </c>
      <c r="F58" s="86"/>
      <c r="G58" s="215">
        <f>+'Ark1'!R76</f>
        <v>2670</v>
      </c>
      <c r="H58" s="86"/>
      <c r="I58" s="86">
        <f>+'Ark1'!S76</f>
        <v>2671</v>
      </c>
      <c r="J58" s="111">
        <f>+'Ark1'!T76</f>
        <v>8.3880493858188583</v>
      </c>
      <c r="K58" s="111">
        <f>+'Ark1'!U76</f>
        <v>8.4019693138762808</v>
      </c>
      <c r="L58" s="95"/>
      <c r="M58" s="87">
        <f>+'Ark1'!W76</f>
        <v>58.936727817296877</v>
      </c>
      <c r="N58" s="86"/>
      <c r="O58" s="97">
        <f>+'Ark1'!Z76</f>
        <v>154.04910894795972</v>
      </c>
      <c r="P58" s="97"/>
      <c r="Q58" s="97">
        <f>+'Ark1'!AA76</f>
        <v>30.798456937182184</v>
      </c>
      <c r="R58" s="111">
        <f>+'Ark1'!AB76</f>
        <v>4.7588931115328519</v>
      </c>
      <c r="S58" s="97">
        <f>+'Ark1'!AC76</f>
        <v>-35.767988946393302</v>
      </c>
      <c r="T58" s="97">
        <f t="shared" si="12"/>
        <v>6.953125</v>
      </c>
      <c r="U58" s="87">
        <f>+IF(G58=0,"",'Ark1'!V76)</f>
        <v>14.938202247191011</v>
      </c>
      <c r="V58" s="28"/>
      <c r="W58" s="25"/>
      <c r="X58" s="25"/>
      <c r="Z58" s="25"/>
      <c r="AA58" s="2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</row>
    <row r="59" spans="1:81" s="2" customFormat="1" ht="15.6">
      <c r="A59" s="28"/>
      <c r="B59" s="86">
        <f>+'Ark1'!D77</f>
        <v>11</v>
      </c>
      <c r="C59" s="86" t="str">
        <f t="shared" si="13"/>
        <v>Nov</v>
      </c>
      <c r="D59" s="86">
        <f>+'Ark1'!C77</f>
        <v>2021</v>
      </c>
      <c r="E59" s="86">
        <f>+'Ark1'!Q77</f>
        <v>389</v>
      </c>
      <c r="F59" s="86"/>
      <c r="G59" s="215">
        <f>+'Ark1'!R77</f>
        <v>3058</v>
      </c>
      <c r="H59" s="86"/>
      <c r="I59" s="86">
        <f>+'Ark1'!S77</f>
        <v>3058</v>
      </c>
      <c r="J59" s="111">
        <f>+'Ark1'!T77</f>
        <v>9.606986899563319</v>
      </c>
      <c r="K59" s="111">
        <f>+'Ark1'!U77</f>
        <v>9.7193660709063234</v>
      </c>
      <c r="L59" s="95"/>
      <c r="M59" s="87">
        <f>+'Ark1'!W77</f>
        <v>58.215827338129515</v>
      </c>
      <c r="N59" s="86"/>
      <c r="O59" s="97">
        <f>+'Ark1'!Z77</f>
        <v>155.6511903204705</v>
      </c>
      <c r="P59" s="97"/>
      <c r="Q59" s="97">
        <f>+'Ark1'!AA77</f>
        <v>30.706208003646445</v>
      </c>
      <c r="R59" s="111">
        <f>+'Ark1'!AB77</f>
        <v>5.2100281240363122</v>
      </c>
      <c r="S59" s="97">
        <f>+'Ark1'!AC77</f>
        <v>-42.273277467232894</v>
      </c>
      <c r="T59" s="97">
        <f t="shared" si="12"/>
        <v>7.8611825192802058</v>
      </c>
      <c r="U59" s="87">
        <f>+IF(G59=0,"",'Ark1'!V77)</f>
        <v>14.528776978417261</v>
      </c>
      <c r="V59" s="28"/>
      <c r="W59" s="36"/>
      <c r="X59" s="36"/>
      <c r="Y59"/>
      <c r="Z59" s="36"/>
      <c r="AA59" s="36"/>
      <c r="AB59" s="38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38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38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</row>
    <row r="60" spans="1:81" s="3" customFormat="1" ht="15.6">
      <c r="A60" s="28"/>
      <c r="B60" s="86">
        <f>+'Ark1'!D78</f>
        <v>12</v>
      </c>
      <c r="C60" s="86" t="str">
        <f t="shared" si="13"/>
        <v>Des</v>
      </c>
      <c r="D60" s="86">
        <f>+'Ark1'!C78</f>
        <v>2021</v>
      </c>
      <c r="E60" s="86">
        <f>+'Ark1'!Q78</f>
        <v>313</v>
      </c>
      <c r="F60" s="86"/>
      <c r="G60" s="215">
        <f>+'Ark1'!R78</f>
        <v>2284</v>
      </c>
      <c r="H60" s="86"/>
      <c r="I60" s="86">
        <f>+'Ark1'!S78</f>
        <v>2284</v>
      </c>
      <c r="J60" s="111">
        <f>+'Ark1'!T78</f>
        <v>7.1753950551349313</v>
      </c>
      <c r="K60" s="111">
        <f>+'Ark1'!U78</f>
        <v>7.2366267694462589</v>
      </c>
      <c r="L60" s="95"/>
      <c r="M60" s="87">
        <f>+'Ark1'!W78</f>
        <v>58.455341506129599</v>
      </c>
      <c r="N60" s="86"/>
      <c r="O60" s="97">
        <f>+'Ark1'!Z78</f>
        <v>155.16439141856378</v>
      </c>
      <c r="P60" s="97"/>
      <c r="Q60" s="97">
        <f>+'Ark1'!AA78</f>
        <v>29.830541922201544</v>
      </c>
      <c r="R60" s="111">
        <f>+'Ark1'!AB78</f>
        <v>4.7735243285855038</v>
      </c>
      <c r="S60" s="97">
        <f>+'Ark1'!AC78</f>
        <v>-38.552352863767851</v>
      </c>
      <c r="T60" s="97">
        <f t="shared" si="12"/>
        <v>7.2971246006389778</v>
      </c>
      <c r="U60" s="87">
        <f>+IF(G60=0,"",'Ark1'!V78)</f>
        <v>14.714535901926444</v>
      </c>
      <c r="V60" s="28"/>
      <c r="W60" s="36"/>
      <c r="X60" s="36"/>
      <c r="Y60"/>
      <c r="Z60" s="36"/>
      <c r="AA60" s="36"/>
      <c r="AB60" s="3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3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3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</row>
    <row r="61" spans="1:81" s="3" customFormat="1">
      <c r="A61" s="28"/>
      <c r="B61" s="28"/>
      <c r="C61" s="28"/>
      <c r="D61" s="28"/>
      <c r="E61" s="28"/>
      <c r="F61" s="28"/>
      <c r="G61" s="211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36"/>
      <c r="X61" s="36"/>
      <c r="Y61"/>
      <c r="Z61" s="36"/>
      <c r="AA61" s="36"/>
      <c r="AB61" s="3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3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3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</row>
    <row r="62" spans="1:81" s="2" customFormat="1" ht="15.6">
      <c r="A62" s="28"/>
      <c r="B62" s="3">
        <f>+'Ark1'!D79</f>
        <v>1</v>
      </c>
      <c r="C62" s="3" t="str">
        <f t="shared" ref="C62:C73" si="14">+C49</f>
        <v>Jan</v>
      </c>
      <c r="D62" s="3">
        <f>+'Ark1'!C79</f>
        <v>2020</v>
      </c>
      <c r="E62" s="3">
        <f>+'Ark1'!Q79</f>
        <v>373</v>
      </c>
      <c r="F62" s="3"/>
      <c r="G62" s="216">
        <f>+'Ark1'!R79</f>
        <v>3305</v>
      </c>
      <c r="H62" s="3"/>
      <c r="I62" s="3">
        <f>+'Ark1'!S79</f>
        <v>3305</v>
      </c>
      <c r="J62" s="52">
        <f>+'Ark1'!T79</f>
        <v>10.259514496802629</v>
      </c>
      <c r="K62" s="52">
        <f>+'Ark1'!U79</f>
        <v>10.196655817020115</v>
      </c>
      <c r="L62" s="95"/>
      <c r="M62" s="11">
        <f>+'Ark1'!W79</f>
        <v>59.497730711043857</v>
      </c>
      <c r="N62" s="3"/>
      <c r="O62" s="14">
        <f>+'Ark1'!Z79</f>
        <v>151.39829652042357</v>
      </c>
      <c r="P62" s="14"/>
      <c r="Q62" s="14">
        <f>+'Ark1'!AA79</f>
        <v>29.485021019857449</v>
      </c>
      <c r="R62" s="52">
        <f>+'Ark1'!AB79</f>
        <v>4.2588071238439369</v>
      </c>
      <c r="S62" s="14">
        <f>+'Ark1'!AC79</f>
        <v>-42.437352982759698</v>
      </c>
      <c r="T62" s="14">
        <f t="shared" si="12"/>
        <v>8.8605898123324405</v>
      </c>
      <c r="U62" s="11">
        <f>+IF(G62=0,"",'Ark1'!V79)</f>
        <v>15.279878971255677</v>
      </c>
      <c r="V62" s="28"/>
      <c r="W62" s="37"/>
      <c r="X62" s="37"/>
      <c r="Y62"/>
      <c r="Z62" s="37"/>
      <c r="AA62" s="37"/>
      <c r="AB62" s="4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4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4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</row>
    <row r="63" spans="1:81" s="3" customFormat="1" ht="15.6">
      <c r="A63" s="28"/>
      <c r="B63" s="3">
        <f>+'Ark1'!D80</f>
        <v>2</v>
      </c>
      <c r="C63" s="3" t="str">
        <f t="shared" si="14"/>
        <v>Feb</v>
      </c>
      <c r="D63" s="3">
        <f>+'Ark1'!C80</f>
        <v>2020</v>
      </c>
      <c r="E63" s="3">
        <f>+'Ark1'!Q80</f>
        <v>314</v>
      </c>
      <c r="G63" s="216">
        <f>+'Ark1'!R80</f>
        <v>2243</v>
      </c>
      <c r="I63" s="3">
        <f>+'Ark1'!S80</f>
        <v>2243</v>
      </c>
      <c r="J63" s="52">
        <f>+'Ark1'!T80</f>
        <v>6.9628112000993356</v>
      </c>
      <c r="K63" s="52">
        <f>+'Ark1'!U80</f>
        <v>6.9220991546816677</v>
      </c>
      <c r="L63" s="95"/>
      <c r="M63" s="11">
        <f>+'Ark1'!W80</f>
        <v>59.53544360231831</v>
      </c>
      <c r="O63" s="14">
        <f>+'Ark1'!Z80</f>
        <v>151.44091841283989</v>
      </c>
      <c r="P63" s="14"/>
      <c r="Q63" s="14">
        <f>+'Ark1'!AA80</f>
        <v>30.520720918716354</v>
      </c>
      <c r="R63" s="52">
        <f>+'Ark1'!AB80</f>
        <v>4.2965181101139525</v>
      </c>
      <c r="S63" s="14">
        <f>+'Ark1'!AC80</f>
        <v>-38.190842404447139</v>
      </c>
      <c r="T63" s="14">
        <f t="shared" si="12"/>
        <v>7.1433121019108281</v>
      </c>
      <c r="U63" s="11">
        <f>+IF(G63=0,"",'Ark1'!V80)</f>
        <v>15.300044583147573</v>
      </c>
      <c r="V63" s="28"/>
      <c r="W63" s="36"/>
      <c r="X63" s="36"/>
      <c r="Y63"/>
      <c r="Z63" s="36"/>
      <c r="AA63" s="36"/>
      <c r="AB63" s="4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4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4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</row>
    <row r="64" spans="1:81" s="3" customFormat="1" ht="15.6">
      <c r="A64" s="28"/>
      <c r="B64" s="3">
        <f>+'Ark1'!D81</f>
        <v>3</v>
      </c>
      <c r="C64" s="3" t="str">
        <f t="shared" si="14"/>
        <v>Mar</v>
      </c>
      <c r="D64" s="3">
        <f>+'Ark1'!C81</f>
        <v>2020</v>
      </c>
      <c r="E64" s="3">
        <f>+'Ark1'!Q81</f>
        <v>347</v>
      </c>
      <c r="G64" s="216">
        <f>+'Ark1'!R81</f>
        <v>2635</v>
      </c>
      <c r="I64" s="3">
        <f>+'Ark1'!S81</f>
        <v>2635</v>
      </c>
      <c r="J64" s="52">
        <f>+'Ark1'!T81</f>
        <v>8.1796734339107218</v>
      </c>
      <c r="K64" s="52">
        <f>+'Ark1'!U81</f>
        <v>8.1865152494832518</v>
      </c>
      <c r="L64" s="95"/>
      <c r="M64" s="11">
        <f>+'Ark1'!W81</f>
        <v>59.066793168880487</v>
      </c>
      <c r="O64" s="14">
        <f>+'Ark1'!Z81</f>
        <v>152.45902846299839</v>
      </c>
      <c r="P64" s="14"/>
      <c r="Q64" s="14">
        <f>+'Ark1'!AA81</f>
        <v>31.607414016962796</v>
      </c>
      <c r="R64" s="52">
        <f>+'Ark1'!AB81</f>
        <v>4.9221739848472223</v>
      </c>
      <c r="S64" s="14">
        <f>+'Ark1'!AC81</f>
        <v>-44.825926976042098</v>
      </c>
      <c r="T64" s="14">
        <f t="shared" si="12"/>
        <v>7.5936599423631126</v>
      </c>
      <c r="U64" s="11">
        <f>+IF(G64=0,"",'Ark1'!V81)</f>
        <v>14.995066413662236</v>
      </c>
      <c r="V64" s="28"/>
      <c r="W64" s="36"/>
      <c r="X64" s="36"/>
      <c r="Y64"/>
      <c r="Z64" s="36"/>
      <c r="AA64" s="36"/>
      <c r="AB64" s="4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4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4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</row>
    <row r="65" spans="1:81" s="3" customFormat="1" ht="15.6">
      <c r="A65" s="28"/>
      <c r="B65" s="3">
        <f>+'Ark1'!D82</f>
        <v>4</v>
      </c>
      <c r="C65" s="3" t="str">
        <f t="shared" si="14"/>
        <v>Apr</v>
      </c>
      <c r="D65" s="3">
        <f>+'Ark1'!C82</f>
        <v>2020</v>
      </c>
      <c r="E65" s="3">
        <f>+'Ark1'!Q82</f>
        <v>327</v>
      </c>
      <c r="G65" s="216">
        <f>+'Ark1'!R82</f>
        <v>2607</v>
      </c>
      <c r="I65" s="3">
        <f>+'Ark1'!S82</f>
        <v>2607</v>
      </c>
      <c r="J65" s="52">
        <f>+'Ark1'!T82</f>
        <v>8.0927547029241929</v>
      </c>
      <c r="K65" s="52">
        <f>+'Ark1'!U82</f>
        <v>8.0809984808986872</v>
      </c>
      <c r="L65" s="95"/>
      <c r="M65" s="11">
        <f>+'Ark1'!W82</f>
        <v>59.100115074798609</v>
      </c>
      <c r="O65" s="14">
        <f>+'Ark1'!Z82</f>
        <v>152.11032220943619</v>
      </c>
      <c r="P65" s="14"/>
      <c r="Q65" s="14">
        <f>+'Ark1'!AA82</f>
        <v>30.83762595066105</v>
      </c>
      <c r="R65" s="52">
        <f>+'Ark1'!AB82</f>
        <v>4.7069417989973052</v>
      </c>
      <c r="S65" s="14">
        <f>+'Ark1'!AC82</f>
        <v>-47.774302235593119</v>
      </c>
      <c r="T65" s="14">
        <f t="shared" si="12"/>
        <v>7.9724770642201834</v>
      </c>
      <c r="U65" s="11">
        <f>+IF(G65=0,"",'Ark1'!V82)</f>
        <v>15.036823935558107</v>
      </c>
      <c r="V65" s="28"/>
      <c r="W65" s="36"/>
      <c r="X65" s="36"/>
      <c r="Y65"/>
      <c r="Z65" s="36"/>
      <c r="AA65" s="36"/>
      <c r="AB65" s="3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4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4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</row>
    <row r="66" spans="1:81" ht="15.6">
      <c r="A66" s="28"/>
      <c r="B66" s="3">
        <f>+'Ark1'!D83</f>
        <v>5</v>
      </c>
      <c r="C66" s="3" t="str">
        <f t="shared" si="14"/>
        <v>Mai</v>
      </c>
      <c r="D66" s="3">
        <f>+'Ark1'!C83</f>
        <v>2020</v>
      </c>
      <c r="E66" s="3">
        <f>+'Ark1'!Q83</f>
        <v>337</v>
      </c>
      <c r="F66" s="3"/>
      <c r="G66" s="216">
        <f>+'Ark1'!R83</f>
        <v>2129</v>
      </c>
      <c r="H66" s="3"/>
      <c r="I66" s="3">
        <f>+'Ark1'!S83</f>
        <v>2129</v>
      </c>
      <c r="J66" s="52">
        <f>+'Ark1'!T83</f>
        <v>6.608927795368472</v>
      </c>
      <c r="K66" s="52">
        <f>+'Ark1'!U83</f>
        <v>6.6167330032333744</v>
      </c>
      <c r="L66" s="95"/>
      <c r="M66" s="11">
        <f>+'Ark1'!W83</f>
        <v>59.183184593705981</v>
      </c>
      <c r="N66" s="3"/>
      <c r="O66" s="14">
        <f>+'Ark1'!Z83</f>
        <v>152.51151714419919</v>
      </c>
      <c r="P66" s="14"/>
      <c r="Q66" s="14">
        <f>+'Ark1'!AA83</f>
        <v>30.625842960184809</v>
      </c>
      <c r="R66" s="52">
        <f>+'Ark1'!AB83</f>
        <v>4.7166075775008034</v>
      </c>
      <c r="S66" s="14">
        <f>+'Ark1'!AC83</f>
        <v>-46.73909413330145</v>
      </c>
      <c r="T66" s="14">
        <f t="shared" si="12"/>
        <v>6.3175074183976259</v>
      </c>
      <c r="U66" s="11">
        <f>+IF(G66=0,"",'Ark1'!V83)</f>
        <v>15.072334429309535</v>
      </c>
      <c r="V66" s="28"/>
      <c r="AK66"/>
      <c r="AL66"/>
      <c r="AN66"/>
      <c r="AO66"/>
      <c r="AQ66"/>
      <c r="AR66"/>
      <c r="AS66"/>
      <c r="AT66"/>
      <c r="AU66"/>
      <c r="AV66"/>
      <c r="AW66"/>
    </row>
    <row r="67" spans="1:81" ht="15.6">
      <c r="A67" s="28"/>
      <c r="B67" s="3">
        <f>+'Ark1'!D84</f>
        <v>6</v>
      </c>
      <c r="C67" s="3" t="str">
        <f t="shared" si="14"/>
        <v>Jun</v>
      </c>
      <c r="D67" s="3">
        <f>+'Ark1'!C84</f>
        <v>2020</v>
      </c>
      <c r="E67" s="3">
        <f>+'Ark1'!Q84</f>
        <v>345</v>
      </c>
      <c r="F67" s="3"/>
      <c r="G67" s="216">
        <f>+'Ark1'!R84</f>
        <v>2585</v>
      </c>
      <c r="H67" s="3"/>
      <c r="I67" s="3">
        <f>+'Ark1'!S84</f>
        <v>2585</v>
      </c>
      <c r="J67" s="52">
        <f>+'Ark1'!T84</f>
        <v>8.0244614142919204</v>
      </c>
      <c r="K67" s="52">
        <f>+'Ark1'!U84</f>
        <v>8.000240584745244</v>
      </c>
      <c r="L67" s="95"/>
      <c r="M67" s="11">
        <f>+'Ark1'!W84</f>
        <v>59.229787234042576</v>
      </c>
      <c r="N67" s="3"/>
      <c r="O67" s="14">
        <f>+'Ark1'!Z84</f>
        <v>151.87181818181836</v>
      </c>
      <c r="P67" s="14"/>
      <c r="Q67" s="14">
        <f>+'Ark1'!AA84</f>
        <v>29.635456482893197</v>
      </c>
      <c r="R67" s="52">
        <f>+'Ark1'!AB84</f>
        <v>4.4811881188658491</v>
      </c>
      <c r="S67" s="14">
        <f>+'Ark1'!AC84</f>
        <v>-41.875942342323192</v>
      </c>
      <c r="T67" s="14">
        <f t="shared" si="12"/>
        <v>7.4927536231884062</v>
      </c>
      <c r="U67" s="11">
        <f>+IF(G67=0,"",'Ark1'!V84)</f>
        <v>15.099032882011604</v>
      </c>
      <c r="V67" s="28"/>
      <c r="AK67"/>
      <c r="AL67"/>
      <c r="AN67"/>
      <c r="AO67"/>
      <c r="AQ67"/>
      <c r="AR67"/>
      <c r="AS67"/>
      <c r="AT67"/>
      <c r="AU67"/>
      <c r="AV67"/>
      <c r="AW67"/>
    </row>
    <row r="68" spans="1:81" ht="15.6">
      <c r="A68" s="28"/>
      <c r="B68" s="3">
        <f>+'Ark1'!D85</f>
        <v>7</v>
      </c>
      <c r="C68" s="3" t="str">
        <f t="shared" si="14"/>
        <v>Jul</v>
      </c>
      <c r="D68" s="3">
        <f>+'Ark1'!C85</f>
        <v>2020</v>
      </c>
      <c r="E68" s="3">
        <f>+'Ark1'!Q85</f>
        <v>365</v>
      </c>
      <c r="F68" s="3"/>
      <c r="G68" s="216">
        <f>+'Ark1'!R85</f>
        <v>2654</v>
      </c>
      <c r="H68" s="3"/>
      <c r="I68" s="3">
        <f>+'Ark1'!S85</f>
        <v>2654</v>
      </c>
      <c r="J68" s="52">
        <f>+'Ark1'!T85</f>
        <v>8.2386540013658625</v>
      </c>
      <c r="K68" s="52">
        <f>+'Ark1'!U85</f>
        <v>8.2931837925723251</v>
      </c>
      <c r="L68" s="95"/>
      <c r="M68" s="11">
        <f>+'Ark1'!W85</f>
        <v>59.139788997739267</v>
      </c>
      <c r="N68" s="3"/>
      <c r="O68" s="14">
        <f>+'Ark1'!Z85</f>
        <v>153.33986058779178</v>
      </c>
      <c r="P68" s="14"/>
      <c r="Q68" s="14">
        <f>+'Ark1'!AA85</f>
        <v>32.194968066766634</v>
      </c>
      <c r="R68" s="52">
        <f>+'Ark1'!AB85</f>
        <v>4.6515807606296322</v>
      </c>
      <c r="S68" s="14">
        <f>+'Ark1'!AC85</f>
        <v>-46.724479294350921</v>
      </c>
      <c r="T68" s="14">
        <f t="shared" si="12"/>
        <v>7.2712328767123289</v>
      </c>
      <c r="U68" s="11">
        <f>+IF(G68=0,"",'Ark1'!V85)</f>
        <v>15.055764883195179</v>
      </c>
      <c r="V68" s="28"/>
      <c r="AK68"/>
      <c r="AL68"/>
      <c r="AN68"/>
      <c r="AO68"/>
      <c r="AQ68"/>
      <c r="AR68"/>
      <c r="AS68"/>
      <c r="AT68"/>
      <c r="AU68"/>
      <c r="AV68"/>
      <c r="AW68"/>
    </row>
    <row r="69" spans="1:81" ht="15.6">
      <c r="A69" s="28"/>
      <c r="B69" s="3">
        <f>+'Ark1'!D86</f>
        <v>8</v>
      </c>
      <c r="C69" s="3" t="str">
        <f t="shared" si="14"/>
        <v>Aug</v>
      </c>
      <c r="D69" s="3">
        <f>+'Ark1'!C86</f>
        <v>2020</v>
      </c>
      <c r="E69" s="3">
        <f>+'Ark1'!Q86</f>
        <v>323</v>
      </c>
      <c r="F69" s="3"/>
      <c r="G69" s="216">
        <f>+'Ark1'!R86</f>
        <v>2401</v>
      </c>
      <c r="H69" s="3"/>
      <c r="I69" s="3">
        <f>+'Ark1'!S86</f>
        <v>2401</v>
      </c>
      <c r="J69" s="52">
        <f>+'Ark1'!T86</f>
        <v>7.4532811820947389</v>
      </c>
      <c r="K69" s="52">
        <f>+'Ark1'!U86</f>
        <v>7.5141063592635104</v>
      </c>
      <c r="L69" s="95"/>
      <c r="M69" s="11">
        <f>+'Ark1'!W86</f>
        <v>59.344856309870899</v>
      </c>
      <c r="N69" s="3"/>
      <c r="O69" s="14">
        <f>+'Ark1'!Z86</f>
        <v>153.57476884631399</v>
      </c>
      <c r="P69" s="14"/>
      <c r="Q69" s="14">
        <f>+'Ark1'!AA86</f>
        <v>30.594936499343724</v>
      </c>
      <c r="R69" s="52">
        <f>+'Ark1'!AB86</f>
        <v>4.5961639010530382</v>
      </c>
      <c r="S69" s="14">
        <f>+'Ark1'!AC86</f>
        <v>-44.032402679954842</v>
      </c>
      <c r="T69" s="14">
        <f t="shared" si="12"/>
        <v>7.4334365325077396</v>
      </c>
      <c r="U69" s="11">
        <f>+IF(G69=0,"",'Ark1'!V86)</f>
        <v>15.157017909204496</v>
      </c>
      <c r="V69" s="28"/>
      <c r="AK69"/>
      <c r="AL69"/>
      <c r="AN69"/>
      <c r="AO69"/>
      <c r="AQ69"/>
      <c r="AR69"/>
      <c r="AS69"/>
      <c r="AT69"/>
      <c r="AU69"/>
      <c r="AV69"/>
      <c r="AW69"/>
    </row>
    <row r="70" spans="1:81" ht="15.6">
      <c r="A70" s="28"/>
      <c r="B70" s="3">
        <f>+'Ark1'!D87</f>
        <v>9</v>
      </c>
      <c r="C70" s="3" t="str">
        <f t="shared" si="14"/>
        <v>Sep</v>
      </c>
      <c r="D70" s="3">
        <f>+'Ark1'!C87</f>
        <v>2020</v>
      </c>
      <c r="E70" s="3">
        <f>+'Ark1'!Q87</f>
        <v>336</v>
      </c>
      <c r="F70" s="3"/>
      <c r="G70" s="216">
        <f>+'Ark1'!R87</f>
        <v>2828</v>
      </c>
      <c r="H70" s="3"/>
      <c r="I70" s="3">
        <f>+'Ark1'!S87</f>
        <v>2828</v>
      </c>
      <c r="J70" s="52">
        <f>+'Ark1'!T87</f>
        <v>8.7787918296392853</v>
      </c>
      <c r="K70" s="52">
        <f>+'Ark1'!U87</f>
        <v>8.8248781173654809</v>
      </c>
      <c r="L70" s="95"/>
      <c r="M70" s="11">
        <f>+'Ark1'!W87</f>
        <v>58.865275813295597</v>
      </c>
      <c r="N70" s="3"/>
      <c r="O70" s="14">
        <f>+'Ark1'!Z87</f>
        <v>153.13131188118828</v>
      </c>
      <c r="P70" s="14"/>
      <c r="Q70" s="14">
        <f>+'Ark1'!AA87</f>
        <v>30.498268193655392</v>
      </c>
      <c r="R70" s="52">
        <f>+'Ark1'!AB87</f>
        <v>4.545217970013244</v>
      </c>
      <c r="S70" s="14">
        <f>+'Ark1'!AC87</f>
        <v>-40.825943577976801</v>
      </c>
      <c r="T70" s="14">
        <f t="shared" si="12"/>
        <v>8.4166666666666661</v>
      </c>
      <c r="U70" s="11">
        <f>+IF(G70=0,"",'Ark1'!V87)</f>
        <v>14.942008486562941</v>
      </c>
      <c r="V70" s="28"/>
      <c r="AK70"/>
      <c r="AL70"/>
      <c r="AN70"/>
      <c r="AO70"/>
      <c r="AQ70"/>
      <c r="AR70"/>
      <c r="AS70"/>
      <c r="AT70"/>
      <c r="AU70"/>
      <c r="AV70"/>
      <c r="AW70"/>
    </row>
    <row r="71" spans="1:81" ht="15.6">
      <c r="A71" s="28"/>
      <c r="B71" s="3">
        <f>+'Ark1'!D88</f>
        <v>10</v>
      </c>
      <c r="C71" s="3" t="str">
        <f t="shared" si="14"/>
        <v>Okt</v>
      </c>
      <c r="D71" s="3">
        <f>+'Ark1'!C88</f>
        <v>2020</v>
      </c>
      <c r="E71" s="3">
        <f>+'Ark1'!Q88</f>
        <v>411</v>
      </c>
      <c r="F71" s="3"/>
      <c r="G71" s="216">
        <f>+'Ark1'!R88</f>
        <v>3060</v>
      </c>
      <c r="H71" s="3"/>
      <c r="I71" s="3">
        <f>+'Ark1'!S88</f>
        <v>3060</v>
      </c>
      <c r="J71" s="52">
        <f>+'Ark1'!T88</f>
        <v>9.4989756006705193</v>
      </c>
      <c r="K71" s="52">
        <f>+'Ark1'!U88</f>
        <v>9.437457905693476</v>
      </c>
      <c r="L71" s="95"/>
      <c r="M71" s="11">
        <f>+'Ark1'!W88</f>
        <v>59.237581699346407</v>
      </c>
      <c r="N71" s="3"/>
      <c r="O71" s="14">
        <f>+'Ark1'!Z88</f>
        <v>151.34507516339846</v>
      </c>
      <c r="P71" s="14"/>
      <c r="Q71" s="14">
        <f>+'Ark1'!AA88</f>
        <v>30.144241185148854</v>
      </c>
      <c r="R71" s="52">
        <f>+'Ark1'!AB88</f>
        <v>4.5633621257120813</v>
      </c>
      <c r="S71" s="14">
        <f>+'Ark1'!AC88</f>
        <v>-40.450728535586762</v>
      </c>
      <c r="T71" s="14">
        <f t="shared" si="12"/>
        <v>7.445255474452555</v>
      </c>
      <c r="U71" s="11">
        <f>+IF(G71=0,"",'Ark1'!V88)</f>
        <v>15.121568627450989</v>
      </c>
      <c r="V71" s="28"/>
      <c r="AK71"/>
      <c r="AL71"/>
      <c r="AN71"/>
      <c r="AO71"/>
      <c r="AQ71"/>
      <c r="AR71"/>
      <c r="AS71"/>
      <c r="AT71"/>
      <c r="AU71"/>
      <c r="AV71"/>
      <c r="AW71"/>
    </row>
    <row r="72" spans="1:81" ht="15.6">
      <c r="A72" s="28"/>
      <c r="B72" s="3">
        <f>+'Ark1'!D89</f>
        <v>11</v>
      </c>
      <c r="C72" s="3" t="str">
        <f t="shared" si="14"/>
        <v>Nov</v>
      </c>
      <c r="D72" s="3">
        <f>+'Ark1'!C89</f>
        <v>2020</v>
      </c>
      <c r="E72" s="3">
        <f>+'Ark1'!Q89</f>
        <v>370</v>
      </c>
      <c r="F72" s="3"/>
      <c r="G72" s="216">
        <f>+'Ark1'!R89</f>
        <v>3045</v>
      </c>
      <c r="H72" s="3"/>
      <c r="I72" s="3">
        <f>+'Ark1'!S89</f>
        <v>3045</v>
      </c>
      <c r="J72" s="52">
        <f>+'Ark1'!T89</f>
        <v>9.4524119947848764</v>
      </c>
      <c r="K72" s="52">
        <f>+'Ark1'!U89</f>
        <v>9.4189879421415927</v>
      </c>
      <c r="L72" s="95"/>
      <c r="M72" s="11">
        <f>+'Ark1'!W89</f>
        <v>58.738916256157609</v>
      </c>
      <c r="N72" s="3"/>
      <c r="O72" s="14">
        <f>+'Ark1'!Z89</f>
        <v>151.79296223316922</v>
      </c>
      <c r="P72" s="14"/>
      <c r="Q72" s="14">
        <f>+'Ark1'!AA89</f>
        <v>30.693390559953848</v>
      </c>
      <c r="R72" s="52">
        <f>+'Ark1'!AB89</f>
        <v>4.7409559020210228</v>
      </c>
      <c r="S72" s="14">
        <f>+'Ark1'!AC89</f>
        <v>-40.101337681475513</v>
      </c>
      <c r="T72" s="14">
        <f t="shared" si="12"/>
        <v>8.2297297297297298</v>
      </c>
      <c r="U72" s="11">
        <f>+IF(G72=0,"",'Ark1'!V89)</f>
        <v>14.845320197044339</v>
      </c>
      <c r="V72" s="28"/>
      <c r="AK72"/>
      <c r="AL72"/>
      <c r="AN72"/>
      <c r="AO72"/>
      <c r="AQ72"/>
      <c r="AR72"/>
      <c r="AS72"/>
      <c r="AT72"/>
      <c r="AU72"/>
      <c r="AV72"/>
      <c r="AW72"/>
    </row>
    <row r="73" spans="1:81" ht="15.6">
      <c r="A73" s="28"/>
      <c r="B73" s="3">
        <f>+'Ark1'!D90</f>
        <v>12</v>
      </c>
      <c r="C73" s="3" t="str">
        <f t="shared" si="14"/>
        <v>Des</v>
      </c>
      <c r="D73" s="3">
        <f>+'Ark1'!C90</f>
        <v>2020</v>
      </c>
      <c r="E73" s="3">
        <f>+'Ark1'!Q90</f>
        <v>338</v>
      </c>
      <c r="F73" s="3"/>
      <c r="G73" s="216">
        <f>+'Ark1'!R90</f>
        <v>2722</v>
      </c>
      <c r="H73" s="3"/>
      <c r="I73" s="3">
        <f>+'Ark1'!S90</f>
        <v>2722</v>
      </c>
      <c r="J73" s="52">
        <f>+'Ark1'!T90</f>
        <v>8.4497423480474367</v>
      </c>
      <c r="K73" s="52">
        <f>+'Ark1'!U90</f>
        <v>8.5081435929012752</v>
      </c>
      <c r="L73" s="95"/>
      <c r="M73" s="11">
        <f>+'Ark1'!W90</f>
        <v>58.889052167523879</v>
      </c>
      <c r="N73" s="3"/>
      <c r="O73" s="14">
        <f>+'Ark1'!Z90</f>
        <v>153.38446730345356</v>
      </c>
      <c r="P73" s="14"/>
      <c r="Q73" s="14">
        <f>+'Ark1'!AA90</f>
        <v>31.292325097715072</v>
      </c>
      <c r="R73" s="52">
        <f>+'Ark1'!AB90</f>
        <v>4.7681165308225451</v>
      </c>
      <c r="S73" s="14">
        <f>+'Ark1'!AC90</f>
        <v>-39.489102281863389</v>
      </c>
      <c r="T73" s="14">
        <f t="shared" si="12"/>
        <v>8.053254437869823</v>
      </c>
      <c r="U73" s="11">
        <f>+IF(G73=0,"",'Ark1'!V90)</f>
        <v>14.97428361498898</v>
      </c>
      <c r="V73" s="28"/>
      <c r="AK73"/>
      <c r="AL73"/>
      <c r="AN73"/>
      <c r="AO73"/>
      <c r="AQ73"/>
      <c r="AR73"/>
      <c r="AS73"/>
      <c r="AT73"/>
      <c r="AU73"/>
      <c r="AV73"/>
      <c r="AW73"/>
    </row>
    <row r="74" spans="1:81">
      <c r="A74" s="28"/>
      <c r="B74" s="28"/>
      <c r="C74" s="28"/>
      <c r="D74" s="28"/>
      <c r="E74" s="28"/>
      <c r="F74" s="28"/>
      <c r="G74" s="211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AK74"/>
      <c r="AL74"/>
      <c r="AN74"/>
      <c r="AO74"/>
      <c r="AQ74"/>
      <c r="AR74"/>
      <c r="AS74"/>
      <c r="AT74"/>
      <c r="AU74"/>
      <c r="AV74"/>
      <c r="AW74"/>
    </row>
    <row r="75" spans="1:81" ht="15.6">
      <c r="A75" s="28"/>
      <c r="B75" s="3">
        <f>+'Ark1'!D91</f>
        <v>1</v>
      </c>
      <c r="C75" s="3" t="str">
        <f>+C62</f>
        <v>Jan</v>
      </c>
      <c r="D75" s="3">
        <f>+'Ark1'!C91</f>
        <v>2019</v>
      </c>
      <c r="E75" s="3">
        <f>+'Ark1'!Q91</f>
        <v>384</v>
      </c>
      <c r="F75" s="3"/>
      <c r="G75" s="216">
        <f>+'Ark1'!R91</f>
        <v>2960</v>
      </c>
      <c r="H75" s="3"/>
      <c r="I75" s="3">
        <f>+'Ark1'!S91</f>
        <v>2960</v>
      </c>
      <c r="J75" s="52">
        <f>+'Ark1'!T91</f>
        <v>8.978130971518695</v>
      </c>
      <c r="K75" s="52">
        <f>+'Ark1'!U91</f>
        <v>9.0962398227838364</v>
      </c>
      <c r="L75" s="95"/>
      <c r="M75" s="11">
        <f>+'Ark1'!W91</f>
        <v>59.06520270270272</v>
      </c>
      <c r="N75" s="3"/>
      <c r="O75" s="14">
        <f>+'Ark1'!Z91</f>
        <v>154.02989864864853</v>
      </c>
      <c r="P75" s="14"/>
      <c r="Q75" s="14">
        <f>+'Ark1'!AA91</f>
        <v>30.515205248221815</v>
      </c>
      <c r="R75" s="52">
        <f>+'Ark1'!AB91</f>
        <v>4.6152807254951487</v>
      </c>
      <c r="S75" s="14">
        <f>+'Ark1'!AC91</f>
        <v>-47.750751010825901</v>
      </c>
      <c r="T75" s="14">
        <f t="shared" si="12"/>
        <v>7.708333333333333</v>
      </c>
      <c r="U75" s="11">
        <f>+IF(G75=0,"",'Ark1'!V91)</f>
        <v>15.045945945945949</v>
      </c>
      <c r="V75" s="28"/>
      <c r="AK75"/>
      <c r="AL75"/>
      <c r="AN75"/>
      <c r="AO75"/>
      <c r="AQ75"/>
      <c r="AR75"/>
      <c r="AS75"/>
      <c r="AT75"/>
      <c r="AU75"/>
      <c r="AV75"/>
      <c r="AW75"/>
    </row>
    <row r="76" spans="1:81" ht="15.6">
      <c r="A76" s="28"/>
      <c r="B76" s="3">
        <f>+'Ark1'!D92</f>
        <v>2</v>
      </c>
      <c r="C76" s="3" t="str">
        <f t="shared" ref="C76:C86" si="15">+C63</f>
        <v>Feb</v>
      </c>
      <c r="D76" s="3">
        <f>+'Ark1'!C92</f>
        <v>2019</v>
      </c>
      <c r="E76" s="3">
        <f>+'Ark1'!Q92</f>
        <v>358</v>
      </c>
      <c r="F76" s="3"/>
      <c r="G76" s="216">
        <f>+'Ark1'!R92</f>
        <v>2684</v>
      </c>
      <c r="H76" s="3"/>
      <c r="I76" s="3">
        <f>+'Ark1'!S92</f>
        <v>2684</v>
      </c>
      <c r="J76" s="52">
        <f>+'Ark1'!T92</f>
        <v>8.1409809214716873</v>
      </c>
      <c r="K76" s="52">
        <f>+'Ark1'!U92</f>
        <v>8.1312786865778719</v>
      </c>
      <c r="L76" s="95"/>
      <c r="M76" s="11">
        <f>+'Ark1'!W92</f>
        <v>59.101341281669136</v>
      </c>
      <c r="N76" s="3"/>
      <c r="O76" s="14">
        <f>+'Ark1'!Z92</f>
        <v>151.84873323397872</v>
      </c>
      <c r="P76" s="14"/>
      <c r="Q76" s="14">
        <f>+'Ark1'!AA92</f>
        <v>29.304593959965633</v>
      </c>
      <c r="R76" s="52">
        <f>+'Ark1'!AB92</f>
        <v>4.3846549913549566</v>
      </c>
      <c r="S76" s="14">
        <f>+'Ark1'!AC92</f>
        <v>-40.352052338232511</v>
      </c>
      <c r="T76" s="14">
        <f t="shared" si="12"/>
        <v>7.4972067039106145</v>
      </c>
      <c r="U76" s="11">
        <f>+IF(G76=0,"",'Ark1'!V92)</f>
        <v>15.05402384500745</v>
      </c>
      <c r="V76" s="28"/>
      <c r="AK76"/>
      <c r="AL76"/>
      <c r="AN76"/>
      <c r="AO76"/>
      <c r="AQ76"/>
      <c r="AR76"/>
      <c r="AS76"/>
      <c r="AT76"/>
      <c r="AU76"/>
      <c r="AV76"/>
      <c r="AW76"/>
    </row>
    <row r="77" spans="1:81" ht="15.6">
      <c r="A77" s="28"/>
      <c r="B77" s="3">
        <f>+'Ark1'!D93</f>
        <v>3</v>
      </c>
      <c r="C77" s="3" t="str">
        <f t="shared" si="15"/>
        <v>Mar</v>
      </c>
      <c r="D77" s="3">
        <f>+'Ark1'!C93</f>
        <v>2019</v>
      </c>
      <c r="E77" s="3">
        <f>+'Ark1'!Q93</f>
        <v>360</v>
      </c>
      <c r="F77" s="3"/>
      <c r="G77" s="216">
        <f>+'Ark1'!R93</f>
        <v>2460</v>
      </c>
      <c r="H77" s="3"/>
      <c r="I77" s="3">
        <f>+'Ark1'!S93</f>
        <v>2460</v>
      </c>
      <c r="J77" s="52">
        <f>+'Ark1'!T93</f>
        <v>7.4615547938972995</v>
      </c>
      <c r="K77" s="52">
        <f>+'Ark1'!U93</f>
        <v>7.4202721223722383</v>
      </c>
      <c r="L77" s="95"/>
      <c r="M77" s="11">
        <f>+'Ark1'!W93</f>
        <v>59.514634146341457</v>
      </c>
      <c r="N77" s="3"/>
      <c r="O77" s="14">
        <f>+'Ark1'!Z93</f>
        <v>151.18878048780505</v>
      </c>
      <c r="P77" s="14"/>
      <c r="Q77" s="14">
        <f>+'Ark1'!AA93</f>
        <v>29.900766300247049</v>
      </c>
      <c r="R77" s="52">
        <f>+'Ark1'!AB93</f>
        <v>4.4887607235884799</v>
      </c>
      <c r="S77" s="14">
        <f>+'Ark1'!AC93</f>
        <v>-44.649867396565746</v>
      </c>
      <c r="T77" s="14">
        <f t="shared" si="12"/>
        <v>6.833333333333333</v>
      </c>
      <c r="U77" s="11">
        <f>+IF(G77=0,"",'Ark1'!V93)</f>
        <v>15.210975609756099</v>
      </c>
      <c r="V77" s="28"/>
      <c r="AK77"/>
      <c r="AL77"/>
      <c r="AN77"/>
      <c r="AO77"/>
      <c r="AQ77"/>
      <c r="AR77"/>
      <c r="AS77"/>
      <c r="AT77"/>
      <c r="AU77"/>
      <c r="AV77"/>
      <c r="AW77"/>
    </row>
    <row r="78" spans="1:81" ht="15.6">
      <c r="A78" s="28"/>
      <c r="B78" s="3">
        <f>+'Ark1'!D94</f>
        <v>4</v>
      </c>
      <c r="C78" s="3" t="str">
        <f t="shared" si="15"/>
        <v>Apr</v>
      </c>
      <c r="D78" s="3">
        <f>+'Ark1'!C94</f>
        <v>2019</v>
      </c>
      <c r="E78" s="3">
        <f>+'Ark1'!Q94</f>
        <v>335</v>
      </c>
      <c r="F78" s="3"/>
      <c r="G78" s="216">
        <f>+'Ark1'!R94</f>
        <v>2539</v>
      </c>
      <c r="H78" s="3"/>
      <c r="I78" s="3">
        <f>+'Ark1'!S94</f>
        <v>2539</v>
      </c>
      <c r="J78" s="52">
        <f>+'Ark1'!T94</f>
        <v>7.7011738299614816</v>
      </c>
      <c r="K78" s="52">
        <f>+'Ark1'!U94</f>
        <v>7.6819497352339807</v>
      </c>
      <c r="L78" s="95"/>
      <c r="M78" s="11">
        <f>+'Ark1'!W94</f>
        <v>59.202048050413552</v>
      </c>
      <c r="N78" s="3"/>
      <c r="O78" s="14">
        <f>+'Ark1'!Z94</f>
        <v>151.6504135486415</v>
      </c>
      <c r="P78" s="14"/>
      <c r="Q78" s="14">
        <f>+'Ark1'!AA94</f>
        <v>31.357570286669208</v>
      </c>
      <c r="R78" s="52">
        <f>+'Ark1'!AB94</f>
        <v>4.8612634545974736</v>
      </c>
      <c r="S78" s="14">
        <f>+'Ark1'!AC94</f>
        <v>-46.602656445074494</v>
      </c>
      <c r="T78" s="14">
        <f t="shared" si="12"/>
        <v>7.5791044776119403</v>
      </c>
      <c r="U78" s="11">
        <f>+IF(G78=0,"",'Ark1'!V94)</f>
        <v>15.074044899566752</v>
      </c>
      <c r="V78" s="28"/>
      <c r="AK78"/>
      <c r="AL78"/>
      <c r="AN78"/>
      <c r="AO78"/>
      <c r="AQ78"/>
      <c r="AR78"/>
      <c r="AS78"/>
      <c r="AT78"/>
      <c r="AU78"/>
      <c r="AV78"/>
      <c r="AW78"/>
    </row>
    <row r="79" spans="1:81" ht="15.6">
      <c r="A79" s="28"/>
      <c r="B79" s="3">
        <f>+'Ark1'!D95</f>
        <v>5</v>
      </c>
      <c r="C79" s="3" t="str">
        <f t="shared" si="15"/>
        <v>Mai</v>
      </c>
      <c r="D79" s="3">
        <f>+'Ark1'!C95</f>
        <v>2019</v>
      </c>
      <c r="E79" s="3">
        <f>+'Ark1'!Q95</f>
        <v>362</v>
      </c>
      <c r="F79" s="3"/>
      <c r="G79" s="216">
        <f>+'Ark1'!R95</f>
        <v>2629</v>
      </c>
      <c r="H79" s="3"/>
      <c r="I79" s="3">
        <f>+'Ark1'!S95</f>
        <v>2629</v>
      </c>
      <c r="J79" s="52">
        <f>+'Ark1'!T95</f>
        <v>7.974157541933331</v>
      </c>
      <c r="K79" s="52">
        <f>+'Ark1'!U95</f>
        <v>8.026130811992255</v>
      </c>
      <c r="L79" s="95"/>
      <c r="M79" s="11">
        <f>+'Ark1'!W95</f>
        <v>59.239634842145293</v>
      </c>
      <c r="N79" s="3"/>
      <c r="O79" s="14">
        <f>+'Ark1'!Z95</f>
        <v>153.02080639026246</v>
      </c>
      <c r="P79" s="14"/>
      <c r="Q79" s="14">
        <f>+'Ark1'!AA95</f>
        <v>31.317260165713385</v>
      </c>
      <c r="R79" s="52">
        <f>+'Ark1'!AB95</f>
        <v>4.7383028504323059</v>
      </c>
      <c r="S79" s="14">
        <f>+'Ark1'!AC95</f>
        <v>-47.534132580385439</v>
      </c>
      <c r="T79" s="14">
        <f t="shared" si="12"/>
        <v>7.2624309392265189</v>
      </c>
      <c r="U79" s="11">
        <f>+IF(G79=0,"",'Ark1'!V95)</f>
        <v>15.066945606694556</v>
      </c>
      <c r="V79" s="28"/>
      <c r="AK79"/>
      <c r="AL79"/>
      <c r="AN79"/>
      <c r="AO79"/>
      <c r="AQ79"/>
      <c r="AR79"/>
      <c r="AS79"/>
      <c r="AT79"/>
      <c r="AU79"/>
      <c r="AV79"/>
      <c r="AW79"/>
    </row>
    <row r="80" spans="1:81" ht="15.6">
      <c r="A80" s="28"/>
      <c r="B80" s="3">
        <f>+'Ark1'!D96</f>
        <v>6</v>
      </c>
      <c r="C80" s="3" t="str">
        <f t="shared" si="15"/>
        <v>Jun</v>
      </c>
      <c r="D80" s="3">
        <f>+'Ark1'!C96</f>
        <v>2019</v>
      </c>
      <c r="E80" s="3">
        <f>+'Ark1'!Q96</f>
        <v>328</v>
      </c>
      <c r="F80" s="3"/>
      <c r="G80" s="216">
        <f>+'Ark1'!R96</f>
        <v>2340</v>
      </c>
      <c r="H80" s="3"/>
      <c r="I80" s="3">
        <f>+'Ark1'!S96</f>
        <v>2305</v>
      </c>
      <c r="J80" s="52">
        <f>+'Ark1'!T96</f>
        <v>7.0975765112681612</v>
      </c>
      <c r="K80" s="52">
        <f>+'Ark1'!U96</f>
        <v>6.9273956749055952</v>
      </c>
      <c r="L80" s="95"/>
      <c r="M80" s="11">
        <f>+'Ark1'!W96</f>
        <v>59.271583514099774</v>
      </c>
      <c r="N80" s="3"/>
      <c r="O80" s="14">
        <f>+'Ark1'!Z96</f>
        <v>150.6377787418657</v>
      </c>
      <c r="P80" s="14"/>
      <c r="Q80" s="14">
        <f>+'Ark1'!AA96</f>
        <v>32.330503073603154</v>
      </c>
      <c r="R80" s="52">
        <f>+'Ark1'!AB96</f>
        <v>4.8008490174737561</v>
      </c>
      <c r="S80" s="14">
        <f>+'Ark1'!AC96</f>
        <v>-45.902581991802606</v>
      </c>
      <c r="T80" s="14">
        <f t="shared" si="12"/>
        <v>7.1341463414634143</v>
      </c>
      <c r="U80" s="11">
        <f>+IF(G80=0,"",'Ark1'!V96)</f>
        <v>15.107692307692304</v>
      </c>
      <c r="V80" s="28"/>
      <c r="AK80"/>
      <c r="AL80"/>
      <c r="AN80"/>
      <c r="AO80"/>
      <c r="AQ80"/>
      <c r="AR80"/>
      <c r="AS80"/>
      <c r="AT80"/>
      <c r="AU80"/>
      <c r="AV80"/>
      <c r="AW80"/>
    </row>
    <row r="81" spans="1:49" ht="15.6">
      <c r="A81" s="28"/>
      <c r="B81" s="3">
        <f>+'Ark1'!D97</f>
        <v>7</v>
      </c>
      <c r="C81" s="3" t="str">
        <f t="shared" si="15"/>
        <v>Jul</v>
      </c>
      <c r="D81" s="3">
        <f>+'Ark1'!C97</f>
        <v>2019</v>
      </c>
      <c r="E81" s="3">
        <f>+'Ark1'!Q97</f>
        <v>369</v>
      </c>
      <c r="F81" s="3"/>
      <c r="G81" s="216">
        <f>+'Ark1'!R97</f>
        <v>2748</v>
      </c>
      <c r="H81" s="3"/>
      <c r="I81" s="3">
        <f>+'Ark1'!S97</f>
        <v>2748</v>
      </c>
      <c r="J81" s="52">
        <f>+'Ark1'!T97</f>
        <v>8.3351026722072259</v>
      </c>
      <c r="K81" s="52">
        <f>+'Ark1'!U97</f>
        <v>8.4232401562053401</v>
      </c>
      <c r="L81" s="95"/>
      <c r="M81" s="11">
        <f>+'Ark1'!W97</f>
        <v>59.29002911208152</v>
      </c>
      <c r="N81" s="3"/>
      <c r="O81" s="14">
        <f>+'Ark1'!Z97</f>
        <v>153.63752183406123</v>
      </c>
      <c r="P81" s="14"/>
      <c r="Q81" s="14">
        <f>+'Ark1'!AA97</f>
        <v>32.598547575183154</v>
      </c>
      <c r="R81" s="52">
        <f>+'Ark1'!AB97</f>
        <v>4.7601055759055191</v>
      </c>
      <c r="S81" s="14">
        <f>+'Ark1'!AC97</f>
        <v>-46.379815203201261</v>
      </c>
      <c r="T81" s="14">
        <f t="shared" ref="T81:T138" si="16">+IF(G81=0,"",G81/E81)</f>
        <v>7.4471544715447155</v>
      </c>
      <c r="U81" s="11">
        <f>+IF(G81=0,"",'Ark1'!V97)</f>
        <v>15.143013100436677</v>
      </c>
      <c r="V81" s="28"/>
      <c r="AK81"/>
      <c r="AL81"/>
      <c r="AN81"/>
      <c r="AO81"/>
      <c r="AQ81"/>
      <c r="AR81"/>
      <c r="AS81"/>
      <c r="AT81"/>
      <c r="AU81"/>
      <c r="AV81"/>
      <c r="AW81"/>
    </row>
    <row r="82" spans="1:49" ht="15.6">
      <c r="A82" s="28"/>
      <c r="B82" s="3">
        <f>+'Ark1'!D98</f>
        <v>8</v>
      </c>
      <c r="C82" s="3" t="str">
        <f t="shared" si="15"/>
        <v>Aug</v>
      </c>
      <c r="D82" s="3">
        <f>+'Ark1'!C98</f>
        <v>2019</v>
      </c>
      <c r="E82" s="3">
        <f>+'Ark1'!Q98</f>
        <v>381</v>
      </c>
      <c r="F82" s="3"/>
      <c r="G82" s="216">
        <f>+'Ark1'!R98</f>
        <v>3174</v>
      </c>
      <c r="H82" s="3"/>
      <c r="I82" s="3">
        <f>+'Ark1'!S98</f>
        <v>3174</v>
      </c>
      <c r="J82" s="52">
        <f>+'Ark1'!T98</f>
        <v>9.6272255755406633</v>
      </c>
      <c r="K82" s="52">
        <f>+'Ark1'!U98</f>
        <v>9.569939746315562</v>
      </c>
      <c r="L82" s="95"/>
      <c r="M82" s="11">
        <f>+'Ark1'!W98</f>
        <v>59.508506616257101</v>
      </c>
      <c r="N82" s="3"/>
      <c r="O82" s="14">
        <f>+'Ark1'!Z98</f>
        <v>151.12528040327661</v>
      </c>
      <c r="P82" s="14"/>
      <c r="Q82" s="14">
        <f>+'Ark1'!AA98</f>
        <v>31.988390835361056</v>
      </c>
      <c r="R82" s="52">
        <f>+'Ark1'!AB98</f>
        <v>4.6772071412212322</v>
      </c>
      <c r="S82" s="14">
        <f>+'Ark1'!AC98</f>
        <v>-47.037502714356883</v>
      </c>
      <c r="T82" s="14">
        <f t="shared" si="16"/>
        <v>8.3307086614173222</v>
      </c>
      <c r="U82" s="11">
        <f>+IF(G82=0,"",'Ark1'!V98)</f>
        <v>15.207939508506612</v>
      </c>
      <c r="V82" s="28"/>
      <c r="AK82"/>
      <c r="AL82"/>
      <c r="AN82"/>
      <c r="AO82"/>
      <c r="AQ82"/>
      <c r="AR82"/>
      <c r="AS82"/>
      <c r="AT82"/>
      <c r="AU82"/>
      <c r="AV82"/>
      <c r="AW82"/>
    </row>
    <row r="83" spans="1:49" ht="15.6">
      <c r="A83" s="28"/>
      <c r="B83" s="3">
        <f>+'Ark1'!D99</f>
        <v>9</v>
      </c>
      <c r="C83" s="3" t="str">
        <f t="shared" si="15"/>
        <v>Sep</v>
      </c>
      <c r="D83" s="3">
        <f>+'Ark1'!C99</f>
        <v>2019</v>
      </c>
      <c r="E83" s="3">
        <f>+'Ark1'!Q99</f>
        <v>372</v>
      </c>
      <c r="F83" s="3"/>
      <c r="G83" s="216">
        <f>+'Ark1'!R99</f>
        <v>2810</v>
      </c>
      <c r="H83" s="3"/>
      <c r="I83" s="3">
        <f>+'Ark1'!S99</f>
        <v>2810</v>
      </c>
      <c r="J83" s="52">
        <f>+'Ark1'!T99</f>
        <v>8.5231581182322795</v>
      </c>
      <c r="K83" s="52">
        <f>+'Ark1'!U99</f>
        <v>8.5617730745148304</v>
      </c>
      <c r="L83" s="95"/>
      <c r="M83" s="11">
        <f>+'Ark1'!W99</f>
        <v>58.848754448398594</v>
      </c>
      <c r="N83" s="3"/>
      <c r="O83" s="14">
        <f>+'Ark1'!Z99</f>
        <v>152.71870462633436</v>
      </c>
      <c r="P83" s="14"/>
      <c r="Q83" s="14">
        <f>+'Ark1'!AA99</f>
        <v>31.043018696336855</v>
      </c>
      <c r="R83" s="52">
        <f>+'Ark1'!AB99</f>
        <v>4.6926428614495244</v>
      </c>
      <c r="S83" s="14">
        <f>+'Ark1'!AC99</f>
        <v>-43.724750429839055</v>
      </c>
      <c r="T83" s="14">
        <f t="shared" si="16"/>
        <v>7.553763440860215</v>
      </c>
      <c r="U83" s="11">
        <f>+IF(G83=0,"",'Ark1'!V99)</f>
        <v>14.938434163701068</v>
      </c>
      <c r="V83" s="28"/>
      <c r="AK83"/>
      <c r="AL83"/>
      <c r="AN83"/>
      <c r="AO83"/>
      <c r="AQ83"/>
      <c r="AR83"/>
      <c r="AS83"/>
      <c r="AT83"/>
      <c r="AU83"/>
      <c r="AV83"/>
      <c r="AW83"/>
    </row>
    <row r="84" spans="1:49" ht="15.6">
      <c r="A84" s="28"/>
      <c r="B84" s="3">
        <f>+'Ark1'!D100</f>
        <v>10</v>
      </c>
      <c r="C84" s="3" t="str">
        <f t="shared" si="15"/>
        <v>Okt</v>
      </c>
      <c r="D84" s="3">
        <f>+'Ark1'!C100</f>
        <v>2019</v>
      </c>
      <c r="E84" s="3">
        <f>+'Ark1'!Q100</f>
        <v>409</v>
      </c>
      <c r="F84" s="3"/>
      <c r="G84" s="216">
        <f>+'Ark1'!R100</f>
        <v>2873</v>
      </c>
      <c r="H84" s="3"/>
      <c r="I84" s="3">
        <f>+'Ark1'!S100</f>
        <v>2873</v>
      </c>
      <c r="J84" s="52">
        <f>+'Ark1'!T100</f>
        <v>8.7142467166125765</v>
      </c>
      <c r="K84" s="52">
        <f>+'Ark1'!U100</f>
        <v>8.7156579057204091</v>
      </c>
      <c r="L84" s="95"/>
      <c r="M84" s="11">
        <f>+'Ark1'!W100</f>
        <v>59.050469892098839</v>
      </c>
      <c r="N84" s="3"/>
      <c r="O84" s="14">
        <f>+'Ark1'!Z100</f>
        <v>152.05453880960678</v>
      </c>
      <c r="P84" s="14"/>
      <c r="Q84" s="14">
        <f>+'Ark1'!AA100</f>
        <v>30.540866482767111</v>
      </c>
      <c r="R84" s="52">
        <f>+'Ark1'!AB100</f>
        <v>4.6247898839636257</v>
      </c>
      <c r="S84" s="14">
        <f>+'Ark1'!AC100</f>
        <v>-40.809636128031073</v>
      </c>
      <c r="T84" s="14">
        <f t="shared" si="16"/>
        <v>7.0244498777506115</v>
      </c>
      <c r="U84" s="11">
        <f>+IF(G84=0,"",'Ark1'!V100)</f>
        <v>15.038983640793596</v>
      </c>
      <c r="V84" s="28"/>
      <c r="AK84"/>
      <c r="AL84"/>
      <c r="AN84"/>
      <c r="AO84"/>
      <c r="AQ84"/>
      <c r="AR84"/>
      <c r="AS84"/>
      <c r="AT84"/>
      <c r="AU84"/>
      <c r="AV84"/>
      <c r="AW84"/>
    </row>
    <row r="85" spans="1:49" ht="15.6">
      <c r="A85" s="28"/>
      <c r="B85" s="3">
        <f>+'Ark1'!D101</f>
        <v>11</v>
      </c>
      <c r="C85" s="3" t="str">
        <f t="shared" si="15"/>
        <v>Nov</v>
      </c>
      <c r="D85" s="3">
        <f>+'Ark1'!C101</f>
        <v>2019</v>
      </c>
      <c r="E85" s="3">
        <f>+'Ark1'!Q101</f>
        <v>390</v>
      </c>
      <c r="F85" s="3"/>
      <c r="G85" s="216">
        <f>+'Ark1'!R101</f>
        <v>3078</v>
      </c>
      <c r="H85" s="3"/>
      <c r="I85" s="3">
        <f>+'Ark1'!S101</f>
        <v>3078</v>
      </c>
      <c r="J85" s="52">
        <f>+'Ark1'!T101</f>
        <v>9.3360429494373527</v>
      </c>
      <c r="K85" s="52">
        <f>+'Ark1'!U101</f>
        <v>9.3416607438730708</v>
      </c>
      <c r="L85" s="95"/>
      <c r="M85" s="11">
        <f>+'Ark1'!W101</f>
        <v>58.863547758284589</v>
      </c>
      <c r="N85" s="3"/>
      <c r="O85" s="14">
        <f>+'Ark1'!Z101</f>
        <v>152.12140025990897</v>
      </c>
      <c r="P85" s="14"/>
      <c r="Q85" s="14">
        <f>+'Ark1'!AA101</f>
        <v>30.38293140480204</v>
      </c>
      <c r="R85" s="52">
        <f>+'Ark1'!AB101</f>
        <v>4.7690894093293243</v>
      </c>
      <c r="S85" s="14">
        <f>+'Ark1'!AC101</f>
        <v>-43.723719352643279</v>
      </c>
      <c r="T85" s="14">
        <f t="shared" si="16"/>
        <v>7.8923076923076927</v>
      </c>
      <c r="U85" s="11">
        <f>+IF(G85=0,"",'Ark1'!V101)</f>
        <v>14.917153996101369</v>
      </c>
      <c r="V85" s="28"/>
      <c r="AK85"/>
      <c r="AL85"/>
      <c r="AN85"/>
      <c r="AO85"/>
      <c r="AQ85"/>
      <c r="AR85"/>
      <c r="AS85"/>
      <c r="AT85"/>
      <c r="AU85"/>
      <c r="AV85"/>
      <c r="AW85"/>
    </row>
    <row r="86" spans="1:49" ht="15.6">
      <c r="A86" s="28"/>
      <c r="B86" s="3">
        <f>+'Ark1'!D102</f>
        <v>12</v>
      </c>
      <c r="C86" s="3" t="str">
        <f t="shared" si="15"/>
        <v>Des</v>
      </c>
      <c r="D86" s="3">
        <f>+'Ark1'!C102</f>
        <v>2019</v>
      </c>
      <c r="E86" s="3">
        <f>+'Ark1'!Q102</f>
        <v>378</v>
      </c>
      <c r="F86" s="3"/>
      <c r="G86" s="216">
        <f>+'Ark1'!R102</f>
        <v>2674</v>
      </c>
      <c r="H86" s="3"/>
      <c r="I86" s="3">
        <f>+'Ark1'!S102</f>
        <v>2674</v>
      </c>
      <c r="J86" s="52">
        <f>+'Ark1'!T102</f>
        <v>8.1106493979192607</v>
      </c>
      <c r="K86" s="52">
        <f>+'Ark1'!U102</f>
        <v>8.1044615195050049</v>
      </c>
      <c r="L86" s="95"/>
      <c r="M86" s="11">
        <f>+'Ark1'!W102</f>
        <v>58.96783844427825</v>
      </c>
      <c r="N86" s="3"/>
      <c r="O86" s="14">
        <f>+'Ark1'!Z102</f>
        <v>151.91393044128662</v>
      </c>
      <c r="P86" s="14"/>
      <c r="Q86" s="14">
        <f>+'Ark1'!AA102</f>
        <v>30.045739577982022</v>
      </c>
      <c r="R86" s="52">
        <f>+'Ark1'!AB102</f>
        <v>4.5433684363882048</v>
      </c>
      <c r="S86" s="14">
        <f>+'Ark1'!AC102</f>
        <v>-41.61004996870269</v>
      </c>
      <c r="T86" s="14">
        <f t="shared" si="16"/>
        <v>7.0740740740740744</v>
      </c>
      <c r="U86" s="11">
        <f>+IF(G86=0,"",'Ark1'!V102)</f>
        <v>14.962602842183996</v>
      </c>
      <c r="V86" s="28"/>
      <c r="AK86"/>
      <c r="AL86"/>
      <c r="AN86"/>
      <c r="AO86"/>
      <c r="AQ86"/>
      <c r="AR86"/>
      <c r="AS86"/>
      <c r="AT86"/>
      <c r="AU86"/>
      <c r="AV86"/>
      <c r="AW86"/>
    </row>
    <row r="87" spans="1:49">
      <c r="A87" s="28"/>
      <c r="B87" s="28"/>
      <c r="C87" s="28"/>
      <c r="D87" s="28"/>
      <c r="E87" s="28"/>
      <c r="F87" s="28"/>
      <c r="G87" s="211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AK87"/>
      <c r="AL87"/>
      <c r="AN87"/>
      <c r="AO87"/>
      <c r="AQ87"/>
      <c r="AR87"/>
      <c r="AS87"/>
      <c r="AT87"/>
      <c r="AU87"/>
      <c r="AV87"/>
      <c r="AW87"/>
    </row>
    <row r="88" spans="1:49" ht="15.6">
      <c r="A88" s="28"/>
      <c r="B88" s="3">
        <f>+'Ark1'!D103</f>
        <v>1</v>
      </c>
      <c r="C88" s="3" t="str">
        <f>+C75</f>
        <v>Jan</v>
      </c>
      <c r="D88" s="3">
        <f>+'Ark1'!C103</f>
        <v>2018</v>
      </c>
      <c r="E88" s="3">
        <f>+'Ark1'!Q103</f>
        <v>381</v>
      </c>
      <c r="F88" s="3"/>
      <c r="G88" s="216">
        <f>+'Ark1'!R103</f>
        <v>3008</v>
      </c>
      <c r="H88" s="3"/>
      <c r="I88" s="3">
        <f>+'Ark1'!S103</f>
        <v>3008</v>
      </c>
      <c r="J88" s="52">
        <f>+'Ark1'!T103</f>
        <v>9.0848686197523421</v>
      </c>
      <c r="K88" s="52">
        <f>+'Ark1'!U103</f>
        <v>9.1806791960365448</v>
      </c>
      <c r="L88" s="95"/>
      <c r="M88" s="11">
        <f>+'Ark1'!W103</f>
        <v>58.75</v>
      </c>
      <c r="N88" s="3"/>
      <c r="O88" s="14">
        <f>+'Ark1'!Z103</f>
        <v>154.65402260638319</v>
      </c>
      <c r="P88" s="14"/>
      <c r="Q88" s="14">
        <f>+'Ark1'!AA103</f>
        <v>30.724502658396244</v>
      </c>
      <c r="R88" s="52">
        <f>+'Ark1'!AB103</f>
        <v>4.8477484354715639</v>
      </c>
      <c r="S88" s="14">
        <f>+'Ark1'!AC103</f>
        <v>-49.943576167526707</v>
      </c>
      <c r="T88" s="14">
        <f t="shared" si="16"/>
        <v>7.8950131233595799</v>
      </c>
      <c r="U88" s="11">
        <f>+IF(G88=0,"",'Ark1'!V103)</f>
        <v>14.85771276595745</v>
      </c>
      <c r="V88" s="28"/>
      <c r="AK88"/>
      <c r="AL88"/>
      <c r="AN88"/>
      <c r="AO88"/>
      <c r="AQ88"/>
      <c r="AR88"/>
      <c r="AS88"/>
      <c r="AT88"/>
      <c r="AU88"/>
      <c r="AV88"/>
      <c r="AW88"/>
    </row>
    <row r="89" spans="1:49" ht="15.6">
      <c r="A89" s="28"/>
      <c r="B89" s="3">
        <f>+'Ark1'!D104</f>
        <v>2</v>
      </c>
      <c r="C89" s="3" t="str">
        <f t="shared" ref="C89:C99" si="17">+C76</f>
        <v>Feb</v>
      </c>
      <c r="D89" s="3">
        <f>+'Ark1'!C104</f>
        <v>2018</v>
      </c>
      <c r="E89" s="3">
        <f>+'Ark1'!Q104</f>
        <v>357</v>
      </c>
      <c r="F89" s="3"/>
      <c r="G89" s="216">
        <f>+'Ark1'!R104</f>
        <v>2718</v>
      </c>
      <c r="H89" s="3"/>
      <c r="I89" s="3">
        <f>+'Ark1'!S104</f>
        <v>2718</v>
      </c>
      <c r="J89" s="52">
        <f>+'Ark1'!T104</f>
        <v>8.2090003020235596</v>
      </c>
      <c r="K89" s="52">
        <f>+'Ark1'!U104</f>
        <v>8.1473854878267549</v>
      </c>
      <c r="L89" s="95"/>
      <c r="M89" s="11">
        <f>+'Ark1'!W104</f>
        <v>58.635393671817511</v>
      </c>
      <c r="N89" s="3"/>
      <c r="O89" s="14">
        <f>+'Ark1'!Z104</f>
        <v>151.89135393671847</v>
      </c>
      <c r="P89" s="14"/>
      <c r="Q89" s="14">
        <f>+'Ark1'!AA104</f>
        <v>30.414260885338106</v>
      </c>
      <c r="R89" s="52">
        <f>+'Ark1'!AB104</f>
        <v>4.8443649371346336</v>
      </c>
      <c r="S89" s="14">
        <f>+'Ark1'!AC104</f>
        <v>-42.729941422952876</v>
      </c>
      <c r="T89" s="14">
        <f t="shared" si="16"/>
        <v>7.6134453781512601</v>
      </c>
      <c r="U89" s="11">
        <f>+IF(G89=0,"",'Ark1'!V104)</f>
        <v>14.785871964679904</v>
      </c>
      <c r="V89" s="28"/>
      <c r="AK89"/>
      <c r="AL89"/>
      <c r="AN89"/>
      <c r="AO89"/>
      <c r="AQ89"/>
      <c r="AR89"/>
      <c r="AS89"/>
      <c r="AT89"/>
      <c r="AU89"/>
      <c r="AV89"/>
      <c r="AW89"/>
    </row>
    <row r="90" spans="1:49" ht="15.6">
      <c r="A90" s="28"/>
      <c r="B90" s="3">
        <f>+'Ark1'!D105</f>
        <v>3</v>
      </c>
      <c r="C90" s="3" t="str">
        <f t="shared" si="17"/>
        <v>Mar</v>
      </c>
      <c r="D90" s="3">
        <f>+'Ark1'!C105</f>
        <v>2018</v>
      </c>
      <c r="E90" s="3">
        <f>+'Ark1'!Q105</f>
        <v>352</v>
      </c>
      <c r="F90" s="3"/>
      <c r="G90" s="216">
        <f>+'Ark1'!R105</f>
        <v>2665</v>
      </c>
      <c r="H90" s="3"/>
      <c r="I90" s="3">
        <f>+'Ark1'!S105</f>
        <v>2665</v>
      </c>
      <c r="J90" s="52">
        <f>+'Ark1'!T105</f>
        <v>8.0489278163696767</v>
      </c>
      <c r="K90" s="52">
        <f>+'Ark1'!U105</f>
        <v>8.0045440088715516</v>
      </c>
      <c r="L90" s="95"/>
      <c r="M90" s="11">
        <f>+'Ark1'!W105</f>
        <v>58.882926829268307</v>
      </c>
      <c r="N90" s="3"/>
      <c r="O90" s="14">
        <f>+'Ark1'!Z105</f>
        <v>152.19613508442751</v>
      </c>
      <c r="P90" s="14"/>
      <c r="Q90" s="14">
        <f>+'Ark1'!AA105</f>
        <v>31.472728897205545</v>
      </c>
      <c r="R90" s="52">
        <f>+'Ark1'!AB105</f>
        <v>5.074361600739409</v>
      </c>
      <c r="S90" s="14">
        <f>+'Ark1'!AC105</f>
        <v>-53.729017784649358</v>
      </c>
      <c r="T90" s="14">
        <f t="shared" si="16"/>
        <v>7.5710227272727275</v>
      </c>
      <c r="U90" s="11">
        <f>+IF(G90=0,"",'Ark1'!V105)</f>
        <v>14.89718574108818</v>
      </c>
      <c r="V90" s="28"/>
      <c r="AK90"/>
      <c r="AL90"/>
      <c r="AN90"/>
      <c r="AO90"/>
      <c r="AQ90"/>
      <c r="AR90"/>
      <c r="AS90"/>
      <c r="AT90"/>
      <c r="AU90"/>
      <c r="AV90"/>
      <c r="AW90"/>
    </row>
    <row r="91" spans="1:49" ht="15.6">
      <c r="A91" s="28"/>
      <c r="B91" s="3">
        <f>+'Ark1'!D106</f>
        <v>4</v>
      </c>
      <c r="C91" s="3" t="str">
        <f t="shared" si="17"/>
        <v>Apr</v>
      </c>
      <c r="D91" s="3">
        <f>+'Ark1'!C106</f>
        <v>2018</v>
      </c>
      <c r="E91" s="3">
        <f>+'Ark1'!Q106</f>
        <v>376</v>
      </c>
      <c r="F91" s="3"/>
      <c r="G91" s="216">
        <f>+'Ark1'!R106</f>
        <v>2696</v>
      </c>
      <c r="H91" s="3"/>
      <c r="I91" s="3">
        <f>+'Ark1'!S106</f>
        <v>2695</v>
      </c>
      <c r="J91" s="52">
        <f>+'Ark1'!T106</f>
        <v>8.1425551192993062</v>
      </c>
      <c r="K91" s="52">
        <f>+'Ark1'!U106</f>
        <v>8.2518938238249504</v>
      </c>
      <c r="L91" s="95"/>
      <c r="M91" s="11">
        <f>+'Ark1'!W106</f>
        <v>58.428571428571438</v>
      </c>
      <c r="N91" s="3"/>
      <c r="O91" s="14">
        <f>+'Ark1'!Z106</f>
        <v>155.15261595547315</v>
      </c>
      <c r="P91" s="14"/>
      <c r="Q91" s="14">
        <f>+'Ark1'!AA106</f>
        <v>31.371750400837236</v>
      </c>
      <c r="R91" s="52">
        <f>+'Ark1'!AB106</f>
        <v>5.102511295561805</v>
      </c>
      <c r="S91" s="14">
        <f>+'Ark1'!AC106</f>
        <v>-49.069613159237797</v>
      </c>
      <c r="T91" s="14">
        <f t="shared" si="16"/>
        <v>7.1702127659574471</v>
      </c>
      <c r="U91" s="11">
        <f>+IF(G91=0,"",'Ark1'!V106)</f>
        <v>14.693249258160236</v>
      </c>
      <c r="V91" s="28"/>
      <c r="AK91"/>
      <c r="AL91"/>
      <c r="AN91"/>
      <c r="AO91"/>
      <c r="AQ91"/>
      <c r="AR91"/>
      <c r="AS91"/>
      <c r="AT91"/>
      <c r="AU91"/>
      <c r="AV91"/>
      <c r="AW91"/>
    </row>
    <row r="92" spans="1:49" ht="15.6">
      <c r="A92" s="28"/>
      <c r="B92" s="3">
        <f>+'Ark1'!D107</f>
        <v>5</v>
      </c>
      <c r="C92" s="3" t="str">
        <f t="shared" si="17"/>
        <v>Mai</v>
      </c>
      <c r="D92" s="3">
        <f>+'Ark1'!C107</f>
        <v>2018</v>
      </c>
      <c r="E92" s="3">
        <f>+'Ark1'!Q107</f>
        <v>371</v>
      </c>
      <c r="F92" s="3"/>
      <c r="G92" s="216">
        <f>+'Ark1'!R107</f>
        <v>3049</v>
      </c>
      <c r="H92" s="3"/>
      <c r="I92" s="3">
        <f>+'Ark1'!S107</f>
        <v>3049</v>
      </c>
      <c r="J92" s="52">
        <f>+'Ark1'!T107</f>
        <v>9.2086982784657181</v>
      </c>
      <c r="K92" s="52">
        <f>+'Ark1'!U107</f>
        <v>9.2051327573205093</v>
      </c>
      <c r="L92" s="95"/>
      <c r="M92" s="11">
        <f>+'Ark1'!W107</f>
        <v>58.812725483765185</v>
      </c>
      <c r="N92" s="3"/>
      <c r="O92" s="14">
        <f>+'Ark1'!Z107</f>
        <v>152.98078058379815</v>
      </c>
      <c r="P92" s="14"/>
      <c r="Q92" s="14">
        <f>+'Ark1'!AA107</f>
        <v>31.3831623260022</v>
      </c>
      <c r="R92" s="52">
        <f>+'Ark1'!AB107</f>
        <v>4.7810049104587407</v>
      </c>
      <c r="S92" s="14">
        <f>+'Ark1'!AC107</f>
        <v>-49.567641250198513</v>
      </c>
      <c r="T92" s="14">
        <f t="shared" si="16"/>
        <v>8.2183288409703508</v>
      </c>
      <c r="U92" s="11">
        <f>+IF(G92=0,"",'Ark1'!V107)</f>
        <v>14.882584453919316</v>
      </c>
      <c r="V92" s="28"/>
      <c r="AK92"/>
      <c r="AL92"/>
      <c r="AN92"/>
      <c r="AO92"/>
      <c r="AQ92"/>
      <c r="AR92"/>
      <c r="AS92"/>
      <c r="AT92"/>
      <c r="AU92"/>
      <c r="AV92"/>
      <c r="AW92"/>
    </row>
    <row r="93" spans="1:49" ht="15.6">
      <c r="A93" s="28"/>
      <c r="B93" s="3">
        <f>+'Ark1'!D108</f>
        <v>6</v>
      </c>
      <c r="C93" s="3" t="str">
        <f t="shared" si="17"/>
        <v>Jun</v>
      </c>
      <c r="D93" s="3">
        <f>+'Ark1'!C108</f>
        <v>2018</v>
      </c>
      <c r="E93" s="3">
        <f>+'Ark1'!Q108</f>
        <v>355</v>
      </c>
      <c r="F93" s="3"/>
      <c r="G93" s="216">
        <f>+'Ark1'!R108</f>
        <v>2540</v>
      </c>
      <c r="H93" s="3"/>
      <c r="I93" s="3">
        <f>+'Ark1'!S108</f>
        <v>2539</v>
      </c>
      <c r="J93" s="52">
        <f>+'Ark1'!T108</f>
        <v>7.6713983690727874</v>
      </c>
      <c r="K93" s="52">
        <f>+'Ark1'!U108</f>
        <v>7.6486342752134817</v>
      </c>
      <c r="L93" s="95"/>
      <c r="M93" s="11">
        <f>+'Ark1'!W108</f>
        <v>58.50334777471447</v>
      </c>
      <c r="N93" s="3"/>
      <c r="O93" s="14">
        <f>+'Ark1'!Z108</f>
        <v>152.64600236313487</v>
      </c>
      <c r="P93" s="14"/>
      <c r="Q93" s="14">
        <f>+'Ark1'!AA108</f>
        <v>30.592820857780161</v>
      </c>
      <c r="R93" s="52">
        <f>+'Ark1'!AB108</f>
        <v>4.7761519273087991</v>
      </c>
      <c r="S93" s="14">
        <f>+'Ark1'!AC108</f>
        <v>-40.850517574192622</v>
      </c>
      <c r="T93" s="14">
        <f t="shared" si="16"/>
        <v>7.154929577464789</v>
      </c>
      <c r="U93" s="11">
        <f>+IF(G93=0,"",'Ark1'!V108)</f>
        <v>14.75</v>
      </c>
      <c r="V93" s="28"/>
      <c r="AK93"/>
      <c r="AL93"/>
      <c r="AN93"/>
      <c r="AO93"/>
      <c r="AQ93"/>
      <c r="AR93"/>
      <c r="AS93"/>
      <c r="AT93"/>
      <c r="AU93"/>
      <c r="AV93"/>
      <c r="AW93"/>
    </row>
    <row r="94" spans="1:49" ht="15.6">
      <c r="A94" s="28"/>
      <c r="B94" s="3">
        <f>+'Ark1'!D109</f>
        <v>7</v>
      </c>
      <c r="C94" s="3" t="str">
        <f t="shared" si="17"/>
        <v>Jul</v>
      </c>
      <c r="D94" s="3">
        <f>+'Ark1'!C109</f>
        <v>2018</v>
      </c>
      <c r="E94" s="3">
        <f>+'Ark1'!Q109</f>
        <v>351</v>
      </c>
      <c r="F94" s="3"/>
      <c r="G94" s="216">
        <f>+'Ark1'!R109</f>
        <v>2905</v>
      </c>
      <c r="H94" s="3"/>
      <c r="I94" s="3">
        <f>+'Ark1'!S109</f>
        <v>2905</v>
      </c>
      <c r="J94" s="52">
        <f>+'Ark1'!T109</f>
        <v>8.7737843551797017</v>
      </c>
      <c r="K94" s="52">
        <f>+'Ark1'!U109</f>
        <v>8.7646528952061313</v>
      </c>
      <c r="L94" s="95"/>
      <c r="M94" s="11">
        <f>+'Ark1'!W109</f>
        <v>58.86540447504305</v>
      </c>
      <c r="N94" s="3"/>
      <c r="O94" s="14">
        <f>+'Ark1'!Z109</f>
        <v>152.88075731497403</v>
      </c>
      <c r="P94" s="14"/>
      <c r="Q94" s="14">
        <f>+'Ark1'!AA109</f>
        <v>31.049034864804568</v>
      </c>
      <c r="R94" s="52">
        <f>+'Ark1'!AB109</f>
        <v>4.7265454320339924</v>
      </c>
      <c r="S94" s="14">
        <f>+'Ark1'!AC109</f>
        <v>-44.490497345111677</v>
      </c>
      <c r="T94" s="14">
        <f t="shared" si="16"/>
        <v>8.2763532763532766</v>
      </c>
      <c r="U94" s="11">
        <f>+IF(G94=0,"",'Ark1'!V109)</f>
        <v>14.93253012048193</v>
      </c>
      <c r="V94" s="28"/>
      <c r="AK94"/>
      <c r="AL94"/>
      <c r="AN94"/>
      <c r="AO94"/>
      <c r="AQ94"/>
      <c r="AR94"/>
      <c r="AS94"/>
      <c r="AT94"/>
      <c r="AU94"/>
      <c r="AV94"/>
      <c r="AW94"/>
    </row>
    <row r="95" spans="1:49" ht="15.6">
      <c r="A95" s="28"/>
      <c r="B95" s="3">
        <f>+'Ark1'!D110</f>
        <v>8</v>
      </c>
      <c r="C95" s="3" t="str">
        <f t="shared" si="17"/>
        <v>Aug</v>
      </c>
      <c r="D95" s="3">
        <f>+'Ark1'!C110</f>
        <v>2018</v>
      </c>
      <c r="E95" s="3">
        <f>+'Ark1'!Q110</f>
        <v>370</v>
      </c>
      <c r="F95" s="3"/>
      <c r="G95" s="216">
        <f>+'Ark1'!R110</f>
        <v>3199</v>
      </c>
      <c r="H95" s="3"/>
      <c r="I95" s="3">
        <f>+'Ark1'!S110</f>
        <v>3199</v>
      </c>
      <c r="J95" s="52">
        <f>+'Ark1'!T110</f>
        <v>9.6617336152219853</v>
      </c>
      <c r="K95" s="52">
        <f>+'Ark1'!U110</f>
        <v>9.6028193805613515</v>
      </c>
      <c r="L95" s="95"/>
      <c r="M95" s="11">
        <f>+'Ark1'!W110</f>
        <v>58.550484526414486</v>
      </c>
      <c r="N95" s="3"/>
      <c r="O95" s="14">
        <f>+'Ark1'!Z110</f>
        <v>152.10684588934043</v>
      </c>
      <c r="P95" s="14"/>
      <c r="Q95" s="14">
        <f>+'Ark1'!AA110</f>
        <v>31.088868575747124</v>
      </c>
      <c r="R95" s="52">
        <f>+'Ark1'!AB110</f>
        <v>4.9810392835396202</v>
      </c>
      <c r="S95" s="14">
        <f>+'Ark1'!AC110</f>
        <v>-44.49047663753543</v>
      </c>
      <c r="T95" s="14">
        <f t="shared" si="16"/>
        <v>8.6459459459459467</v>
      </c>
      <c r="U95" s="11">
        <f>+IF(G95=0,"",'Ark1'!V110)</f>
        <v>14.74085651766177</v>
      </c>
      <c r="V95" s="28"/>
      <c r="AK95"/>
      <c r="AL95"/>
      <c r="AN95"/>
      <c r="AO95"/>
      <c r="AQ95"/>
      <c r="AR95"/>
      <c r="AS95"/>
      <c r="AT95"/>
      <c r="AU95"/>
      <c r="AV95"/>
      <c r="AW95"/>
    </row>
    <row r="96" spans="1:49" ht="15.6">
      <c r="A96" s="28"/>
      <c r="B96" s="3">
        <f>+'Ark1'!D111</f>
        <v>9</v>
      </c>
      <c r="C96" s="3" t="str">
        <f t="shared" si="17"/>
        <v>Sep</v>
      </c>
      <c r="D96" s="3">
        <f>+'Ark1'!C111</f>
        <v>2018</v>
      </c>
      <c r="E96" s="3">
        <f>+'Ark1'!Q111</f>
        <v>336</v>
      </c>
      <c r="F96" s="3"/>
      <c r="G96" s="216">
        <f>+'Ark1'!R111</f>
        <v>2513</v>
      </c>
      <c r="H96" s="3"/>
      <c r="I96" s="3">
        <f>+'Ark1'!S111</f>
        <v>2513</v>
      </c>
      <c r="J96" s="52">
        <f>+'Ark1'!T111</f>
        <v>7.589852008456659</v>
      </c>
      <c r="K96" s="52">
        <f>+'Ark1'!U111</f>
        <v>7.6136738331066898</v>
      </c>
      <c r="L96" s="95"/>
      <c r="M96" s="11">
        <f>+'Ark1'!W111</f>
        <v>58.649423000397931</v>
      </c>
      <c r="N96" s="3"/>
      <c r="O96" s="14">
        <f>+'Ark1'!Z111</f>
        <v>153.52037405491453</v>
      </c>
      <c r="P96" s="14"/>
      <c r="Q96" s="14">
        <f>+'Ark1'!AA111</f>
        <v>29.353234072528025</v>
      </c>
      <c r="R96" s="52">
        <f>+'Ark1'!AB111</f>
        <v>4.7519506817594719</v>
      </c>
      <c r="S96" s="14">
        <f>+'Ark1'!AC111</f>
        <v>-38.485878025048791</v>
      </c>
      <c r="T96" s="14">
        <f t="shared" si="16"/>
        <v>7.479166666666667</v>
      </c>
      <c r="U96" s="11">
        <f>+IF(G96=0,"",'Ark1'!V111)</f>
        <v>14.818941504178271</v>
      </c>
      <c r="V96" s="28"/>
      <c r="AK96"/>
      <c r="AL96"/>
      <c r="AN96"/>
      <c r="AO96"/>
      <c r="AQ96"/>
      <c r="AR96"/>
      <c r="AS96"/>
      <c r="AT96"/>
      <c r="AU96"/>
      <c r="AV96"/>
      <c r="AW96"/>
    </row>
    <row r="97" spans="1:49" ht="15.6">
      <c r="A97" s="28"/>
      <c r="B97" s="3">
        <f>+'Ark1'!D112</f>
        <v>10</v>
      </c>
      <c r="C97" s="3" t="str">
        <f t="shared" si="17"/>
        <v>Okt</v>
      </c>
      <c r="D97" s="3">
        <f>+'Ark1'!C112</f>
        <v>2018</v>
      </c>
      <c r="E97" s="3">
        <f>+'Ark1'!Q112</f>
        <v>401</v>
      </c>
      <c r="F97" s="3"/>
      <c r="G97" s="216">
        <f>+'Ark1'!R112</f>
        <v>2754</v>
      </c>
      <c r="H97" s="3"/>
      <c r="I97" s="3">
        <f>+'Ark1'!S112</f>
        <v>2754</v>
      </c>
      <c r="J97" s="52">
        <f>+'Ark1'!T112</f>
        <v>8.3177287828450641</v>
      </c>
      <c r="K97" s="52">
        <f>+'Ark1'!U112</f>
        <v>8.2934852049935071</v>
      </c>
      <c r="L97" s="95"/>
      <c r="M97" s="11">
        <f>+'Ark1'!W112</f>
        <v>58.507988380537405</v>
      </c>
      <c r="N97" s="3"/>
      <c r="O97" s="14">
        <f>+'Ark1'!Z112</f>
        <v>152.59397240377638</v>
      </c>
      <c r="P97" s="14"/>
      <c r="Q97" s="14">
        <f>+'Ark1'!AA112</f>
        <v>31.458454348794632</v>
      </c>
      <c r="R97" s="52">
        <f>+'Ark1'!AB112</f>
        <v>4.9709513567621801</v>
      </c>
      <c r="S97" s="14">
        <f>+'Ark1'!AC112</f>
        <v>-44.04623563513718</v>
      </c>
      <c r="T97" s="14">
        <f t="shared" si="16"/>
        <v>6.8678304239401493</v>
      </c>
      <c r="U97" s="11">
        <f>+IF(G97=0,"",'Ark1'!V112)</f>
        <v>14.698257080610022</v>
      </c>
      <c r="V97" s="28"/>
      <c r="AK97"/>
      <c r="AL97"/>
      <c r="AN97"/>
      <c r="AO97"/>
      <c r="AQ97"/>
      <c r="AR97"/>
      <c r="AS97"/>
      <c r="AT97"/>
      <c r="AU97"/>
      <c r="AV97"/>
      <c r="AW97"/>
    </row>
    <row r="98" spans="1:49" ht="15.6">
      <c r="A98" s="28"/>
      <c r="B98" s="3">
        <f>+'Ark1'!D113</f>
        <v>11</v>
      </c>
      <c r="C98" s="3" t="str">
        <f t="shared" si="17"/>
        <v>Nov</v>
      </c>
      <c r="D98" s="3">
        <f>+'Ark1'!C113</f>
        <v>2018</v>
      </c>
      <c r="E98" s="3">
        <f>+'Ark1'!Q113</f>
        <v>403</v>
      </c>
      <c r="F98" s="3"/>
      <c r="G98" s="216">
        <f>+'Ark1'!R113</f>
        <v>2838</v>
      </c>
      <c r="H98" s="3"/>
      <c r="I98" s="3">
        <f>+'Ark1'!S113</f>
        <v>2838</v>
      </c>
      <c r="J98" s="52">
        <f>+'Ark1'!T113</f>
        <v>8.5714285714285694</v>
      </c>
      <c r="K98" s="52">
        <f>+'Ark1'!U113</f>
        <v>8.5619336418246093</v>
      </c>
      <c r="L98" s="95"/>
      <c r="M98" s="11">
        <f>+'Ark1'!W113</f>
        <v>58.623678646934465</v>
      </c>
      <c r="N98" s="3"/>
      <c r="O98" s="14">
        <f>+'Ark1'!Z113</f>
        <v>152.87050739957712</v>
      </c>
      <c r="P98" s="14"/>
      <c r="Q98" s="14">
        <f>+'Ark1'!AA113</f>
        <v>30.164733885046871</v>
      </c>
      <c r="R98" s="52">
        <f>+'Ark1'!AB113</f>
        <v>4.7391465258887644</v>
      </c>
      <c r="S98" s="14">
        <f>+'Ark1'!AC113</f>
        <v>-40.05205132063157</v>
      </c>
      <c r="T98" s="14">
        <f t="shared" si="16"/>
        <v>7.0421836228287837</v>
      </c>
      <c r="U98" s="11">
        <f>+IF(G98=0,"",'Ark1'!V113)</f>
        <v>14.785412262156452</v>
      </c>
      <c r="V98" s="28"/>
      <c r="AK98"/>
      <c r="AL98"/>
      <c r="AN98"/>
      <c r="AO98"/>
      <c r="AQ98"/>
      <c r="AR98"/>
      <c r="AS98"/>
      <c r="AT98"/>
      <c r="AU98"/>
      <c r="AV98"/>
      <c r="AW98"/>
    </row>
    <row r="99" spans="1:49" ht="15.6">
      <c r="A99" s="28"/>
      <c r="B99" s="3">
        <f>+'Ark1'!D114</f>
        <v>12</v>
      </c>
      <c r="C99" s="3" t="str">
        <f t="shared" si="17"/>
        <v>Des</v>
      </c>
      <c r="D99" s="3">
        <f>+'Ark1'!C114</f>
        <v>2018</v>
      </c>
      <c r="E99" s="3">
        <f>+'Ark1'!Q114</f>
        <v>332</v>
      </c>
      <c r="F99" s="3"/>
      <c r="G99" s="216">
        <f>+'Ark1'!R114</f>
        <v>2225</v>
      </c>
      <c r="H99" s="3"/>
      <c r="I99" s="3">
        <f>+'Ark1'!S114</f>
        <v>2225</v>
      </c>
      <c r="J99" s="52">
        <f>+'Ark1'!T114</f>
        <v>6.7200241618846235</v>
      </c>
      <c r="K99" s="52">
        <f>+'Ark1'!U114</f>
        <v>6.7251654952139237</v>
      </c>
      <c r="L99" s="95"/>
      <c r="M99" s="11">
        <f>+'Ark1'!W114</f>
        <v>58.832359550561812</v>
      </c>
      <c r="N99" s="3"/>
      <c r="O99" s="14">
        <f>+'Ark1'!Z114</f>
        <v>153.15712359550565</v>
      </c>
      <c r="P99" s="14"/>
      <c r="Q99" s="14">
        <f>+'Ark1'!AA114</f>
        <v>31.518043696712351</v>
      </c>
      <c r="R99" s="52">
        <f>+'Ark1'!AB114</f>
        <v>4.6200574008963953</v>
      </c>
      <c r="S99" s="14">
        <f>+'Ark1'!AC114</f>
        <v>-43.019530624472438</v>
      </c>
      <c r="T99" s="14">
        <f t="shared" si="16"/>
        <v>6.7018072289156629</v>
      </c>
      <c r="U99" s="11">
        <f>+IF(G99=0,"",'Ark1'!V114)</f>
        <v>14.889887640449436</v>
      </c>
      <c r="V99" s="28"/>
      <c r="AK99"/>
      <c r="AL99"/>
      <c r="AN99"/>
      <c r="AO99"/>
      <c r="AQ99"/>
      <c r="AR99"/>
      <c r="AS99"/>
      <c r="AT99"/>
      <c r="AU99"/>
      <c r="AV99"/>
      <c r="AW99"/>
    </row>
    <row r="100" spans="1:49">
      <c r="A100" s="28"/>
      <c r="B100" s="28"/>
      <c r="C100" s="28"/>
      <c r="D100" s="28"/>
      <c r="E100" s="28"/>
      <c r="F100" s="28"/>
      <c r="G100" s="211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AK100"/>
      <c r="AL100"/>
      <c r="AN100"/>
      <c r="AO100"/>
      <c r="AQ100"/>
      <c r="AR100"/>
      <c r="AS100"/>
      <c r="AT100"/>
      <c r="AU100"/>
      <c r="AV100"/>
      <c r="AW100"/>
    </row>
    <row r="101" spans="1:49" ht="15.6">
      <c r="A101" s="28"/>
      <c r="B101" s="3">
        <f>+'Ark1'!D115</f>
        <v>1</v>
      </c>
      <c r="C101" s="3" t="str">
        <f>+C88</f>
        <v>Jan</v>
      </c>
      <c r="D101" s="3">
        <f>+'Ark1'!C115</f>
        <v>2017</v>
      </c>
      <c r="E101" s="3">
        <f>+'Ark1'!Q115</f>
        <v>408</v>
      </c>
      <c r="F101" s="3"/>
      <c r="G101" s="216">
        <f>+'Ark1'!R115</f>
        <v>2754</v>
      </c>
      <c r="H101" s="3"/>
      <c r="I101" s="3">
        <f>+'Ark1'!S115</f>
        <v>2754</v>
      </c>
      <c r="J101" s="52">
        <f>+'Ark1'!T115</f>
        <v>8.4610894343912229</v>
      </c>
      <c r="K101" s="52">
        <f>+'Ark1'!U115</f>
        <v>8.5755288349468142</v>
      </c>
      <c r="L101" s="95"/>
      <c r="M101" s="11">
        <f>+'Ark1'!W115</f>
        <v>58.732752360203371</v>
      </c>
      <c r="N101" s="3"/>
      <c r="O101" s="14">
        <f>+'Ark1'!Z115</f>
        <v>153.91169208424071</v>
      </c>
      <c r="P101" s="14"/>
      <c r="Q101" s="14">
        <f>+'Ark1'!AA115</f>
        <v>29.821819588536908</v>
      </c>
      <c r="R101" s="52">
        <f>+'Ark1'!AB115</f>
        <v>4.8329128258631791</v>
      </c>
      <c r="S101" s="14">
        <f>+'Ark1'!AC115</f>
        <v>-47.555812982743525</v>
      </c>
      <c r="T101" s="14">
        <f t="shared" si="16"/>
        <v>6.75</v>
      </c>
      <c r="U101" s="11">
        <f>+IF(G101=0,"",'Ark1'!V115)</f>
        <v>14.815904139433547</v>
      </c>
      <c r="V101" s="28"/>
      <c r="AK101"/>
      <c r="AL101"/>
      <c r="AN101"/>
      <c r="AO101"/>
      <c r="AQ101"/>
      <c r="AR101"/>
      <c r="AS101"/>
      <c r="AT101"/>
      <c r="AU101"/>
      <c r="AV101"/>
      <c r="AW101"/>
    </row>
    <row r="102" spans="1:49" ht="15.6">
      <c r="A102" s="28"/>
      <c r="B102" s="3">
        <f>+'Ark1'!D116</f>
        <v>2</v>
      </c>
      <c r="C102" s="3" t="str">
        <f t="shared" ref="C102:C112" si="18">+C89</f>
        <v>Feb</v>
      </c>
      <c r="D102" s="3">
        <f>+'Ark1'!C116</f>
        <v>2017</v>
      </c>
      <c r="E102" s="3">
        <f>+'Ark1'!Q116</f>
        <v>361</v>
      </c>
      <c r="F102" s="3"/>
      <c r="G102" s="216">
        <f>+'Ark1'!R116</f>
        <v>2223</v>
      </c>
      <c r="H102" s="3"/>
      <c r="I102" s="3">
        <f>+'Ark1'!S116</f>
        <v>2223</v>
      </c>
      <c r="J102" s="52">
        <f>+'Ark1'!T116</f>
        <v>6.829702909459586</v>
      </c>
      <c r="K102" s="52">
        <f>+'Ark1'!U116</f>
        <v>6.8404377081884276</v>
      </c>
      <c r="L102" s="95"/>
      <c r="M102" s="11">
        <f>+'Ark1'!W116</f>
        <v>58.9037336932074</v>
      </c>
      <c r="N102" s="3"/>
      <c r="O102" s="14">
        <f>+'Ark1'!Z116</f>
        <v>152.09644624381477</v>
      </c>
      <c r="P102" s="14"/>
      <c r="Q102" s="14">
        <f>+'Ark1'!AA116</f>
        <v>29.106939361511223</v>
      </c>
      <c r="R102" s="52">
        <f>+'Ark1'!AB116</f>
        <v>4.7138256757415151</v>
      </c>
      <c r="S102" s="14">
        <f>+'Ark1'!AC116</f>
        <v>-44.413587052555975</v>
      </c>
      <c r="T102" s="14">
        <f t="shared" si="16"/>
        <v>6.1578947368421053</v>
      </c>
      <c r="U102" s="11">
        <f>+IF(G102=0,"",'Ark1'!V116)</f>
        <v>14.875843454790822</v>
      </c>
      <c r="V102" s="28"/>
      <c r="AK102"/>
      <c r="AL102"/>
      <c r="AN102"/>
      <c r="AO102"/>
      <c r="AQ102"/>
      <c r="AR102"/>
      <c r="AS102"/>
      <c r="AT102"/>
      <c r="AU102"/>
      <c r="AV102"/>
      <c r="AW102"/>
    </row>
    <row r="103" spans="1:49" ht="15.6">
      <c r="A103" s="28"/>
      <c r="B103" s="3">
        <f>+'Ark1'!D117</f>
        <v>3</v>
      </c>
      <c r="C103" s="3" t="str">
        <f t="shared" si="18"/>
        <v>Mar</v>
      </c>
      <c r="D103" s="3">
        <f>+'Ark1'!C117</f>
        <v>2017</v>
      </c>
      <c r="E103" s="3">
        <f>+'Ark1'!Q117</f>
        <v>403</v>
      </c>
      <c r="F103" s="3"/>
      <c r="G103" s="216">
        <f>+'Ark1'!R117</f>
        <v>2612</v>
      </c>
      <c r="H103" s="3"/>
      <c r="I103" s="3">
        <f>+'Ark1'!S117</f>
        <v>2612</v>
      </c>
      <c r="J103" s="52">
        <f>+'Ark1'!T117</f>
        <v>8.0248241113398251</v>
      </c>
      <c r="K103" s="52">
        <f>+'Ark1'!U117</f>
        <v>8.0391142041194144</v>
      </c>
      <c r="L103" s="95"/>
      <c r="M103" s="11">
        <f>+'Ark1'!W117</f>
        <v>58.851837672281754</v>
      </c>
      <c r="N103" s="3"/>
      <c r="O103" s="14">
        <f>+'Ark1'!Z117</f>
        <v>152.12817764165371</v>
      </c>
      <c r="P103" s="14"/>
      <c r="Q103" s="14">
        <f>+'Ark1'!AA117</f>
        <v>30.076321918922361</v>
      </c>
      <c r="R103" s="52">
        <f>+'Ark1'!AB117</f>
        <v>4.7493717316096564</v>
      </c>
      <c r="S103" s="14">
        <f>+'Ark1'!AC117</f>
        <v>-47.888600973992595</v>
      </c>
      <c r="T103" s="14">
        <f t="shared" si="16"/>
        <v>6.481389578163772</v>
      </c>
      <c r="U103" s="11">
        <f>+IF(G103=0,"",'Ark1'!V117)</f>
        <v>14.88667687595712</v>
      </c>
      <c r="V103" s="28"/>
      <c r="AK103"/>
      <c r="AL103"/>
      <c r="AN103"/>
      <c r="AO103"/>
      <c r="AQ103"/>
      <c r="AR103"/>
      <c r="AS103"/>
      <c r="AT103"/>
      <c r="AU103"/>
      <c r="AV103"/>
      <c r="AW103"/>
    </row>
    <row r="104" spans="1:49" ht="15.6">
      <c r="A104" s="28"/>
      <c r="B104" s="3">
        <f>+'Ark1'!D118</f>
        <v>4</v>
      </c>
      <c r="C104" s="3" t="str">
        <f t="shared" si="18"/>
        <v>Apr</v>
      </c>
      <c r="D104" s="3">
        <f>+'Ark1'!C118</f>
        <v>2017</v>
      </c>
      <c r="E104" s="3">
        <f>+'Ark1'!Q118</f>
        <v>364</v>
      </c>
      <c r="F104" s="3"/>
      <c r="G104" s="216">
        <f>+'Ark1'!R118</f>
        <v>2539</v>
      </c>
      <c r="H104" s="3"/>
      <c r="I104" s="3">
        <f>+'Ark1'!S118</f>
        <v>2539</v>
      </c>
      <c r="J104" s="52">
        <f>+'Ark1'!T118</f>
        <v>7.8005468677993184</v>
      </c>
      <c r="K104" s="52">
        <f>+'Ark1'!U118</f>
        <v>7.753728429663898</v>
      </c>
      <c r="L104" s="95"/>
      <c r="M104" s="11">
        <f>+'Ark1'!W118</f>
        <v>58.831035840882222</v>
      </c>
      <c r="N104" s="3"/>
      <c r="O104" s="14">
        <f>+'Ark1'!Z118</f>
        <v>150.94631744781449</v>
      </c>
      <c r="P104" s="14"/>
      <c r="Q104" s="14">
        <f>+'Ark1'!AA118</f>
        <v>29.149262038343561</v>
      </c>
      <c r="R104" s="52">
        <f>+'Ark1'!AB118</f>
        <v>4.7274063883060071</v>
      </c>
      <c r="S104" s="14">
        <f>+'Ark1'!AC118</f>
        <v>-47.89336687280484</v>
      </c>
      <c r="T104" s="14">
        <f t="shared" si="16"/>
        <v>6.9752747252747254</v>
      </c>
      <c r="U104" s="11">
        <f>+IF(G104=0,"",'Ark1'!V118)</f>
        <v>14.857818038597872</v>
      </c>
      <c r="V104" s="28"/>
      <c r="AK104"/>
      <c r="AL104"/>
      <c r="AN104"/>
      <c r="AO104"/>
      <c r="AQ104"/>
      <c r="AR104"/>
      <c r="AS104"/>
      <c r="AT104"/>
      <c r="AU104"/>
      <c r="AV104"/>
      <c r="AW104"/>
    </row>
    <row r="105" spans="1:49" ht="15.6">
      <c r="A105" s="28"/>
      <c r="B105" s="3">
        <f>+'Ark1'!D119</f>
        <v>5</v>
      </c>
      <c r="C105" s="3" t="str">
        <f t="shared" si="18"/>
        <v>Mai</v>
      </c>
      <c r="D105" s="3">
        <f>+'Ark1'!C119</f>
        <v>2017</v>
      </c>
      <c r="E105" s="3">
        <f>+'Ark1'!Q119</f>
        <v>410</v>
      </c>
      <c r="F105" s="3"/>
      <c r="G105" s="216">
        <f>+'Ark1'!R119</f>
        <v>2791</v>
      </c>
      <c r="H105" s="3"/>
      <c r="I105" s="3">
        <f>+'Ark1'!S119</f>
        <v>2791</v>
      </c>
      <c r="J105" s="52">
        <f>+'Ark1'!T119</f>
        <v>8.5747642016651806</v>
      </c>
      <c r="K105" s="52">
        <f>+'Ark1'!U119</f>
        <v>8.5607154234399925</v>
      </c>
      <c r="L105" s="95"/>
      <c r="M105" s="11">
        <f>+'Ark1'!W119</f>
        <v>58.699749193837349</v>
      </c>
      <c r="N105" s="3"/>
      <c r="O105" s="14">
        <f>+'Ark1'!Z119</f>
        <v>151.60895736295197</v>
      </c>
      <c r="P105" s="14"/>
      <c r="Q105" s="14">
        <f>+'Ark1'!AA119</f>
        <v>29.657912833610698</v>
      </c>
      <c r="R105" s="52">
        <f>+'Ark1'!AB119</f>
        <v>5.0142894994882621</v>
      </c>
      <c r="S105" s="14">
        <f>+'Ark1'!AC119</f>
        <v>-47.094894536316062</v>
      </c>
      <c r="T105" s="14">
        <f t="shared" si="16"/>
        <v>6.807317073170732</v>
      </c>
      <c r="U105" s="11">
        <f>+IF(G105=0,"",'Ark1'!V119)</f>
        <v>14.806162665711216</v>
      </c>
      <c r="V105" s="28"/>
      <c r="AK105"/>
      <c r="AL105"/>
      <c r="AN105"/>
      <c r="AO105"/>
      <c r="AQ105"/>
      <c r="AR105"/>
      <c r="AS105"/>
      <c r="AT105"/>
      <c r="AU105"/>
      <c r="AV105"/>
      <c r="AW105"/>
    </row>
    <row r="106" spans="1:49" ht="15.6">
      <c r="A106" s="28"/>
      <c r="B106" s="3">
        <f>+'Ark1'!D120</f>
        <v>6</v>
      </c>
      <c r="C106" s="3" t="str">
        <f t="shared" si="18"/>
        <v>Jun</v>
      </c>
      <c r="D106" s="3">
        <f>+'Ark1'!C120</f>
        <v>2017</v>
      </c>
      <c r="E106" s="3">
        <f>+'Ark1'!Q120</f>
        <v>389</v>
      </c>
      <c r="F106" s="3"/>
      <c r="G106" s="216">
        <f>+'Ark1'!R120</f>
        <v>2586</v>
      </c>
      <c r="H106" s="3"/>
      <c r="I106" s="3">
        <f>+'Ark1'!S120</f>
        <v>2586</v>
      </c>
      <c r="J106" s="52">
        <f>+'Ark1'!T120</f>
        <v>7.9449445451473153</v>
      </c>
      <c r="K106" s="52">
        <f>+'Ark1'!U120</f>
        <v>7.9271396224931054</v>
      </c>
      <c r="L106" s="95"/>
      <c r="M106" s="11">
        <f>+'Ark1'!W120</f>
        <v>58.744006187161638</v>
      </c>
      <c r="N106" s="3"/>
      <c r="O106" s="14">
        <f>+'Ark1'!Z120</f>
        <v>151.51744006187172</v>
      </c>
      <c r="P106" s="14"/>
      <c r="Q106" s="14">
        <f>+'Ark1'!AA120</f>
        <v>29.427981771733162</v>
      </c>
      <c r="R106" s="52">
        <f>+'Ark1'!AB120</f>
        <v>4.997390351297482</v>
      </c>
      <c r="S106" s="14">
        <f>+'Ark1'!AC120</f>
        <v>-44.697482726482178</v>
      </c>
      <c r="T106" s="14">
        <f t="shared" si="16"/>
        <v>6.6478149100257067</v>
      </c>
      <c r="U106" s="11">
        <f>+IF(G106=0,"",'Ark1'!V120)</f>
        <v>14.813225058004637</v>
      </c>
      <c r="V106" s="28"/>
      <c r="AK106"/>
      <c r="AL106"/>
      <c r="AN106"/>
      <c r="AO106"/>
      <c r="AQ106"/>
      <c r="AR106"/>
      <c r="AS106"/>
      <c r="AT106"/>
      <c r="AU106"/>
      <c r="AV106"/>
      <c r="AW106"/>
    </row>
    <row r="107" spans="1:49" ht="15.6">
      <c r="A107" s="28"/>
      <c r="B107" s="3">
        <f>+'Ark1'!D121</f>
        <v>7</v>
      </c>
      <c r="C107" s="3" t="str">
        <f t="shared" si="18"/>
        <v>Jul</v>
      </c>
      <c r="D107" s="3">
        <f>+'Ark1'!C121</f>
        <v>2017</v>
      </c>
      <c r="E107" s="3">
        <f>+'Ark1'!Q121</f>
        <v>379</v>
      </c>
      <c r="F107" s="3"/>
      <c r="G107" s="216">
        <f>+'Ark1'!R121</f>
        <v>2646</v>
      </c>
      <c r="H107" s="3"/>
      <c r="I107" s="3">
        <f>+'Ark1'!S121</f>
        <v>2646</v>
      </c>
      <c r="J107" s="52">
        <f>+'Ark1'!T121</f>
        <v>8.1292820055915698</v>
      </c>
      <c r="K107" s="52">
        <f>+'Ark1'!U121</f>
        <v>8.0788344592564698</v>
      </c>
      <c r="L107" s="95"/>
      <c r="M107" s="11">
        <f>+'Ark1'!W121</f>
        <v>59.024943310657619</v>
      </c>
      <c r="N107" s="3"/>
      <c r="O107" s="14">
        <f>+'Ark1'!Z121</f>
        <v>150.91538170823901</v>
      </c>
      <c r="P107" s="14"/>
      <c r="Q107" s="14">
        <f>+'Ark1'!AA121</f>
        <v>30.689024335259528</v>
      </c>
      <c r="R107" s="52">
        <f>+'Ark1'!AB121</f>
        <v>4.6619815217141882</v>
      </c>
      <c r="S107" s="14">
        <f>+'Ark1'!AC121</f>
        <v>-44.72950260181841</v>
      </c>
      <c r="T107" s="14">
        <f t="shared" si="16"/>
        <v>6.9815303430079156</v>
      </c>
      <c r="U107" s="11">
        <f>+IF(G107=0,"",'Ark1'!V121)</f>
        <v>15.003401360544219</v>
      </c>
      <c r="V107" s="28"/>
      <c r="AK107"/>
      <c r="AL107"/>
      <c r="AN107"/>
      <c r="AO107"/>
      <c r="AQ107"/>
      <c r="AR107"/>
      <c r="AS107"/>
      <c r="AT107"/>
      <c r="AU107"/>
      <c r="AV107"/>
      <c r="AW107"/>
    </row>
    <row r="108" spans="1:49" ht="15.6">
      <c r="A108" s="28"/>
      <c r="B108" s="3">
        <f>+'Ark1'!D122</f>
        <v>8</v>
      </c>
      <c r="C108" s="3" t="str">
        <f t="shared" si="18"/>
        <v>Aug</v>
      </c>
      <c r="D108" s="3">
        <f>+'Ark1'!C122</f>
        <v>2017</v>
      </c>
      <c r="E108" s="3">
        <f>+'Ark1'!Q122</f>
        <v>399</v>
      </c>
      <c r="F108" s="3"/>
      <c r="G108" s="216">
        <f>+'Ark1'!R122</f>
        <v>2977</v>
      </c>
      <c r="H108" s="3"/>
      <c r="I108" s="3">
        <f>+'Ark1'!S122</f>
        <v>2977</v>
      </c>
      <c r="J108" s="52">
        <f>+'Ark1'!T122</f>
        <v>9.1462103290423684</v>
      </c>
      <c r="K108" s="52">
        <f>+'Ark1'!U122</f>
        <v>9.0755391327158375</v>
      </c>
      <c r="L108" s="95"/>
      <c r="M108" s="11">
        <f>+'Ark1'!W122</f>
        <v>58.717500839771603</v>
      </c>
      <c r="N108" s="3"/>
      <c r="O108" s="14">
        <f>+'Ark1'!Z122</f>
        <v>150.68438024857247</v>
      </c>
      <c r="P108" s="14"/>
      <c r="Q108" s="14">
        <f>+'Ark1'!AA122</f>
        <v>29.888286929160031</v>
      </c>
      <c r="R108" s="52">
        <f>+'Ark1'!AB122</f>
        <v>4.9571702124667185</v>
      </c>
      <c r="S108" s="14">
        <f>+'Ark1'!AC122</f>
        <v>-43.527945343763527</v>
      </c>
      <c r="T108" s="14">
        <f t="shared" si="16"/>
        <v>7.4611528822055142</v>
      </c>
      <c r="U108" s="11">
        <f>+IF(G108=0,"",'Ark1'!V122)</f>
        <v>14.811219348337252</v>
      </c>
      <c r="V108" s="28"/>
      <c r="AK108"/>
      <c r="AL108"/>
      <c r="AN108"/>
      <c r="AO108"/>
      <c r="AQ108"/>
      <c r="AR108"/>
      <c r="AS108"/>
      <c r="AT108"/>
      <c r="AU108"/>
      <c r="AV108"/>
      <c r="AW108"/>
    </row>
    <row r="109" spans="1:49" ht="15.6">
      <c r="A109" s="28"/>
      <c r="B109" s="3">
        <f>+'Ark1'!D123</f>
        <v>9</v>
      </c>
      <c r="C109" s="3" t="str">
        <f t="shared" si="18"/>
        <v>Sep</v>
      </c>
      <c r="D109" s="3">
        <f>+'Ark1'!C123</f>
        <v>2017</v>
      </c>
      <c r="E109" s="3">
        <f>+'Ark1'!Q123</f>
        <v>377</v>
      </c>
      <c r="F109" s="3"/>
      <c r="G109" s="216">
        <f>+'Ark1'!R123</f>
        <v>2810</v>
      </c>
      <c r="H109" s="3"/>
      <c r="I109" s="3">
        <f>+'Ark1'!S123</f>
        <v>2810</v>
      </c>
      <c r="J109" s="52">
        <f>+'Ark1'!T123</f>
        <v>8.6331377308058617</v>
      </c>
      <c r="K109" s="52">
        <f>+'Ark1'!U123</f>
        <v>8.562491738012934</v>
      </c>
      <c r="L109" s="95"/>
      <c r="M109" s="11">
        <f>+'Ark1'!W123</f>
        <v>57.950177935943053</v>
      </c>
      <c r="N109" s="3"/>
      <c r="O109" s="14">
        <f>+'Ark1'!Z123</f>
        <v>150.6150889679713</v>
      </c>
      <c r="P109" s="14"/>
      <c r="Q109" s="14">
        <f>+'Ark1'!AA123</f>
        <v>30.177684835037621</v>
      </c>
      <c r="R109" s="52">
        <f>+'Ark1'!AB123</f>
        <v>5.4842065351928211</v>
      </c>
      <c r="S109" s="14">
        <f>+'Ark1'!AC123</f>
        <v>-31.609595536028607</v>
      </c>
      <c r="T109" s="14">
        <f t="shared" si="16"/>
        <v>7.453580901856764</v>
      </c>
      <c r="U109" s="11">
        <f>+IF(G109=0,"",'Ark1'!V123)</f>
        <v>14.38967971530249</v>
      </c>
      <c r="V109" s="28"/>
      <c r="AK109"/>
      <c r="AL109"/>
      <c r="AN109"/>
      <c r="AO109"/>
      <c r="AQ109"/>
      <c r="AR109"/>
      <c r="AS109"/>
      <c r="AT109"/>
      <c r="AU109"/>
      <c r="AV109"/>
      <c r="AW109"/>
    </row>
    <row r="110" spans="1:49" ht="15.6">
      <c r="A110" s="28"/>
      <c r="B110" s="3">
        <f>+'Ark1'!D124</f>
        <v>10</v>
      </c>
      <c r="C110" s="3" t="str">
        <f t="shared" si="18"/>
        <v>Okt</v>
      </c>
      <c r="D110" s="3">
        <f>+'Ark1'!C124</f>
        <v>2017</v>
      </c>
      <c r="E110" s="3">
        <f>+'Ark1'!Q124</f>
        <v>425</v>
      </c>
      <c r="F110" s="3"/>
      <c r="G110" s="216">
        <f>+'Ark1'!R124</f>
        <v>2941</v>
      </c>
      <c r="H110" s="3"/>
      <c r="I110" s="3">
        <f>+'Ark1'!S124</f>
        <v>2941</v>
      </c>
      <c r="J110" s="52">
        <f>+'Ark1'!T124</f>
        <v>9.0356078527758168</v>
      </c>
      <c r="K110" s="52">
        <f>+'Ark1'!U124</f>
        <v>9.0330815727756324</v>
      </c>
      <c r="L110" s="95"/>
      <c r="M110" s="11">
        <f>+'Ark1'!W124</f>
        <v>58.330499829989797</v>
      </c>
      <c r="N110" s="3"/>
      <c r="O110" s="14">
        <f>+'Ark1'!Z124</f>
        <v>151.81530091805504</v>
      </c>
      <c r="P110" s="14"/>
      <c r="Q110" s="14">
        <f>+'Ark1'!AA124</f>
        <v>31.410359554408245</v>
      </c>
      <c r="R110" s="52">
        <f>+'Ark1'!AB124</f>
        <v>5.1063745377557721</v>
      </c>
      <c r="S110" s="14">
        <f>+'Ark1'!AC124</f>
        <v>-44.39634798158788</v>
      </c>
      <c r="T110" s="14">
        <f t="shared" si="16"/>
        <v>6.92</v>
      </c>
      <c r="U110" s="11">
        <f>+IF(G110=0,"",'Ark1'!V124)</f>
        <v>14.60081604896294</v>
      </c>
      <c r="V110" s="28"/>
      <c r="AK110"/>
      <c r="AL110"/>
      <c r="AN110"/>
      <c r="AO110"/>
      <c r="AQ110"/>
      <c r="AR110"/>
      <c r="AS110"/>
      <c r="AT110"/>
      <c r="AU110"/>
      <c r="AV110"/>
      <c r="AW110"/>
    </row>
    <row r="111" spans="1:49" ht="15.6">
      <c r="A111" s="28"/>
      <c r="B111" s="3">
        <f>+'Ark1'!D125</f>
        <v>11</v>
      </c>
      <c r="C111" s="3" t="str">
        <f t="shared" si="18"/>
        <v>Nov</v>
      </c>
      <c r="D111" s="3">
        <f>+'Ark1'!C125</f>
        <v>2017</v>
      </c>
      <c r="E111" s="3">
        <f>+'Ark1'!Q125</f>
        <v>425</v>
      </c>
      <c r="F111" s="3"/>
      <c r="G111" s="216">
        <f>+'Ark1'!R125</f>
        <v>3091</v>
      </c>
      <c r="H111" s="3"/>
      <c r="I111" s="3">
        <f>+'Ark1'!S125</f>
        <v>3091</v>
      </c>
      <c r="J111" s="52">
        <f>+'Ark1'!T125</f>
        <v>9.4964515038864477</v>
      </c>
      <c r="K111" s="52">
        <f>+'Ark1'!U125</f>
        <v>9.5611527852673248</v>
      </c>
      <c r="L111" s="95"/>
      <c r="M111" s="11">
        <f>+'Ark1'!W125</f>
        <v>58.3348430928502</v>
      </c>
      <c r="N111" s="3"/>
      <c r="O111" s="14">
        <f>+'Ark1'!Z125</f>
        <v>152.89239728243291</v>
      </c>
      <c r="P111" s="14"/>
      <c r="Q111" s="14">
        <f>+'Ark1'!AA125</f>
        <v>30.13694233358401</v>
      </c>
      <c r="R111" s="52">
        <f>+'Ark1'!AB125</f>
        <v>5.096875724822711</v>
      </c>
      <c r="S111" s="14">
        <f>+'Ark1'!AC125</f>
        <v>-41.807730454890688</v>
      </c>
      <c r="T111" s="14">
        <f t="shared" si="16"/>
        <v>7.2729411764705878</v>
      </c>
      <c r="U111" s="11">
        <f>+IF(G111=0,"",'Ark1'!V125)</f>
        <v>14.613393723714005</v>
      </c>
      <c r="V111" s="28"/>
      <c r="AK111"/>
      <c r="AL111"/>
      <c r="AN111"/>
      <c r="AO111"/>
      <c r="AQ111"/>
      <c r="AR111"/>
      <c r="AS111"/>
      <c r="AT111"/>
      <c r="AU111"/>
      <c r="AV111"/>
      <c r="AW111"/>
    </row>
    <row r="112" spans="1:49" ht="15.6">
      <c r="A112" s="28"/>
      <c r="B112" s="3">
        <f>+'Ark1'!D126</f>
        <v>12</v>
      </c>
      <c r="C112" s="3" t="str">
        <f t="shared" si="18"/>
        <v>Des</v>
      </c>
      <c r="D112" s="3">
        <f>+'Ark1'!C126</f>
        <v>2017</v>
      </c>
      <c r="E112" s="3">
        <f>+'Ark1'!Q126</f>
        <v>363</v>
      </c>
      <c r="F112" s="3"/>
      <c r="G112" s="216">
        <f>+'Ark1'!R126</f>
        <v>2579</v>
      </c>
      <c r="H112" s="3"/>
      <c r="I112" s="3">
        <f>+'Ark1'!S126</f>
        <v>2579</v>
      </c>
      <c r="J112" s="52">
        <f>+'Ark1'!T126</f>
        <v>7.9234385080954883</v>
      </c>
      <c r="K112" s="52">
        <f>+'Ark1'!U126</f>
        <v>7.9922360891201629</v>
      </c>
      <c r="L112" s="95"/>
      <c r="M112" s="11">
        <f>+'Ark1'!W126</f>
        <v>58.754943776657619</v>
      </c>
      <c r="N112" s="3"/>
      <c r="O112" s="14">
        <f>+'Ark1'!Z126</f>
        <v>153.17630864676212</v>
      </c>
      <c r="P112" s="14"/>
      <c r="Q112" s="14">
        <f>+'Ark1'!AA126</f>
        <v>30.170131022526988</v>
      </c>
      <c r="R112" s="52">
        <f>+'Ark1'!AB126</f>
        <v>4.7754186914341341</v>
      </c>
      <c r="S112" s="14">
        <f>+'Ark1'!AC126</f>
        <v>-46.791568965673342</v>
      </c>
      <c r="T112" s="14">
        <f t="shared" si="16"/>
        <v>7.1046831955922869</v>
      </c>
      <c r="U112" s="11">
        <f>+IF(G112=0,"",'Ark1'!V126)</f>
        <v>14.88871655680496</v>
      </c>
      <c r="V112" s="28"/>
      <c r="AK112"/>
      <c r="AL112"/>
      <c r="AN112"/>
      <c r="AO112"/>
      <c r="AQ112"/>
      <c r="AR112"/>
      <c r="AS112"/>
      <c r="AT112"/>
      <c r="AU112"/>
      <c r="AV112"/>
      <c r="AW112"/>
    </row>
    <row r="113" spans="1:49">
      <c r="A113" s="28"/>
      <c r="B113" s="28"/>
      <c r="C113" s="28"/>
      <c r="D113" s="28"/>
      <c r="E113" s="28"/>
      <c r="F113" s="28"/>
      <c r="G113" s="211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AK113"/>
      <c r="AL113"/>
      <c r="AN113"/>
      <c r="AO113"/>
      <c r="AQ113"/>
      <c r="AR113"/>
      <c r="AS113"/>
      <c r="AT113"/>
      <c r="AU113"/>
      <c r="AV113"/>
      <c r="AW113"/>
    </row>
    <row r="114" spans="1:49" ht="15.6">
      <c r="A114" s="28"/>
      <c r="B114" s="3">
        <f>+'Ark1'!D127</f>
        <v>1</v>
      </c>
      <c r="C114" s="3" t="str">
        <f t="shared" ref="C114:C125" si="19">+C101</f>
        <v>Jan</v>
      </c>
      <c r="D114" s="3">
        <f>+'Ark1'!C127</f>
        <v>2016</v>
      </c>
      <c r="E114" s="3">
        <f>+'Ark1'!Q127</f>
        <v>403</v>
      </c>
      <c r="F114" s="3"/>
      <c r="G114" s="216">
        <f>+'Ark1'!R127</f>
        <v>2714</v>
      </c>
      <c r="H114" s="3"/>
      <c r="I114" s="3">
        <f>+'Ark1'!S127</f>
        <v>2714</v>
      </c>
      <c r="J114" s="52">
        <f>+'Ark1'!T127</f>
        <v>8.1511292647765483</v>
      </c>
      <c r="K114" s="52">
        <f>+'Ark1'!U127</f>
        <v>8.1157173234555717</v>
      </c>
      <c r="L114" s="95"/>
      <c r="M114" s="11">
        <f>+'Ark1'!W127</f>
        <v>59.30692704495209</v>
      </c>
      <c r="N114" s="3"/>
      <c r="O114" s="14">
        <f>+'Ark1'!Z127</f>
        <v>150.20353721444363</v>
      </c>
      <c r="P114" s="14"/>
      <c r="Q114" s="14">
        <f>+'Ark1'!AA127</f>
        <v>29.360564805113714</v>
      </c>
      <c r="R114" s="52">
        <f>+'Ark1'!AB127</f>
        <v>4.4535318704025473</v>
      </c>
      <c r="S114" s="14">
        <f>+'Ark1'!AC127</f>
        <v>-40.260239602696558</v>
      </c>
      <c r="T114" s="14">
        <f t="shared" si="16"/>
        <v>6.7344913151364763</v>
      </c>
      <c r="U114" s="11">
        <f>+IF(G114=0,"",'Ark1'!V127)</f>
        <v>15.14075165806927</v>
      </c>
      <c r="V114" s="28"/>
      <c r="AK114"/>
      <c r="AL114"/>
      <c r="AN114"/>
      <c r="AO114"/>
      <c r="AQ114"/>
      <c r="AR114"/>
      <c r="AS114"/>
      <c r="AT114"/>
      <c r="AU114"/>
      <c r="AV114"/>
      <c r="AW114"/>
    </row>
    <row r="115" spans="1:49" ht="15.6">
      <c r="A115" s="28"/>
      <c r="B115" s="3">
        <f>+'Ark1'!D128</f>
        <v>2</v>
      </c>
      <c r="C115" s="3" t="str">
        <f t="shared" si="19"/>
        <v>Feb</v>
      </c>
      <c r="D115" s="3">
        <f>+'Ark1'!C128</f>
        <v>2016</v>
      </c>
      <c r="E115" s="3">
        <f>+'Ark1'!Q128</f>
        <v>377</v>
      </c>
      <c r="F115" s="3"/>
      <c r="G115" s="216">
        <f>+'Ark1'!R128</f>
        <v>2366</v>
      </c>
      <c r="H115" s="3"/>
      <c r="I115" s="3">
        <f>+'Ark1'!S128</f>
        <v>2364</v>
      </c>
      <c r="J115" s="52">
        <f>+'Ark1'!T128</f>
        <v>7.1059586737145617</v>
      </c>
      <c r="K115" s="52">
        <f>+'Ark1'!U128</f>
        <v>7.1092249869052182</v>
      </c>
      <c r="L115" s="95"/>
      <c r="M115" s="11">
        <f>+'Ark1'!W128</f>
        <v>59.173011844331633</v>
      </c>
      <c r="N115" s="3"/>
      <c r="O115" s="14">
        <f>+'Ark1'!Z128</f>
        <v>151.05596446700463</v>
      </c>
      <c r="P115" s="14"/>
      <c r="Q115" s="14">
        <f>+'Ark1'!AA128</f>
        <v>29.341959914657224</v>
      </c>
      <c r="R115" s="52">
        <f>+'Ark1'!AB128</f>
        <v>4.3044186046891992</v>
      </c>
      <c r="S115" s="14">
        <f>+'Ark1'!AC128</f>
        <v>-46.973272443817194</v>
      </c>
      <c r="T115" s="14">
        <f t="shared" si="16"/>
        <v>6.2758620689655169</v>
      </c>
      <c r="U115" s="11">
        <f>+IF(G115=0,"",'Ark1'!V128)</f>
        <v>15.027895181741332</v>
      </c>
      <c r="V115" s="28"/>
      <c r="AK115"/>
      <c r="AL115"/>
      <c r="AN115"/>
      <c r="AO115"/>
      <c r="AQ115"/>
      <c r="AR115"/>
      <c r="AS115"/>
      <c r="AT115"/>
      <c r="AU115"/>
      <c r="AV115"/>
      <c r="AW115"/>
    </row>
    <row r="116" spans="1:49" ht="15.6">
      <c r="A116" s="28"/>
      <c r="B116" s="3">
        <f>+'Ark1'!D129</f>
        <v>3</v>
      </c>
      <c r="C116" s="3" t="str">
        <f t="shared" si="19"/>
        <v>Mar</v>
      </c>
      <c r="D116" s="3">
        <f>+'Ark1'!C129</f>
        <v>2016</v>
      </c>
      <c r="E116" s="3">
        <f>+'Ark1'!Q129</f>
        <v>369</v>
      </c>
      <c r="F116" s="3"/>
      <c r="G116" s="216">
        <f>+'Ark1'!R129</f>
        <v>2494</v>
      </c>
      <c r="H116" s="3"/>
      <c r="I116" s="3">
        <f>+'Ark1'!S129</f>
        <v>2494</v>
      </c>
      <c r="J116" s="52">
        <f>+'Ark1'!T129</f>
        <v>7.4903892359442557</v>
      </c>
      <c r="K116" s="52">
        <f>+'Ark1'!U129</f>
        <v>7.38952167818469</v>
      </c>
      <c r="L116" s="95"/>
      <c r="M116" s="11">
        <f>+'Ark1'!W129</f>
        <v>59.290296712109082</v>
      </c>
      <c r="N116" s="3"/>
      <c r="O116" s="14">
        <f>+'Ark1'!Z129</f>
        <v>148.82742582197264</v>
      </c>
      <c r="P116" s="14"/>
      <c r="Q116" s="14">
        <f>+'Ark1'!AA129</f>
        <v>28.418434923372047</v>
      </c>
      <c r="R116" s="52">
        <f>+'Ark1'!AB129</f>
        <v>4.5001035887762404</v>
      </c>
      <c r="S116" s="14">
        <f>+'Ark1'!AC129</f>
        <v>-40.420533704165749</v>
      </c>
      <c r="T116" s="14">
        <f t="shared" si="16"/>
        <v>6.7588075880758804</v>
      </c>
      <c r="U116" s="11">
        <f>+IF(G116=0,"",'Ark1'!V129)</f>
        <v>15.113873295910182</v>
      </c>
      <c r="V116" s="28"/>
      <c r="AK116"/>
      <c r="AL116"/>
      <c r="AN116"/>
      <c r="AO116"/>
      <c r="AQ116"/>
      <c r="AR116"/>
      <c r="AS116"/>
      <c r="AT116"/>
      <c r="AU116"/>
      <c r="AV116"/>
      <c r="AW116"/>
    </row>
    <row r="117" spans="1:49" ht="15.6">
      <c r="A117" s="28"/>
      <c r="B117" s="3">
        <f>+'Ark1'!D130</f>
        <v>4</v>
      </c>
      <c r="C117" s="3" t="str">
        <f t="shared" si="19"/>
        <v>Apr</v>
      </c>
      <c r="D117" s="3">
        <f>+'Ark1'!C130</f>
        <v>2016</v>
      </c>
      <c r="E117" s="3">
        <f>+'Ark1'!Q130</f>
        <v>419</v>
      </c>
      <c r="F117" s="3"/>
      <c r="G117" s="216">
        <f>+'Ark1'!R130</f>
        <v>2770</v>
      </c>
      <c r="H117" s="3"/>
      <c r="I117" s="3">
        <f>+'Ark1'!S130</f>
        <v>2769</v>
      </c>
      <c r="J117" s="52">
        <f>+'Ark1'!T130</f>
        <v>8.3193176357520393</v>
      </c>
      <c r="K117" s="52">
        <f>+'Ark1'!U130</f>
        <v>8.369354642515356</v>
      </c>
      <c r="L117" s="95"/>
      <c r="M117" s="11">
        <f>+'Ark1'!W130</f>
        <v>59.112676056338024</v>
      </c>
      <c r="N117" s="3"/>
      <c r="O117" s="14">
        <f>+'Ark1'!Z130</f>
        <v>151.82109064644263</v>
      </c>
      <c r="P117" s="14"/>
      <c r="Q117" s="14">
        <f>+'Ark1'!AA130</f>
        <v>29.874732135871724</v>
      </c>
      <c r="R117" s="52">
        <f>+'Ark1'!AB130</f>
        <v>4.780363600605968</v>
      </c>
      <c r="S117" s="14">
        <f>+'Ark1'!AC130</f>
        <v>-44.449176123935779</v>
      </c>
      <c r="T117" s="14">
        <f t="shared" si="16"/>
        <v>6.6109785202863964</v>
      </c>
      <c r="U117" s="11">
        <f>+IF(G117=0,"",'Ark1'!V130)</f>
        <v>15.022382671480148</v>
      </c>
      <c r="V117" s="28"/>
      <c r="AK117"/>
      <c r="AL117"/>
      <c r="AN117"/>
      <c r="AO117"/>
      <c r="AQ117"/>
      <c r="AR117"/>
      <c r="AS117"/>
      <c r="AT117"/>
      <c r="AU117"/>
      <c r="AV117"/>
      <c r="AW117"/>
    </row>
    <row r="118" spans="1:49" ht="15.6">
      <c r="A118" s="28"/>
      <c r="B118" s="3">
        <f>+'Ark1'!D131</f>
        <v>5</v>
      </c>
      <c r="C118" s="3" t="str">
        <f t="shared" si="19"/>
        <v>Mai</v>
      </c>
      <c r="D118" s="3">
        <f>+'Ark1'!C131</f>
        <v>2016</v>
      </c>
      <c r="E118" s="3">
        <f>+'Ark1'!Q131</f>
        <v>398</v>
      </c>
      <c r="F118" s="3"/>
      <c r="G118" s="216">
        <f>+'Ark1'!R131</f>
        <v>2820</v>
      </c>
      <c r="H118" s="3"/>
      <c r="I118" s="3">
        <f>+'Ark1'!S131</f>
        <v>2816</v>
      </c>
      <c r="J118" s="52">
        <f>+'Ark1'!T131</f>
        <v>8.4694858241230175</v>
      </c>
      <c r="K118" s="52">
        <f>+'Ark1'!U131</f>
        <v>8.3429978783591299</v>
      </c>
      <c r="L118" s="95"/>
      <c r="M118" s="11">
        <f>+'Ark1'!W131</f>
        <v>59.072798295454554</v>
      </c>
      <c r="N118" s="3"/>
      <c r="O118" s="14">
        <f>+'Ark1'!Z131</f>
        <v>148.81700994318189</v>
      </c>
      <c r="P118" s="14"/>
      <c r="Q118" s="14">
        <f>+'Ark1'!AA131</f>
        <v>30.605940470010712</v>
      </c>
      <c r="R118" s="52">
        <f>+'Ark1'!AB131</f>
        <v>4.8724525814192239</v>
      </c>
      <c r="S118" s="14">
        <f>+'Ark1'!AC131</f>
        <v>-46.016607159037022</v>
      </c>
      <c r="T118" s="14">
        <f t="shared" si="16"/>
        <v>7.0854271356783922</v>
      </c>
      <c r="U118" s="11">
        <f>+IF(G118=0,"",'Ark1'!V131)</f>
        <v>15.001063829787237</v>
      </c>
      <c r="V118" s="28"/>
      <c r="AK118"/>
      <c r="AL118"/>
      <c r="AN118"/>
      <c r="AO118"/>
      <c r="AQ118"/>
      <c r="AR118"/>
      <c r="AS118"/>
      <c r="AT118"/>
      <c r="AU118"/>
      <c r="AV118"/>
      <c r="AW118"/>
    </row>
    <row r="119" spans="1:49" ht="15.6">
      <c r="A119" s="28"/>
      <c r="B119" s="3">
        <f>+'Ark1'!D132</f>
        <v>6</v>
      </c>
      <c r="C119" s="3" t="str">
        <f t="shared" si="19"/>
        <v>Jun</v>
      </c>
      <c r="D119" s="3">
        <f>+'Ark1'!C132</f>
        <v>2016</v>
      </c>
      <c r="E119" s="3">
        <f>+'Ark1'!Q132</f>
        <v>417</v>
      </c>
      <c r="F119" s="3"/>
      <c r="G119" s="216">
        <f>+'Ark1'!R132</f>
        <v>3021</v>
      </c>
      <c r="H119" s="3"/>
      <c r="I119" s="3">
        <f>+'Ark1'!S132</f>
        <v>3012</v>
      </c>
      <c r="J119" s="52">
        <f>+'Ark1'!T132</f>
        <v>9.0731619413743374</v>
      </c>
      <c r="K119" s="52">
        <f>+'Ark1'!U132</f>
        <v>8.9732209781447114</v>
      </c>
      <c r="L119" s="95"/>
      <c r="M119" s="11">
        <f>+'Ark1'!W132</f>
        <v>59.032204515272213</v>
      </c>
      <c r="N119" s="3"/>
      <c r="O119" s="14">
        <f>+'Ark1'!Z132</f>
        <v>149.64302788844589</v>
      </c>
      <c r="P119" s="14"/>
      <c r="Q119" s="14">
        <f>+'Ark1'!AA132</f>
        <v>29.830514513566246</v>
      </c>
      <c r="R119" s="52">
        <f>+'Ark1'!AB132</f>
        <v>4.7694480653371585</v>
      </c>
      <c r="S119" s="14">
        <f>+'Ark1'!AC132</f>
        <v>-41.778801921099991</v>
      </c>
      <c r="T119" s="14">
        <f t="shared" si="16"/>
        <v>7.2446043165467628</v>
      </c>
      <c r="U119" s="11">
        <f>+IF(G119=0,"",'Ark1'!V132)</f>
        <v>14.924528301886795</v>
      </c>
      <c r="V119" s="28"/>
      <c r="AK119"/>
      <c r="AL119"/>
      <c r="AN119"/>
      <c r="AO119"/>
      <c r="AQ119"/>
      <c r="AR119"/>
      <c r="AS119"/>
      <c r="AT119"/>
      <c r="AU119"/>
      <c r="AV119"/>
      <c r="AW119"/>
    </row>
    <row r="120" spans="1:49" ht="15.6">
      <c r="A120" s="28"/>
      <c r="B120" s="3">
        <f>+'Ark1'!D133</f>
        <v>7</v>
      </c>
      <c r="C120" s="3" t="str">
        <f t="shared" si="19"/>
        <v>Jul</v>
      </c>
      <c r="D120" s="3">
        <f>+'Ark1'!C133</f>
        <v>2016</v>
      </c>
      <c r="E120" s="3">
        <f>+'Ark1'!Q133</f>
        <v>375</v>
      </c>
      <c r="F120" s="3"/>
      <c r="G120" s="216">
        <f>+'Ark1'!R133</f>
        <v>2763</v>
      </c>
      <c r="H120" s="3"/>
      <c r="I120" s="3">
        <f>+'Ark1'!S133</f>
        <v>2759</v>
      </c>
      <c r="J120" s="52">
        <f>+'Ark1'!T133</f>
        <v>8.2982940893801089</v>
      </c>
      <c r="K120" s="52">
        <f>+'Ark1'!U133</f>
        <v>8.2380605689947384</v>
      </c>
      <c r="L120" s="95"/>
      <c r="M120" s="11">
        <f>+'Ark1'!W133</f>
        <v>58.937296121783248</v>
      </c>
      <c r="N120" s="3"/>
      <c r="O120" s="14">
        <f>+'Ark1'!Z133</f>
        <v>149.98104385646971</v>
      </c>
      <c r="P120" s="14"/>
      <c r="Q120" s="14">
        <f>+'Ark1'!AA133</f>
        <v>30.375005096488263</v>
      </c>
      <c r="R120" s="52">
        <f>+'Ark1'!AB133</f>
        <v>5.0303951895074883</v>
      </c>
      <c r="S120" s="14">
        <f>+'Ark1'!AC133</f>
        <v>-43.489783979098881</v>
      </c>
      <c r="T120" s="14">
        <f t="shared" si="16"/>
        <v>7.3680000000000003</v>
      </c>
      <c r="U120" s="11">
        <f>+IF(G120=0,"",'Ark1'!V133)</f>
        <v>14.907709011943545</v>
      </c>
      <c r="V120" s="28"/>
      <c r="AK120"/>
      <c r="AL120"/>
      <c r="AN120"/>
      <c r="AO120"/>
      <c r="AQ120"/>
      <c r="AR120"/>
      <c r="AS120"/>
      <c r="AT120"/>
      <c r="AU120"/>
      <c r="AV120"/>
      <c r="AW120"/>
    </row>
    <row r="121" spans="1:49" ht="15.6">
      <c r="A121" s="28"/>
      <c r="B121" s="3">
        <f>+'Ark1'!D134</f>
        <v>8</v>
      </c>
      <c r="C121" s="3" t="str">
        <f t="shared" si="19"/>
        <v>Aug</v>
      </c>
      <c r="D121" s="3">
        <f>+'Ark1'!C134</f>
        <v>2016</v>
      </c>
      <c r="E121" s="3">
        <f>+'Ark1'!Q134</f>
        <v>418</v>
      </c>
      <c r="F121" s="3"/>
      <c r="G121" s="216">
        <f>+'Ark1'!R134</f>
        <v>2940</v>
      </c>
      <c r="H121" s="3"/>
      <c r="I121" s="3">
        <f>+'Ark1'!S134</f>
        <v>2940</v>
      </c>
      <c r="J121" s="52">
        <f>+'Ark1'!T134</f>
        <v>8.8298894762133582</v>
      </c>
      <c r="K121" s="52">
        <f>+'Ark1'!U134</f>
        <v>8.9836231303251388</v>
      </c>
      <c r="L121" s="95"/>
      <c r="M121" s="11">
        <f>+'Ark1'!W134</f>
        <v>58.615646258503425</v>
      </c>
      <c r="N121" s="3"/>
      <c r="O121" s="14">
        <f>+'Ark1'!Z134</f>
        <v>153.48547619047628</v>
      </c>
      <c r="P121" s="14"/>
      <c r="Q121" s="14">
        <f>+'Ark1'!AA134</f>
        <v>30.926132917359059</v>
      </c>
      <c r="R121" s="52">
        <f>+'Ark1'!AB134</f>
        <v>5.0933356574807247</v>
      </c>
      <c r="S121" s="14">
        <f>+'Ark1'!AC134</f>
        <v>-48.067884571717443</v>
      </c>
      <c r="T121" s="14">
        <f t="shared" si="16"/>
        <v>7.0334928229665072</v>
      </c>
      <c r="U121" s="11">
        <f>+IF(G121=0,"",'Ark1'!V134)</f>
        <v>14.753061224489796</v>
      </c>
      <c r="V121" s="28"/>
      <c r="AK121"/>
      <c r="AL121"/>
      <c r="AN121"/>
      <c r="AO121"/>
      <c r="AQ121"/>
      <c r="AR121"/>
      <c r="AS121"/>
      <c r="AT121"/>
      <c r="AU121"/>
      <c r="AV121"/>
      <c r="AW121"/>
    </row>
    <row r="122" spans="1:49" ht="15.6">
      <c r="A122" s="28"/>
      <c r="B122" s="3">
        <f>+'Ark1'!D135</f>
        <v>9</v>
      </c>
      <c r="C122" s="3" t="str">
        <f t="shared" si="19"/>
        <v>Sep</v>
      </c>
      <c r="D122" s="3">
        <f>+'Ark1'!C135</f>
        <v>2016</v>
      </c>
      <c r="E122" s="3">
        <f>+'Ark1'!Q135</f>
        <v>398</v>
      </c>
      <c r="F122" s="3"/>
      <c r="G122" s="216">
        <f>+'Ark1'!R135</f>
        <v>2827</v>
      </c>
      <c r="H122" s="3"/>
      <c r="I122" s="3">
        <f>+'Ark1'!S135</f>
        <v>2814</v>
      </c>
      <c r="J122" s="52">
        <f>+'Ark1'!T135</f>
        <v>8.4905093704949568</v>
      </c>
      <c r="K122" s="52">
        <f>+'Ark1'!U135</f>
        <v>8.4576743893438984</v>
      </c>
      <c r="L122" s="95"/>
      <c r="M122" s="11">
        <f>+'Ark1'!W135</f>
        <v>58.937455579246638</v>
      </c>
      <c r="N122" s="3"/>
      <c r="O122" s="14">
        <f>+'Ark1'!Z135</f>
        <v>150.9697583511016</v>
      </c>
      <c r="P122" s="14"/>
      <c r="Q122" s="14">
        <f>+'Ark1'!AA135</f>
        <v>30.824615393484567</v>
      </c>
      <c r="R122" s="52">
        <f>+'Ark1'!AB135</f>
        <v>4.7074693095027458</v>
      </c>
      <c r="S122" s="14">
        <f>+'Ark1'!AC135</f>
        <v>-45.632134365382512</v>
      </c>
      <c r="T122" s="14">
        <f t="shared" si="16"/>
        <v>7.1030150753768844</v>
      </c>
      <c r="U122" s="11">
        <f>+IF(G122=0,"",'Ark1'!V135)</f>
        <v>14.905199858507252</v>
      </c>
      <c r="V122" s="28"/>
      <c r="AK122"/>
      <c r="AL122"/>
      <c r="AN122"/>
      <c r="AO122"/>
      <c r="AQ122"/>
      <c r="AR122"/>
      <c r="AS122"/>
      <c r="AT122"/>
      <c r="AU122"/>
      <c r="AV122"/>
      <c r="AW122"/>
    </row>
    <row r="123" spans="1:49" ht="15.6">
      <c r="A123" s="28"/>
      <c r="B123" s="3">
        <f>+'Ark1'!D136</f>
        <v>10</v>
      </c>
      <c r="C123" s="3" t="str">
        <f t="shared" si="19"/>
        <v>Okt</v>
      </c>
      <c r="D123" s="3">
        <f>+'Ark1'!C136</f>
        <v>2016</v>
      </c>
      <c r="E123" s="3">
        <f>+'Ark1'!Q136</f>
        <v>413</v>
      </c>
      <c r="F123" s="3"/>
      <c r="G123" s="216">
        <f>+'Ark1'!R136</f>
        <v>2766</v>
      </c>
      <c r="H123" s="3"/>
      <c r="I123" s="3">
        <f>+'Ark1'!S136</f>
        <v>2766</v>
      </c>
      <c r="J123" s="52">
        <f>+'Ark1'!T136</f>
        <v>8.3073041806823618</v>
      </c>
      <c r="K123" s="52">
        <f>+'Ark1'!U136</f>
        <v>8.360011618556948</v>
      </c>
      <c r="L123" s="95"/>
      <c r="M123" s="11">
        <f>+'Ark1'!W136</f>
        <v>58.460231381055678</v>
      </c>
      <c r="N123" s="3"/>
      <c r="O123" s="14">
        <f>+'Ark1'!Z136</f>
        <v>151.81608821402725</v>
      </c>
      <c r="P123" s="14"/>
      <c r="Q123" s="14">
        <f>+'Ark1'!AA136</f>
        <v>29.824684257523479</v>
      </c>
      <c r="R123" s="52">
        <f>+'Ark1'!AB136</f>
        <v>5.000763696265194</v>
      </c>
      <c r="S123" s="14">
        <f>+'Ark1'!AC136</f>
        <v>-41.02211737618213</v>
      </c>
      <c r="T123" s="14">
        <f t="shared" si="16"/>
        <v>6.6973365617433416</v>
      </c>
      <c r="U123" s="11">
        <f>+IF(G123=0,"",'Ark1'!V136)</f>
        <v>14.659436008676796</v>
      </c>
      <c r="V123" s="28"/>
      <c r="AK123"/>
      <c r="AL123"/>
      <c r="AN123"/>
      <c r="AO123"/>
      <c r="AQ123"/>
      <c r="AR123"/>
      <c r="AS123"/>
      <c r="AT123"/>
      <c r="AU123"/>
      <c r="AV123"/>
      <c r="AW123"/>
    </row>
    <row r="124" spans="1:49" ht="15.6">
      <c r="A124" s="28"/>
      <c r="B124" s="3">
        <f>+'Ark1'!D137</f>
        <v>11</v>
      </c>
      <c r="C124" s="3" t="str">
        <f t="shared" si="19"/>
        <v>Nov</v>
      </c>
      <c r="D124" s="3">
        <f>+'Ark1'!C137</f>
        <v>2016</v>
      </c>
      <c r="E124" s="3">
        <f>+'Ark1'!Q137</f>
        <v>446</v>
      </c>
      <c r="F124" s="3"/>
      <c r="G124" s="216">
        <f>+'Ark1'!R137</f>
        <v>3084</v>
      </c>
      <c r="H124" s="3"/>
      <c r="I124" s="3">
        <f>+'Ark1'!S137</f>
        <v>3079</v>
      </c>
      <c r="J124" s="52">
        <f>+'Ark1'!T137</f>
        <v>9.2623738587217677</v>
      </c>
      <c r="K124" s="52">
        <f>+'Ark1'!U137</f>
        <v>9.3300297292514163</v>
      </c>
      <c r="L124" s="95"/>
      <c r="M124" s="11">
        <f>+'Ark1'!W137</f>
        <v>57.891198441052303</v>
      </c>
      <c r="N124" s="3"/>
      <c r="O124" s="14">
        <f>+'Ark1'!Z137</f>
        <v>152.20763234816533</v>
      </c>
      <c r="P124" s="14"/>
      <c r="Q124" s="14">
        <f>+'Ark1'!AA137</f>
        <v>30.019053441911801</v>
      </c>
      <c r="R124" s="52">
        <f>+'Ark1'!AB137</f>
        <v>5.5440762893817954</v>
      </c>
      <c r="S124" s="14">
        <f>+'Ark1'!AC137</f>
        <v>-42.581615694376893</v>
      </c>
      <c r="T124" s="14">
        <f t="shared" si="16"/>
        <v>6.9147982062780269</v>
      </c>
      <c r="U124" s="11">
        <f>+IF(G124=0,"",'Ark1'!V137)</f>
        <v>14.370622568093379</v>
      </c>
      <c r="V124" s="28"/>
      <c r="AK124"/>
      <c r="AL124"/>
      <c r="AN124"/>
      <c r="AO124"/>
      <c r="AQ124"/>
      <c r="AR124"/>
      <c r="AS124"/>
      <c r="AT124"/>
      <c r="AU124"/>
      <c r="AV124"/>
      <c r="AW124"/>
    </row>
    <row r="125" spans="1:49" ht="15.6">
      <c r="A125" s="28"/>
      <c r="B125" s="3">
        <f>+'Ark1'!D138</f>
        <v>12</v>
      </c>
      <c r="C125" s="3" t="str">
        <f t="shared" si="19"/>
        <v>Des</v>
      </c>
      <c r="D125" s="3">
        <f>+'Ark1'!C138</f>
        <v>2016</v>
      </c>
      <c r="E125" s="3">
        <f>+'Ark1'!Q138</f>
        <v>366</v>
      </c>
      <c r="F125" s="3"/>
      <c r="G125" s="216">
        <f>+'Ark1'!R138</f>
        <v>2731</v>
      </c>
      <c r="H125" s="3"/>
      <c r="I125" s="3">
        <f>+'Ark1'!S138</f>
        <v>2731</v>
      </c>
      <c r="J125" s="52">
        <f>+'Ark1'!T138</f>
        <v>8.202186448822685</v>
      </c>
      <c r="K125" s="52">
        <f>+'Ark1'!U138</f>
        <v>8.3305630759631981</v>
      </c>
      <c r="L125" s="95"/>
      <c r="M125" s="11">
        <f>+'Ark1'!W138</f>
        <v>58.432442328817281</v>
      </c>
      <c r="N125" s="3"/>
      <c r="O125" s="14">
        <f>+'Ark1'!Z138</f>
        <v>153.22010252654724</v>
      </c>
      <c r="P125" s="14"/>
      <c r="Q125" s="14">
        <f>+'Ark1'!AA138</f>
        <v>29.671469567989178</v>
      </c>
      <c r="R125" s="52">
        <f>+'Ark1'!AB138</f>
        <v>5.0921312495495137</v>
      </c>
      <c r="S125" s="14">
        <f>+'Ark1'!AC138</f>
        <v>-45.011713954825311</v>
      </c>
      <c r="T125" s="14">
        <f t="shared" si="16"/>
        <v>7.4617486338797816</v>
      </c>
      <c r="U125" s="11">
        <f>+IF(G125=0,"",'Ark1'!V138)</f>
        <v>14.678872207982426</v>
      </c>
      <c r="V125" s="28"/>
      <c r="AK125"/>
      <c r="AL125"/>
      <c r="AN125"/>
      <c r="AO125"/>
      <c r="AQ125"/>
      <c r="AR125"/>
      <c r="AS125"/>
      <c r="AT125"/>
      <c r="AU125"/>
      <c r="AV125"/>
      <c r="AW125"/>
    </row>
    <row r="126" spans="1:49">
      <c r="A126" s="28"/>
      <c r="B126" s="28"/>
      <c r="C126" s="28"/>
      <c r="D126" s="28"/>
      <c r="E126" s="28"/>
      <c r="F126" s="28"/>
      <c r="G126" s="211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AK126"/>
      <c r="AL126"/>
      <c r="AN126"/>
      <c r="AO126"/>
      <c r="AQ126"/>
      <c r="AR126"/>
      <c r="AS126"/>
      <c r="AT126"/>
      <c r="AU126"/>
      <c r="AV126"/>
      <c r="AW126"/>
    </row>
    <row r="127" spans="1:49" ht="15.6">
      <c r="A127" s="28"/>
      <c r="B127" s="3">
        <f>+'Ark1'!D139</f>
        <v>1</v>
      </c>
      <c r="C127" s="3" t="str">
        <f>+C114</f>
        <v>Jan</v>
      </c>
      <c r="D127" s="3">
        <f>+'Ark1'!C139</f>
        <v>2015</v>
      </c>
      <c r="E127" s="3">
        <f>+'Ark1'!Q139</f>
        <v>630</v>
      </c>
      <c r="F127" s="3"/>
      <c r="G127" s="216">
        <f>+'Ark1'!R139</f>
        <v>3980</v>
      </c>
      <c r="H127" s="3"/>
      <c r="I127" s="3">
        <f>+'Ark1'!S139</f>
        <v>3978</v>
      </c>
      <c r="J127" s="52">
        <f>+'Ark1'!T139</f>
        <v>8.1607545622308777</v>
      </c>
      <c r="K127" s="52">
        <f>+'Ark1'!U139</f>
        <v>8.2842046481081528</v>
      </c>
      <c r="L127" s="95"/>
      <c r="M127" s="11">
        <f>+'Ark1'!W139</f>
        <v>59.116641528406248</v>
      </c>
      <c r="N127" s="3"/>
      <c r="O127" s="14">
        <f>+'Ark1'!Z139</f>
        <v>140.94198089492204</v>
      </c>
      <c r="P127" s="14"/>
      <c r="Q127" s="14">
        <f>+'Ark1'!AA139</f>
        <v>32.267242825741249</v>
      </c>
      <c r="R127" s="52">
        <f>+'Ark1'!AB139</f>
        <v>4.2644448380153124</v>
      </c>
      <c r="S127" s="14">
        <f>+'Ark1'!AC139</f>
        <v>-34.555589687021609</v>
      </c>
      <c r="T127" s="14">
        <f t="shared" si="16"/>
        <v>6.3174603174603172</v>
      </c>
      <c r="U127" s="11">
        <f>+IF(G127=0,"",'Ark1'!V139)</f>
        <v>15.07185929648241</v>
      </c>
      <c r="V127" s="28"/>
      <c r="AK127"/>
      <c r="AL127"/>
      <c r="AN127"/>
      <c r="AO127"/>
      <c r="AQ127"/>
      <c r="AR127"/>
      <c r="AS127"/>
      <c r="AT127"/>
      <c r="AU127"/>
      <c r="AV127"/>
      <c r="AW127"/>
    </row>
    <row r="128" spans="1:49" ht="15.6">
      <c r="A128" s="28"/>
      <c r="B128" s="3">
        <f>+'Ark1'!D140</f>
        <v>2</v>
      </c>
      <c r="C128" s="3" t="str">
        <f t="shared" ref="C128:C138" si="20">+C115</f>
        <v>Feb</v>
      </c>
      <c r="D128" s="3">
        <f>+'Ark1'!C140</f>
        <v>2015</v>
      </c>
      <c r="E128" s="3">
        <f>+'Ark1'!Q140</f>
        <v>503</v>
      </c>
      <c r="F128" s="3"/>
      <c r="G128" s="216">
        <f>+'Ark1'!R140</f>
        <v>3187</v>
      </c>
      <c r="H128" s="3"/>
      <c r="I128" s="3">
        <f>+'Ark1'!S140</f>
        <v>3185</v>
      </c>
      <c r="J128" s="52">
        <f>+'Ark1'!T140</f>
        <v>6.5347549723190479</v>
      </c>
      <c r="K128" s="52">
        <f>+'Ark1'!U140</f>
        <v>6.6207980246534861</v>
      </c>
      <c r="L128" s="95"/>
      <c r="M128" s="11">
        <f>+'Ark1'!W140</f>
        <v>59.680062794348522</v>
      </c>
      <c r="N128" s="3"/>
      <c r="O128" s="14">
        <f>+'Ark1'!Z140</f>
        <v>140.68740973312424</v>
      </c>
      <c r="P128" s="14"/>
      <c r="Q128" s="14">
        <f>+'Ark1'!AA140</f>
        <v>31.257695743799744</v>
      </c>
      <c r="R128" s="52">
        <f>+'Ark1'!AB140</f>
        <v>4.2211616095070967</v>
      </c>
      <c r="S128" s="14">
        <f>+'Ark1'!AC140</f>
        <v>-35.741121207025827</v>
      </c>
      <c r="T128" s="14">
        <f t="shared" si="16"/>
        <v>6.3359840954274356</v>
      </c>
      <c r="U128" s="11">
        <f>+IF(G128=0,"",'Ark1'!V140)</f>
        <v>15.350486350800121</v>
      </c>
      <c r="V128" s="28"/>
      <c r="AK128"/>
      <c r="AL128"/>
      <c r="AN128"/>
      <c r="AO128"/>
      <c r="AQ128"/>
      <c r="AR128"/>
      <c r="AS128"/>
      <c r="AT128"/>
      <c r="AU128"/>
      <c r="AV128"/>
      <c r="AW128"/>
    </row>
    <row r="129" spans="1:50" ht="15.6">
      <c r="A129" s="28"/>
      <c r="B129" s="3">
        <f>+'Ark1'!D141</f>
        <v>3</v>
      </c>
      <c r="C129" s="3" t="str">
        <f t="shared" si="20"/>
        <v>Mar</v>
      </c>
      <c r="D129" s="3">
        <f>+'Ark1'!C141</f>
        <v>2015</v>
      </c>
      <c r="E129" s="3">
        <f>+'Ark1'!Q141</f>
        <v>572</v>
      </c>
      <c r="F129" s="3"/>
      <c r="G129" s="216">
        <f>+'Ark1'!R141</f>
        <v>3652</v>
      </c>
      <c r="H129" s="3"/>
      <c r="I129" s="3">
        <f>+'Ark1'!S141</f>
        <v>3652</v>
      </c>
      <c r="J129" s="52">
        <f>+'Ark1'!T141</f>
        <v>7.4882099651425058</v>
      </c>
      <c r="K129" s="52">
        <f>+'Ark1'!U141</f>
        <v>7.6634469313419329</v>
      </c>
      <c r="L129" s="95"/>
      <c r="M129" s="11">
        <f>+'Ark1'!W141</f>
        <v>59.586527929901415</v>
      </c>
      <c r="N129" s="3"/>
      <c r="O129" s="14">
        <f>+'Ark1'!Z141</f>
        <v>142.0194140197153</v>
      </c>
      <c r="P129" s="14"/>
      <c r="Q129" s="14">
        <f>+'Ark1'!AA141</f>
        <v>30.457841482313722</v>
      </c>
      <c r="R129" s="52">
        <f>+'Ark1'!AB141</f>
        <v>4.3785690237906403</v>
      </c>
      <c r="S129" s="14">
        <f>+'Ark1'!AC141</f>
        <v>-34.294197910827847</v>
      </c>
      <c r="T129" s="14">
        <f t="shared" si="16"/>
        <v>6.384615384615385</v>
      </c>
      <c r="U129" s="11">
        <f>+IF(G129=0,"",'Ark1'!V141)</f>
        <v>15.275739320920048</v>
      </c>
      <c r="V129" s="28"/>
      <c r="AK129"/>
      <c r="AL129"/>
      <c r="AN129"/>
      <c r="AO129"/>
      <c r="AQ129"/>
      <c r="AR129"/>
      <c r="AS129"/>
      <c r="AT129"/>
      <c r="AU129"/>
      <c r="AV129"/>
      <c r="AW129"/>
    </row>
    <row r="130" spans="1:50" ht="15.6">
      <c r="A130" s="28"/>
      <c r="B130" s="3">
        <f>+'Ark1'!D142</f>
        <v>4</v>
      </c>
      <c r="C130" s="3" t="str">
        <f t="shared" si="20"/>
        <v>Apr</v>
      </c>
      <c r="D130" s="3">
        <f>+'Ark1'!C142</f>
        <v>2015</v>
      </c>
      <c r="E130" s="3">
        <f>+'Ark1'!Q142</f>
        <v>573</v>
      </c>
      <c r="F130" s="3"/>
      <c r="G130" s="216">
        <f>+'Ark1'!R142</f>
        <v>3944</v>
      </c>
      <c r="H130" s="3"/>
      <c r="I130" s="3">
        <f>+'Ark1'!S142</f>
        <v>3944</v>
      </c>
      <c r="J130" s="52">
        <f>+'Ark1'!T142</f>
        <v>8.0869386918187391</v>
      </c>
      <c r="K130" s="52">
        <f>+'Ark1'!U142</f>
        <v>8.0967197801884296</v>
      </c>
      <c r="L130" s="95"/>
      <c r="M130" s="11">
        <f>+'Ark1'!W142</f>
        <v>59.419117647058819</v>
      </c>
      <c r="N130" s="3"/>
      <c r="O130" s="14">
        <f>+'Ark1'!Z142</f>
        <v>138.93975659229187</v>
      </c>
      <c r="P130" s="14"/>
      <c r="Q130" s="14">
        <f>+'Ark1'!AA142</f>
        <v>30.318477913368351</v>
      </c>
      <c r="R130" s="52">
        <f>+'Ark1'!AB142</f>
        <v>4.1537453018706092</v>
      </c>
      <c r="S130" s="14">
        <f>+'Ark1'!AC142</f>
        <v>-31.851310452270777</v>
      </c>
      <c r="T130" s="14">
        <f t="shared" si="16"/>
        <v>6.8830715532286213</v>
      </c>
      <c r="U130" s="11">
        <f>+IF(G130=0,"",'Ark1'!V142)</f>
        <v>15.242900608519269</v>
      </c>
      <c r="V130" s="28"/>
      <c r="AK130"/>
      <c r="AL130"/>
      <c r="AN130"/>
      <c r="AO130"/>
      <c r="AQ130"/>
      <c r="AR130"/>
      <c r="AS130"/>
      <c r="AT130"/>
      <c r="AU130"/>
      <c r="AV130"/>
      <c r="AW130"/>
    </row>
    <row r="131" spans="1:50" ht="15.6">
      <c r="A131" s="28"/>
      <c r="B131" s="3">
        <f>+'Ark1'!D143</f>
        <v>5</v>
      </c>
      <c r="C131" s="3" t="str">
        <f t="shared" si="20"/>
        <v>Mai</v>
      </c>
      <c r="D131" s="3">
        <f>+'Ark1'!C143</f>
        <v>2015</v>
      </c>
      <c r="E131" s="3">
        <f>+'Ark1'!Q143</f>
        <v>545</v>
      </c>
      <c r="F131" s="3"/>
      <c r="G131" s="216">
        <f>+'Ark1'!R143</f>
        <v>3733</v>
      </c>
      <c r="H131" s="3"/>
      <c r="I131" s="3">
        <f>+'Ark1'!S143</f>
        <v>3732</v>
      </c>
      <c r="J131" s="52">
        <f>+'Ark1'!T143</f>
        <v>7.6542956735698144</v>
      </c>
      <c r="K131" s="52">
        <f>+'Ark1'!U143</f>
        <v>7.607825593091107</v>
      </c>
      <c r="L131" s="95"/>
      <c r="M131" s="11">
        <f>+'Ark1'!W143</f>
        <v>59.427116827438361</v>
      </c>
      <c r="N131" s="3"/>
      <c r="O131" s="14">
        <f>+'Ark1'!Z143</f>
        <v>137.96637191854228</v>
      </c>
      <c r="P131" s="14"/>
      <c r="Q131" s="14">
        <f>+'Ark1'!AA143</f>
        <v>30.664750553266252</v>
      </c>
      <c r="R131" s="52">
        <f>+'Ark1'!AB143</f>
        <v>4.4016334715492809</v>
      </c>
      <c r="S131" s="14">
        <f>+'Ark1'!AC143</f>
        <v>-30.582874696918282</v>
      </c>
      <c r="T131" s="14">
        <f t="shared" si="16"/>
        <v>6.8495412844036698</v>
      </c>
      <c r="U131" s="11">
        <f>+IF(G131=0,"",'Ark1'!V143)</f>
        <v>15.199839271363514</v>
      </c>
      <c r="V131" s="28"/>
      <c r="AK131"/>
      <c r="AL131"/>
      <c r="AN131"/>
      <c r="AO131"/>
      <c r="AQ131"/>
      <c r="AR131"/>
      <c r="AS131"/>
      <c r="AT131"/>
      <c r="AU131"/>
      <c r="AV131"/>
      <c r="AW131"/>
    </row>
    <row r="132" spans="1:50" ht="15.6">
      <c r="A132" s="28"/>
      <c r="B132" s="3">
        <f>+'Ark1'!D144</f>
        <v>6</v>
      </c>
      <c r="C132" s="3" t="str">
        <f t="shared" si="20"/>
        <v>Jun</v>
      </c>
      <c r="D132" s="3">
        <f>+'Ark1'!C144</f>
        <v>2015</v>
      </c>
      <c r="E132" s="3">
        <f>+'Ark1'!Q144</f>
        <v>573</v>
      </c>
      <c r="F132" s="3"/>
      <c r="G132" s="216">
        <f>+'Ark1'!R144</f>
        <v>4069</v>
      </c>
      <c r="H132" s="3"/>
      <c r="I132" s="3">
        <f>+'Ark1'!S144</f>
        <v>4069</v>
      </c>
      <c r="J132" s="52">
        <f>+'Ark1'!T144</f>
        <v>8.3432437974164486</v>
      </c>
      <c r="K132" s="52">
        <f>+'Ark1'!U144</f>
        <v>8.394850389622702</v>
      </c>
      <c r="L132" s="95"/>
      <c r="M132" s="11">
        <f>+'Ark1'!W144</f>
        <v>59.556647825018416</v>
      </c>
      <c r="N132" s="3"/>
      <c r="O132" s="14">
        <f>+'Ark1'!Z144</f>
        <v>139.63027770951064</v>
      </c>
      <c r="P132" s="14"/>
      <c r="Q132" s="14">
        <f>+'Ark1'!AA144</f>
        <v>30.71749997261934</v>
      </c>
      <c r="R132" s="52">
        <f>+'Ark1'!AB144</f>
        <v>4.3453800766901258</v>
      </c>
      <c r="S132" s="14">
        <f>+'Ark1'!AC144</f>
        <v>-35.83038762490235</v>
      </c>
      <c r="T132" s="14">
        <f t="shared" si="16"/>
        <v>7.1012216404886566</v>
      </c>
      <c r="U132" s="11">
        <f>+IF(G132=0,"",'Ark1'!V144)</f>
        <v>15.275497665274022</v>
      </c>
      <c r="V132" s="28"/>
      <c r="AK132"/>
      <c r="AL132"/>
      <c r="AN132"/>
      <c r="AO132"/>
      <c r="AQ132"/>
      <c r="AR132"/>
      <c r="AS132"/>
      <c r="AT132"/>
      <c r="AU132"/>
      <c r="AV132"/>
      <c r="AW132"/>
    </row>
    <row r="133" spans="1:50" ht="15.6">
      <c r="A133" s="28"/>
      <c r="B133" s="3">
        <f>+'Ark1'!D145</f>
        <v>7</v>
      </c>
      <c r="C133" s="3" t="str">
        <f t="shared" si="20"/>
        <v>Jul</v>
      </c>
      <c r="D133" s="3">
        <f>+'Ark1'!C145</f>
        <v>2015</v>
      </c>
      <c r="E133" s="3">
        <f>+'Ark1'!Q145</f>
        <v>569</v>
      </c>
      <c r="F133" s="3"/>
      <c r="G133" s="216">
        <f>+'Ark1'!R145</f>
        <v>4021</v>
      </c>
      <c r="H133" s="3"/>
      <c r="I133" s="3">
        <f>+'Ark1'!S145</f>
        <v>4017</v>
      </c>
      <c r="J133" s="52">
        <f>+'Ark1'!T145</f>
        <v>8.2448226368669282</v>
      </c>
      <c r="K133" s="52">
        <f>+'Ark1'!U145</f>
        <v>8.2409874415812823</v>
      </c>
      <c r="L133" s="95"/>
      <c r="M133" s="11">
        <f>+'Ark1'!W145</f>
        <v>59.583271097834221</v>
      </c>
      <c r="N133" s="3"/>
      <c r="O133" s="14">
        <f>+'Ark1'!Z145</f>
        <v>138.84548170276344</v>
      </c>
      <c r="P133" s="14"/>
      <c r="Q133" s="14">
        <f>+'Ark1'!AA145</f>
        <v>30.819773228081356</v>
      </c>
      <c r="R133" s="52">
        <f>+'Ark1'!AB145</f>
        <v>4.281726629177018</v>
      </c>
      <c r="S133" s="14">
        <f>+'Ark1'!AC145</f>
        <v>-33.259960019413271</v>
      </c>
      <c r="T133" s="14">
        <f t="shared" si="16"/>
        <v>7.0667838312829527</v>
      </c>
      <c r="U133" s="11">
        <f>+IF(G133=0,"",'Ark1'!V145)</f>
        <v>15.270082069137031</v>
      </c>
      <c r="V133" s="28"/>
      <c r="AK133"/>
      <c r="AL133"/>
      <c r="AN133"/>
      <c r="AO133"/>
      <c r="AQ133"/>
      <c r="AR133"/>
      <c r="AS133"/>
      <c r="AT133"/>
      <c r="AU133"/>
      <c r="AV133"/>
      <c r="AW133"/>
    </row>
    <row r="134" spans="1:50" ht="15.6">
      <c r="A134" s="28"/>
      <c r="B134" s="3">
        <f>+'Ark1'!D146</f>
        <v>8</v>
      </c>
      <c r="C134" s="3" t="str">
        <f t="shared" si="20"/>
        <v>Aug</v>
      </c>
      <c r="D134" s="3">
        <f>+'Ark1'!C146</f>
        <v>2015</v>
      </c>
      <c r="E134" s="3">
        <f>+'Ark1'!Q146</f>
        <v>619</v>
      </c>
      <c r="F134" s="3"/>
      <c r="G134" s="216">
        <f>+'Ark1'!R146</f>
        <v>3887</v>
      </c>
      <c r="H134" s="3"/>
      <c r="I134" s="3">
        <f>+'Ark1'!S146</f>
        <v>3885</v>
      </c>
      <c r="J134" s="52">
        <f>+'Ark1'!T146</f>
        <v>7.970063563666189</v>
      </c>
      <c r="K134" s="52">
        <f>+'Ark1'!U146</f>
        <v>7.9650631091784323</v>
      </c>
      <c r="L134" s="95"/>
      <c r="M134" s="11">
        <f>+'Ark1'!W146</f>
        <v>59.273616473616485</v>
      </c>
      <c r="N134" s="3"/>
      <c r="O134" s="14">
        <f>+'Ark1'!Z146</f>
        <v>138.75624195624189</v>
      </c>
      <c r="P134" s="14"/>
      <c r="Q134" s="14">
        <f>+'Ark1'!AA146</f>
        <v>31.851534459046249</v>
      </c>
      <c r="R134" s="52">
        <f>+'Ark1'!AB146</f>
        <v>4.3617663079579652</v>
      </c>
      <c r="S134" s="14">
        <f>+'Ark1'!AC146</f>
        <v>-29.796530188989195</v>
      </c>
      <c r="T134" s="14">
        <f t="shared" si="16"/>
        <v>6.2794830371567043</v>
      </c>
      <c r="U134" s="11">
        <f>+IF(G134=0,"",'Ark1'!V146)</f>
        <v>15.117571391818879</v>
      </c>
      <c r="V134" s="28"/>
      <c r="AK134"/>
      <c r="AL134"/>
      <c r="AN134"/>
      <c r="AO134"/>
      <c r="AQ134"/>
      <c r="AR134"/>
      <c r="AS134"/>
      <c r="AT134"/>
      <c r="AU134"/>
      <c r="AV134"/>
      <c r="AW134"/>
    </row>
    <row r="135" spans="1:50" ht="15.6">
      <c r="A135" s="28"/>
      <c r="B135" s="3">
        <f>+'Ark1'!D147</f>
        <v>9</v>
      </c>
      <c r="C135" s="3" t="str">
        <f t="shared" si="20"/>
        <v>Sep</v>
      </c>
      <c r="D135" s="3">
        <f>+'Ark1'!C147</f>
        <v>2015</v>
      </c>
      <c r="E135" s="3">
        <f>+'Ark1'!Q147</f>
        <v>610</v>
      </c>
      <c r="F135" s="3"/>
      <c r="G135" s="216">
        <f>+'Ark1'!R147</f>
        <v>4429</v>
      </c>
      <c r="H135" s="3"/>
      <c r="I135" s="3">
        <f>+'Ark1'!S147</f>
        <v>4429</v>
      </c>
      <c r="J135" s="52">
        <f>+'Ark1'!T147</f>
        <v>9.0814025015378306</v>
      </c>
      <c r="K135" s="52">
        <f>+'Ark1'!U147</f>
        <v>9.0730335476576016</v>
      </c>
      <c r="L135" s="95"/>
      <c r="M135" s="11">
        <f>+'Ark1'!W147</f>
        <v>59.196658387897962</v>
      </c>
      <c r="N135" s="3"/>
      <c r="O135" s="14">
        <f>+'Ark1'!Z147</f>
        <v>138.64402799729029</v>
      </c>
      <c r="P135" s="14"/>
      <c r="Q135" s="14">
        <f>+'Ark1'!AA147</f>
        <v>30.965296034229031</v>
      </c>
      <c r="R135" s="52">
        <f>+'Ark1'!AB147</f>
        <v>4.3776797565156791</v>
      </c>
      <c r="S135" s="14">
        <f>+'Ark1'!AC147</f>
        <v>-32.059900356723304</v>
      </c>
      <c r="T135" s="14">
        <f t="shared" si="16"/>
        <v>7.2606557377049183</v>
      </c>
      <c r="U135" s="11">
        <f>+IF(G135=0,"",'Ark1'!V147)</f>
        <v>15.110860239331677</v>
      </c>
      <c r="V135" s="28"/>
      <c r="AK135"/>
      <c r="AL135"/>
      <c r="AN135"/>
      <c r="AO135"/>
      <c r="AQ135"/>
      <c r="AR135"/>
      <c r="AS135"/>
      <c r="AT135"/>
      <c r="AU135"/>
      <c r="AV135"/>
      <c r="AW135"/>
    </row>
    <row r="136" spans="1:50" ht="15.6">
      <c r="A136" s="28"/>
      <c r="B136" s="3">
        <f>+'Ark1'!D148</f>
        <v>10</v>
      </c>
      <c r="C136" s="3" t="str">
        <f t="shared" si="20"/>
        <v>Okt</v>
      </c>
      <c r="D136" s="3">
        <f>+'Ark1'!C148</f>
        <v>2015</v>
      </c>
      <c r="E136" s="3">
        <f>+'Ark1'!Q148</f>
        <v>715</v>
      </c>
      <c r="F136" s="3"/>
      <c r="G136" s="216">
        <f>+'Ark1'!R148</f>
        <v>5217</v>
      </c>
      <c r="H136" s="3"/>
      <c r="I136" s="3">
        <f>+'Ark1'!S148</f>
        <v>5217</v>
      </c>
      <c r="J136" s="52">
        <f>+'Ark1'!T148</f>
        <v>10.697149887225752</v>
      </c>
      <c r="K136" s="52">
        <f>+'Ark1'!U148</f>
        <v>10.48814624528926</v>
      </c>
      <c r="L136" s="95"/>
      <c r="M136" s="11">
        <f>+'Ark1'!W148</f>
        <v>58.507571401188414</v>
      </c>
      <c r="N136" s="3"/>
      <c r="O136" s="14">
        <f>+'Ark1'!Z148</f>
        <v>136.06055204140284</v>
      </c>
      <c r="P136" s="14"/>
      <c r="Q136" s="14">
        <f>+'Ark1'!AA148</f>
        <v>31.641004850738675</v>
      </c>
      <c r="R136" s="52">
        <f>+'Ark1'!AB148</f>
        <v>4.7287948825003525</v>
      </c>
      <c r="S136" s="14">
        <f>+'Ark1'!AC148</f>
        <v>-33.114474540602551</v>
      </c>
      <c r="T136" s="14">
        <f t="shared" si="16"/>
        <v>7.2965034965034965</v>
      </c>
      <c r="U136" s="11">
        <f>+IF(G136=0,"",'Ark1'!V148)</f>
        <v>14.735480161012079</v>
      </c>
      <c r="V136" s="28"/>
      <c r="AK136"/>
      <c r="AL136"/>
      <c r="AN136"/>
      <c r="AO136"/>
      <c r="AQ136"/>
      <c r="AR136"/>
      <c r="AS136"/>
      <c r="AT136"/>
      <c r="AU136"/>
      <c r="AV136"/>
      <c r="AW136"/>
    </row>
    <row r="137" spans="1:50" ht="15.6">
      <c r="A137" s="28"/>
      <c r="B137" s="3">
        <f>+'Ark1'!D149</f>
        <v>11</v>
      </c>
      <c r="C137" s="3" t="str">
        <f t="shared" si="20"/>
        <v>Nov</v>
      </c>
      <c r="D137" s="3">
        <f>+'Ark1'!C149</f>
        <v>2015</v>
      </c>
      <c r="E137" s="3">
        <f>+'Ark1'!Q149</f>
        <v>698</v>
      </c>
      <c r="F137" s="3"/>
      <c r="G137" s="216">
        <f>+'Ark1'!R149</f>
        <v>4588</v>
      </c>
      <c r="H137" s="3"/>
      <c r="I137" s="3">
        <f>+'Ark1'!S149</f>
        <v>4585</v>
      </c>
      <c r="J137" s="52">
        <f>+'Ark1'!T149</f>
        <v>9.4074225958581099</v>
      </c>
      <c r="K137" s="52">
        <f>+'Ark1'!U149</f>
        <v>9.1680762360447616</v>
      </c>
      <c r="L137" s="95"/>
      <c r="M137" s="11">
        <f>+'Ark1'!W149</f>
        <v>58.737840785169027</v>
      </c>
      <c r="N137" s="3"/>
      <c r="O137" s="14">
        <f>+'Ark1'!Z149</f>
        <v>135.32972737186475</v>
      </c>
      <c r="P137" s="14"/>
      <c r="Q137" s="14">
        <f>+'Ark1'!AA149</f>
        <v>29.392809854385504</v>
      </c>
      <c r="R137" s="52">
        <f>+'Ark1'!AB149</f>
        <v>4.4060255317742687</v>
      </c>
      <c r="S137" s="14">
        <f>+'Ark1'!AC149</f>
        <v>-20.021868458125486</v>
      </c>
      <c r="T137" s="14">
        <f t="shared" si="16"/>
        <v>6.5730659025787963</v>
      </c>
      <c r="U137" s="11">
        <f>+IF(G137=0,"",'Ark1'!V149)</f>
        <v>14.851351351351351</v>
      </c>
      <c r="V137" s="28"/>
      <c r="AK137"/>
      <c r="AL137"/>
      <c r="AN137"/>
      <c r="AO137"/>
      <c r="AQ137"/>
      <c r="AR137"/>
      <c r="AS137"/>
      <c r="AT137"/>
      <c r="AU137"/>
      <c r="AV137"/>
      <c r="AW137"/>
    </row>
    <row r="138" spans="1:50" ht="15.6">
      <c r="A138" s="28"/>
      <c r="B138" s="3">
        <f>+'Ark1'!D150</f>
        <v>12</v>
      </c>
      <c r="C138" s="3" t="str">
        <f t="shared" si="20"/>
        <v>Des</v>
      </c>
      <c r="D138" s="3">
        <f>+'Ark1'!C150</f>
        <v>2015</v>
      </c>
      <c r="E138" s="3">
        <f>+'Ark1'!Q150</f>
        <v>589</v>
      </c>
      <c r="F138" s="3"/>
      <c r="G138" s="216">
        <f>+'Ark1'!R150</f>
        <v>4063</v>
      </c>
      <c r="H138" s="3"/>
      <c r="I138" s="3">
        <f>+'Ark1'!S150</f>
        <v>4062</v>
      </c>
      <c r="J138" s="52">
        <f>+'Ark1'!T150</f>
        <v>8.3309411523477515</v>
      </c>
      <c r="K138" s="52">
        <f>+'Ark1'!U150</f>
        <v>8.3968480532428398</v>
      </c>
      <c r="L138" s="95"/>
      <c r="M138" s="11">
        <f>+'Ark1'!W150</f>
        <v>58.705071393402257</v>
      </c>
      <c r="N138" s="3"/>
      <c r="O138" s="14">
        <f>+'Ark1'!Z150</f>
        <v>139.90418513047791</v>
      </c>
      <c r="P138" s="14"/>
      <c r="Q138" s="14">
        <f>+'Ark1'!AA150</f>
        <v>30.142198398369555</v>
      </c>
      <c r="R138" s="52">
        <f>+'Ark1'!AB150</f>
        <v>4.6318071528354334</v>
      </c>
      <c r="S138" s="14">
        <f>+'Ark1'!AC150</f>
        <v>-29.559742478510259</v>
      </c>
      <c r="T138" s="14">
        <f t="shared" si="16"/>
        <v>6.8981324278438034</v>
      </c>
      <c r="U138" s="11">
        <f>+IF(G138=0,"",'Ark1'!V150)</f>
        <v>14.822544917548612</v>
      </c>
      <c r="V138" s="28"/>
      <c r="AK138"/>
      <c r="AL138"/>
      <c r="AN138"/>
      <c r="AO138"/>
      <c r="AQ138"/>
      <c r="AR138"/>
      <c r="AS138"/>
      <c r="AT138"/>
      <c r="AU138"/>
      <c r="AV138"/>
      <c r="AW138"/>
    </row>
    <row r="139" spans="1:50">
      <c r="A139" s="28"/>
      <c r="B139" s="28"/>
      <c r="C139" s="28"/>
      <c r="D139" s="28"/>
      <c r="E139" s="28"/>
      <c r="F139" s="28"/>
      <c r="G139" s="211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AK139"/>
      <c r="AL139"/>
      <c r="AN139"/>
      <c r="AO139"/>
      <c r="AQ139"/>
      <c r="AR139"/>
      <c r="AS139"/>
      <c r="AT139"/>
      <c r="AU139"/>
      <c r="AV139"/>
      <c r="AW139"/>
    </row>
    <row r="140" spans="1:50" ht="15.6">
      <c r="A140" s="28"/>
      <c r="B140" s="28"/>
      <c r="C140" s="28"/>
      <c r="D140" s="28"/>
      <c r="E140" s="28"/>
      <c r="F140" s="28"/>
      <c r="G140" s="211"/>
      <c r="H140" s="28"/>
      <c r="I140" s="28"/>
      <c r="J140" s="102"/>
      <c r="K140" s="102"/>
      <c r="L140" s="95"/>
      <c r="M140" s="28"/>
      <c r="N140" s="28"/>
      <c r="O140" s="71"/>
      <c r="P140" s="71"/>
      <c r="Q140" s="71"/>
      <c r="R140" s="102"/>
      <c r="S140" s="71"/>
      <c r="T140" s="71"/>
      <c r="U140" s="28"/>
      <c r="V140" s="28"/>
      <c r="AK140"/>
      <c r="AL140"/>
      <c r="AN140"/>
      <c r="AO140"/>
      <c r="AQ140"/>
      <c r="AR140"/>
      <c r="AS140"/>
      <c r="AT140"/>
      <c r="AU140"/>
      <c r="AV140"/>
      <c r="AW140"/>
    </row>
    <row r="141" spans="1:50">
      <c r="J141" s="128"/>
      <c r="K141" s="128"/>
      <c r="L141" s="128"/>
      <c r="R141" s="128"/>
      <c r="S141" s="74"/>
      <c r="T141" s="74"/>
      <c r="U141" s="20"/>
      <c r="V141" s="20"/>
      <c r="W141" s="20"/>
      <c r="X141" s="20"/>
      <c r="Y141" s="20"/>
      <c r="Z141" s="20"/>
      <c r="AA141" s="20"/>
      <c r="AB141" s="20"/>
      <c r="AC141" s="20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</row>
    <row r="142" spans="1:50">
      <c r="J142" s="128"/>
      <c r="K142" s="128"/>
      <c r="L142" s="128"/>
      <c r="R142" s="128"/>
      <c r="S142" s="74"/>
      <c r="T142" s="74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62"/>
      <c r="AF142" s="62"/>
      <c r="AG142" s="62"/>
      <c r="AH142" s="62"/>
      <c r="AI142" s="62"/>
      <c r="AJ142" s="62"/>
      <c r="AK142" s="73"/>
      <c r="AL142" s="63"/>
      <c r="AM142" s="62"/>
      <c r="AN142" s="63"/>
      <c r="AO142" s="63"/>
      <c r="AP142" s="62"/>
      <c r="AQ142" s="63"/>
      <c r="AR142" s="63"/>
      <c r="AS142" s="63"/>
      <c r="AT142" s="63"/>
      <c r="AU142" s="63"/>
      <c r="AV142" s="63"/>
      <c r="AW142" s="63"/>
    </row>
    <row r="143" spans="1:50">
      <c r="J143" s="128"/>
      <c r="K143" s="128"/>
      <c r="L143" s="128"/>
      <c r="R143" s="128"/>
      <c r="S143" s="74"/>
      <c r="T143" s="74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62"/>
      <c r="AF143" s="62"/>
      <c r="AG143" s="62"/>
      <c r="AH143" s="62"/>
      <c r="AI143" s="62"/>
      <c r="AJ143" s="62"/>
      <c r="AK143" s="73"/>
      <c r="AL143" s="63"/>
      <c r="AM143" s="62"/>
      <c r="AN143" s="63"/>
      <c r="AO143" s="63"/>
      <c r="AP143" s="62"/>
      <c r="AQ143" s="63"/>
      <c r="AR143" s="63"/>
      <c r="AS143" s="63"/>
      <c r="AT143" s="63"/>
      <c r="AU143" s="63"/>
      <c r="AV143" s="63"/>
      <c r="AW143" s="63"/>
    </row>
    <row r="144" spans="1:50">
      <c r="J144" s="128"/>
      <c r="K144" s="128"/>
      <c r="L144" s="128"/>
      <c r="R144" s="128"/>
      <c r="S144" s="74"/>
      <c r="T144" s="74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62"/>
      <c r="AF144" s="62"/>
      <c r="AG144" s="62"/>
      <c r="AH144" s="62"/>
      <c r="AI144" s="62"/>
      <c r="AJ144" s="62"/>
      <c r="AK144" s="73"/>
      <c r="AL144" s="63"/>
      <c r="AM144" s="62"/>
      <c r="AN144" s="63"/>
      <c r="AO144" s="63"/>
      <c r="AP144" s="62"/>
      <c r="AQ144" s="63"/>
      <c r="AR144" s="63"/>
      <c r="AS144" s="63"/>
      <c r="AT144" s="63"/>
      <c r="AU144" s="63"/>
      <c r="AV144" s="63"/>
      <c r="AW144" s="63"/>
    </row>
    <row r="145" spans="10:49">
      <c r="J145" s="128"/>
      <c r="K145" s="128"/>
      <c r="L145" s="128"/>
      <c r="R145" s="128"/>
      <c r="S145" s="74"/>
      <c r="T145" s="74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62"/>
      <c r="AF145" s="62"/>
      <c r="AG145" s="62"/>
      <c r="AH145" s="62"/>
      <c r="AI145" s="62"/>
      <c r="AJ145" s="62"/>
      <c r="AK145" s="73"/>
      <c r="AL145" s="63"/>
      <c r="AM145" s="62"/>
      <c r="AN145" s="63"/>
      <c r="AO145" s="63"/>
      <c r="AP145" s="62"/>
      <c r="AQ145" s="63"/>
      <c r="AR145" s="63"/>
      <c r="AS145" s="63"/>
      <c r="AT145" s="63"/>
      <c r="AU145" s="63"/>
      <c r="AV145" s="63"/>
      <c r="AW145" s="63"/>
    </row>
    <row r="146" spans="10:49">
      <c r="J146" s="128"/>
      <c r="K146" s="128"/>
      <c r="L146" s="128"/>
      <c r="R146" s="128"/>
      <c r="S146" s="74"/>
      <c r="T146" s="74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62"/>
      <c r="AF146" s="62"/>
      <c r="AG146" s="62"/>
      <c r="AH146" s="62"/>
      <c r="AI146" s="62"/>
      <c r="AJ146" s="62"/>
      <c r="AK146" s="73"/>
      <c r="AL146" s="63"/>
      <c r="AM146" s="62"/>
      <c r="AN146" s="63"/>
      <c r="AO146" s="63"/>
      <c r="AP146" s="62"/>
      <c r="AQ146" s="63"/>
      <c r="AR146" s="63"/>
      <c r="AS146" s="63"/>
      <c r="AT146" s="63"/>
      <c r="AU146" s="63"/>
      <c r="AV146" s="63"/>
      <c r="AW146" s="63"/>
    </row>
    <row r="147" spans="10:49">
      <c r="J147" s="128"/>
      <c r="K147" s="128"/>
      <c r="L147" s="128"/>
      <c r="R147" s="128"/>
      <c r="S147" s="74"/>
      <c r="T147" s="74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62"/>
      <c r="AF147" s="62"/>
      <c r="AG147" s="62"/>
      <c r="AH147" s="62"/>
      <c r="AI147" s="62"/>
      <c r="AJ147" s="62"/>
      <c r="AK147" s="73"/>
      <c r="AL147" s="63"/>
      <c r="AM147" s="62"/>
      <c r="AN147" s="63"/>
      <c r="AO147" s="63"/>
      <c r="AP147" s="62"/>
      <c r="AQ147" s="63"/>
      <c r="AR147" s="63"/>
      <c r="AS147" s="63"/>
      <c r="AT147" s="63"/>
      <c r="AU147" s="63"/>
      <c r="AV147" s="63"/>
      <c r="AW147" s="63"/>
    </row>
    <row r="148" spans="10:49">
      <c r="J148" s="128"/>
      <c r="K148" s="128"/>
      <c r="L148" s="128"/>
      <c r="R148" s="128"/>
      <c r="S148" s="74"/>
      <c r="T148" s="74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62"/>
      <c r="AF148" s="62"/>
      <c r="AG148" s="62"/>
      <c r="AH148" s="62"/>
      <c r="AI148" s="62"/>
      <c r="AJ148" s="62"/>
      <c r="AK148" s="73"/>
      <c r="AL148" s="63"/>
      <c r="AM148" s="62"/>
      <c r="AN148" s="63"/>
      <c r="AO148" s="63"/>
      <c r="AP148" s="62"/>
      <c r="AQ148" s="63"/>
      <c r="AR148" s="63"/>
      <c r="AS148" s="63"/>
      <c r="AT148" s="63"/>
      <c r="AU148" s="63"/>
      <c r="AV148" s="63"/>
      <c r="AW148" s="63"/>
    </row>
    <row r="149" spans="10:49">
      <c r="J149" s="128"/>
      <c r="K149" s="128"/>
      <c r="L149" s="128"/>
      <c r="R149" s="128"/>
      <c r="S149" s="74"/>
      <c r="T149" s="74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62"/>
      <c r="AF149" s="62"/>
      <c r="AG149" s="62"/>
      <c r="AH149" s="62"/>
      <c r="AI149" s="62"/>
      <c r="AJ149" s="62"/>
      <c r="AK149" s="73"/>
      <c r="AL149" s="63"/>
      <c r="AM149" s="62"/>
      <c r="AN149" s="63"/>
      <c r="AO149" s="63"/>
      <c r="AP149" s="62"/>
      <c r="AQ149" s="63"/>
      <c r="AR149" s="63"/>
      <c r="AS149" s="63"/>
      <c r="AT149" s="63"/>
      <c r="AU149" s="63"/>
      <c r="AV149" s="63"/>
      <c r="AW149" s="63"/>
    </row>
    <row r="150" spans="10:49">
      <c r="J150" s="128"/>
      <c r="K150" s="128"/>
      <c r="L150" s="128"/>
      <c r="R150" s="128"/>
      <c r="S150" s="74"/>
      <c r="T150" s="74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62"/>
      <c r="AF150" s="62"/>
      <c r="AG150" s="62"/>
      <c r="AH150" s="62"/>
      <c r="AI150" s="62"/>
      <c r="AJ150" s="62"/>
      <c r="AK150" s="73"/>
      <c r="AL150" s="63"/>
      <c r="AM150" s="62"/>
      <c r="AN150" s="63"/>
      <c r="AO150" s="63"/>
      <c r="AP150" s="62"/>
      <c r="AQ150" s="63"/>
      <c r="AR150" s="63"/>
      <c r="AS150" s="63"/>
      <c r="AT150" s="63"/>
      <c r="AU150" s="63"/>
      <c r="AV150" s="63"/>
      <c r="AW150" s="63"/>
    </row>
    <row r="151" spans="10:49">
      <c r="J151" s="128"/>
      <c r="K151" s="128"/>
      <c r="L151" s="128"/>
      <c r="R151" s="128"/>
      <c r="S151" s="74"/>
      <c r="T151" s="74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62"/>
      <c r="AF151" s="62"/>
      <c r="AG151" s="62"/>
      <c r="AH151" s="62"/>
      <c r="AI151" s="62"/>
      <c r="AJ151" s="62"/>
      <c r="AK151" s="73"/>
      <c r="AL151" s="63"/>
      <c r="AM151" s="62"/>
      <c r="AN151" s="63"/>
      <c r="AO151" s="63"/>
      <c r="AP151" s="62"/>
      <c r="AQ151" s="63"/>
      <c r="AR151" s="63"/>
      <c r="AS151" s="63"/>
      <c r="AT151" s="63"/>
      <c r="AU151" s="63"/>
      <c r="AV151" s="63"/>
      <c r="AW151" s="63"/>
    </row>
    <row r="152" spans="10:49">
      <c r="J152" s="128"/>
      <c r="K152" s="128"/>
      <c r="L152" s="128"/>
      <c r="R152" s="128"/>
      <c r="S152" s="74"/>
      <c r="T152" s="74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62"/>
      <c r="AF152" s="62"/>
      <c r="AG152" s="62"/>
      <c r="AH152" s="62"/>
      <c r="AI152" s="62"/>
      <c r="AJ152" s="62"/>
      <c r="AK152" s="73"/>
      <c r="AL152" s="63"/>
      <c r="AM152" s="62"/>
      <c r="AN152" s="63"/>
      <c r="AO152" s="63"/>
      <c r="AP152" s="62"/>
      <c r="AQ152" s="63"/>
      <c r="AR152" s="63"/>
      <c r="AS152" s="63"/>
      <c r="AT152" s="63"/>
      <c r="AU152" s="63"/>
      <c r="AV152" s="63"/>
      <c r="AW152" s="63"/>
    </row>
    <row r="153" spans="10:49">
      <c r="J153" s="128"/>
      <c r="K153" s="128"/>
      <c r="L153" s="128"/>
      <c r="R153" s="128"/>
      <c r="S153" s="74"/>
      <c r="T153" s="74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62"/>
      <c r="AF153" s="62"/>
      <c r="AG153" s="62"/>
      <c r="AH153" s="62"/>
      <c r="AI153" s="62"/>
      <c r="AJ153" s="62"/>
      <c r="AK153" s="73"/>
      <c r="AL153" s="63"/>
      <c r="AM153" s="62"/>
      <c r="AN153" s="63"/>
      <c r="AO153" s="63"/>
      <c r="AP153" s="62"/>
      <c r="AQ153" s="63"/>
      <c r="AR153" s="63"/>
      <c r="AS153" s="63"/>
      <c r="AT153" s="63"/>
      <c r="AU153" s="63"/>
      <c r="AV153" s="63"/>
      <c r="AW153" s="63"/>
    </row>
    <row r="154" spans="10:49">
      <c r="J154" s="128"/>
      <c r="K154" s="128"/>
      <c r="L154" s="128"/>
      <c r="R154" s="128"/>
      <c r="S154" s="74"/>
      <c r="T154" s="74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62"/>
      <c r="AF154" s="62"/>
      <c r="AG154" s="62"/>
      <c r="AH154" s="62"/>
      <c r="AI154" s="62"/>
      <c r="AJ154" s="62"/>
      <c r="AK154" s="73"/>
      <c r="AL154" s="63"/>
      <c r="AM154" s="62"/>
      <c r="AN154" s="63"/>
      <c r="AO154" s="63"/>
      <c r="AP154" s="62"/>
      <c r="AQ154" s="63"/>
      <c r="AR154" s="63"/>
      <c r="AS154" s="63"/>
      <c r="AT154" s="63"/>
      <c r="AU154" s="63"/>
      <c r="AV154" s="63"/>
      <c r="AW154" s="63"/>
    </row>
    <row r="155" spans="10:49">
      <c r="J155" s="128"/>
      <c r="K155" s="128"/>
      <c r="L155" s="128"/>
      <c r="R155" s="128"/>
      <c r="S155" s="74"/>
      <c r="T155" s="74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62"/>
      <c r="AF155" s="62"/>
      <c r="AG155" s="62"/>
      <c r="AH155" s="62"/>
      <c r="AI155" s="62"/>
      <c r="AJ155" s="62"/>
      <c r="AK155" s="73"/>
      <c r="AL155" s="63"/>
      <c r="AM155" s="62"/>
      <c r="AN155" s="63"/>
      <c r="AO155" s="63"/>
      <c r="AP155" s="62"/>
      <c r="AQ155" s="63"/>
      <c r="AR155" s="63"/>
      <c r="AS155" s="63"/>
      <c r="AT155" s="63"/>
      <c r="AU155" s="63"/>
      <c r="AV155" s="63"/>
      <c r="AW155" s="63"/>
    </row>
    <row r="156" spans="10:49">
      <c r="J156" s="128"/>
      <c r="K156" s="128"/>
      <c r="L156" s="128"/>
      <c r="R156" s="128"/>
      <c r="S156" s="74"/>
      <c r="T156" s="74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62"/>
      <c r="AF156" s="62"/>
      <c r="AG156" s="62"/>
      <c r="AH156" s="62"/>
      <c r="AI156" s="62"/>
      <c r="AJ156" s="62"/>
      <c r="AK156" s="73"/>
      <c r="AL156" s="63"/>
      <c r="AM156" s="62"/>
      <c r="AN156" s="63"/>
      <c r="AO156" s="63"/>
      <c r="AP156" s="62"/>
      <c r="AQ156" s="63"/>
      <c r="AR156" s="63"/>
      <c r="AS156" s="63"/>
      <c r="AT156" s="63"/>
      <c r="AU156" s="63"/>
      <c r="AV156" s="63"/>
      <c r="AW156" s="63"/>
    </row>
    <row r="157" spans="10:49">
      <c r="J157" s="128"/>
      <c r="K157" s="128"/>
      <c r="L157" s="128"/>
      <c r="R157" s="128"/>
      <c r="S157" s="74"/>
      <c r="T157" s="74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62"/>
      <c r="AF157" s="62"/>
      <c r="AG157" s="62"/>
      <c r="AH157" s="62"/>
      <c r="AI157" s="62"/>
      <c r="AJ157" s="62"/>
      <c r="AK157" s="73"/>
      <c r="AL157" s="63"/>
      <c r="AM157" s="62"/>
      <c r="AN157" s="63"/>
      <c r="AO157" s="63"/>
      <c r="AP157" s="62"/>
      <c r="AQ157" s="63"/>
      <c r="AR157" s="63"/>
      <c r="AS157" s="63"/>
      <c r="AT157" s="63"/>
      <c r="AU157" s="63"/>
      <c r="AV157" s="63"/>
      <c r="AW157" s="63"/>
    </row>
    <row r="158" spans="10:49">
      <c r="J158" s="128"/>
      <c r="K158" s="128"/>
      <c r="L158" s="128"/>
      <c r="R158" s="128"/>
      <c r="S158" s="74"/>
      <c r="T158" s="74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62"/>
      <c r="AF158" s="62"/>
      <c r="AG158" s="62"/>
      <c r="AH158" s="62"/>
      <c r="AI158" s="62"/>
      <c r="AJ158" s="62"/>
      <c r="AK158" s="73"/>
      <c r="AL158" s="63"/>
      <c r="AM158" s="62"/>
      <c r="AN158" s="63"/>
      <c r="AO158" s="63"/>
      <c r="AP158" s="62"/>
      <c r="AQ158" s="63"/>
      <c r="AR158" s="63"/>
      <c r="AS158" s="63"/>
      <c r="AT158" s="63"/>
      <c r="AU158" s="63"/>
      <c r="AV158" s="63"/>
      <c r="AW158" s="63"/>
    </row>
    <row r="159" spans="10:49">
      <c r="J159" s="128"/>
      <c r="K159" s="128"/>
      <c r="L159" s="128"/>
      <c r="R159" s="128"/>
      <c r="S159" s="74"/>
      <c r="T159" s="74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62"/>
      <c r="AF159" s="62"/>
      <c r="AG159" s="62"/>
      <c r="AH159" s="62"/>
      <c r="AI159" s="62"/>
      <c r="AJ159" s="62"/>
      <c r="AK159" s="73"/>
      <c r="AL159" s="63"/>
      <c r="AM159" s="62"/>
      <c r="AN159" s="63"/>
      <c r="AO159" s="63"/>
      <c r="AP159" s="62"/>
      <c r="AQ159" s="63"/>
      <c r="AR159" s="63"/>
      <c r="AS159" s="63"/>
      <c r="AT159" s="63"/>
      <c r="AU159" s="63"/>
      <c r="AV159" s="63"/>
      <c r="AW159" s="63"/>
    </row>
    <row r="160" spans="10:49">
      <c r="J160" s="128"/>
      <c r="K160" s="128"/>
      <c r="L160" s="128"/>
      <c r="R160" s="128"/>
      <c r="S160" s="74"/>
      <c r="T160" s="74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62"/>
      <c r="AF160" s="62"/>
      <c r="AG160" s="62"/>
      <c r="AH160" s="62"/>
      <c r="AI160" s="62"/>
      <c r="AJ160" s="62"/>
      <c r="AK160" s="73"/>
      <c r="AL160" s="63"/>
      <c r="AM160" s="62"/>
      <c r="AN160" s="63"/>
      <c r="AO160" s="63"/>
      <c r="AP160" s="62"/>
      <c r="AQ160" s="63"/>
      <c r="AR160" s="63"/>
      <c r="AS160" s="63"/>
      <c r="AT160" s="63"/>
      <c r="AU160" s="63"/>
      <c r="AV160" s="63"/>
      <c r="AW160" s="63"/>
    </row>
    <row r="161" spans="10:49">
      <c r="J161" s="128"/>
      <c r="K161" s="128"/>
      <c r="L161" s="128"/>
      <c r="R161" s="128"/>
      <c r="S161" s="74"/>
      <c r="T161" s="74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62"/>
      <c r="AF161" s="62"/>
      <c r="AG161" s="62"/>
      <c r="AH161" s="62"/>
      <c r="AI161" s="62"/>
      <c r="AJ161" s="62"/>
      <c r="AK161" s="73"/>
      <c r="AL161" s="63"/>
      <c r="AM161" s="62"/>
      <c r="AN161" s="63"/>
      <c r="AO161" s="63"/>
      <c r="AP161" s="62"/>
      <c r="AQ161" s="63"/>
      <c r="AR161" s="63"/>
      <c r="AS161" s="63"/>
      <c r="AT161" s="63"/>
      <c r="AU161" s="63"/>
      <c r="AV161" s="63"/>
      <c r="AW161" s="63"/>
    </row>
    <row r="162" spans="10:49">
      <c r="J162" s="128"/>
      <c r="K162" s="128"/>
      <c r="L162" s="128"/>
      <c r="R162" s="128"/>
      <c r="S162" s="74"/>
      <c r="T162" s="74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62"/>
      <c r="AF162" s="62"/>
      <c r="AG162" s="62"/>
      <c r="AH162" s="62"/>
      <c r="AI162" s="62"/>
      <c r="AJ162" s="62"/>
      <c r="AK162" s="73"/>
      <c r="AL162" s="63"/>
      <c r="AM162" s="62"/>
      <c r="AN162" s="63"/>
      <c r="AO162" s="63"/>
      <c r="AP162" s="62"/>
      <c r="AQ162" s="63"/>
      <c r="AR162" s="63"/>
      <c r="AS162" s="63"/>
      <c r="AT162" s="63"/>
      <c r="AU162" s="63"/>
      <c r="AV162" s="63"/>
      <c r="AW162" s="63"/>
    </row>
    <row r="163" spans="10:49">
      <c r="J163" s="128"/>
      <c r="K163" s="128"/>
      <c r="L163" s="128"/>
      <c r="R163" s="128"/>
      <c r="S163" s="74"/>
      <c r="T163" s="74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62"/>
      <c r="AF163" s="62"/>
      <c r="AG163" s="62"/>
      <c r="AH163" s="62"/>
      <c r="AI163" s="62"/>
      <c r="AJ163" s="62"/>
      <c r="AK163" s="73"/>
      <c r="AL163" s="63"/>
      <c r="AM163" s="62"/>
      <c r="AN163" s="63"/>
      <c r="AO163" s="63"/>
      <c r="AP163" s="62"/>
      <c r="AQ163" s="63"/>
      <c r="AR163" s="63"/>
      <c r="AS163" s="63"/>
      <c r="AT163" s="63"/>
      <c r="AU163" s="63"/>
      <c r="AV163" s="63"/>
      <c r="AW163" s="63"/>
    </row>
    <row r="164" spans="10:49">
      <c r="J164" s="128"/>
      <c r="K164" s="128"/>
      <c r="L164" s="128"/>
      <c r="R164" s="128"/>
      <c r="S164" s="74"/>
      <c r="T164" s="74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62"/>
      <c r="AF164" s="62"/>
      <c r="AG164" s="62"/>
      <c r="AH164" s="62"/>
      <c r="AI164" s="62"/>
      <c r="AJ164" s="62"/>
      <c r="AK164" s="73"/>
      <c r="AL164" s="63"/>
      <c r="AM164" s="62"/>
      <c r="AN164" s="63"/>
      <c r="AO164" s="63"/>
      <c r="AP164" s="62"/>
      <c r="AQ164" s="63"/>
      <c r="AR164" s="63"/>
      <c r="AS164" s="63"/>
      <c r="AT164" s="63"/>
      <c r="AU164" s="63"/>
      <c r="AV164" s="63"/>
      <c r="AW164" s="63"/>
    </row>
    <row r="165" spans="10:49">
      <c r="J165" s="128"/>
      <c r="K165" s="128"/>
      <c r="L165" s="128"/>
      <c r="R165" s="128"/>
      <c r="S165" s="74"/>
      <c r="T165" s="74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62"/>
      <c r="AF165" s="62"/>
      <c r="AG165" s="62"/>
      <c r="AH165" s="62"/>
      <c r="AI165" s="62"/>
      <c r="AJ165" s="62"/>
      <c r="AK165" s="73"/>
      <c r="AL165" s="63"/>
      <c r="AM165" s="62"/>
      <c r="AN165" s="63"/>
      <c r="AO165" s="63"/>
      <c r="AP165" s="62"/>
      <c r="AQ165" s="63"/>
      <c r="AR165" s="63"/>
      <c r="AS165" s="63"/>
      <c r="AT165" s="63"/>
      <c r="AU165" s="63"/>
      <c r="AV165" s="63"/>
      <c r="AW165" s="63"/>
    </row>
    <row r="166" spans="10:49">
      <c r="J166" s="128"/>
      <c r="K166" s="128"/>
      <c r="L166" s="128"/>
      <c r="R166" s="128"/>
      <c r="S166" s="74"/>
      <c r="T166" s="74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62"/>
      <c r="AF166" s="62"/>
      <c r="AG166" s="62"/>
      <c r="AH166" s="62"/>
      <c r="AI166" s="62"/>
      <c r="AJ166" s="62"/>
      <c r="AK166" s="73"/>
      <c r="AL166" s="63"/>
      <c r="AM166" s="62"/>
      <c r="AN166" s="63"/>
      <c r="AO166" s="63"/>
      <c r="AP166" s="62"/>
      <c r="AQ166" s="63"/>
      <c r="AR166" s="63"/>
      <c r="AS166" s="63"/>
      <c r="AT166" s="63"/>
      <c r="AU166" s="63"/>
      <c r="AV166" s="63"/>
      <c r="AW166" s="63"/>
    </row>
    <row r="167" spans="10:49">
      <c r="J167" s="128"/>
      <c r="K167" s="128"/>
      <c r="L167" s="128"/>
      <c r="R167" s="128"/>
      <c r="S167" s="74"/>
      <c r="T167" s="74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62"/>
      <c r="AF167" s="62"/>
      <c r="AG167" s="62"/>
      <c r="AH167" s="62"/>
      <c r="AI167" s="62"/>
      <c r="AJ167" s="62"/>
      <c r="AK167" s="73"/>
      <c r="AL167" s="63"/>
      <c r="AM167" s="62"/>
      <c r="AN167" s="63"/>
      <c r="AO167" s="63"/>
      <c r="AP167" s="62"/>
      <c r="AQ167" s="63"/>
      <c r="AR167" s="63"/>
      <c r="AS167" s="63"/>
      <c r="AT167" s="63"/>
      <c r="AU167" s="63"/>
      <c r="AV167" s="63"/>
      <c r="AW167" s="63"/>
    </row>
    <row r="168" spans="10:49">
      <c r="J168" s="128"/>
      <c r="K168" s="128"/>
      <c r="L168" s="128"/>
      <c r="R168" s="128"/>
      <c r="S168" s="74"/>
      <c r="T168" s="74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62"/>
      <c r="AF168" s="62"/>
      <c r="AG168" s="62"/>
      <c r="AH168" s="62"/>
      <c r="AI168" s="62"/>
      <c r="AJ168" s="62"/>
      <c r="AK168" s="73"/>
      <c r="AL168" s="63"/>
      <c r="AM168" s="62"/>
      <c r="AN168" s="63"/>
      <c r="AO168" s="63"/>
      <c r="AP168" s="62"/>
      <c r="AQ168" s="63"/>
      <c r="AR168" s="63"/>
      <c r="AS168" s="63"/>
      <c r="AT168" s="63"/>
      <c r="AU168" s="63"/>
      <c r="AV168" s="63"/>
      <c r="AW168" s="63"/>
    </row>
    <row r="169" spans="10:49">
      <c r="J169" s="128"/>
      <c r="K169" s="128"/>
      <c r="L169" s="128"/>
      <c r="R169" s="128"/>
      <c r="S169" s="74"/>
      <c r="T169" s="74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62"/>
      <c r="AF169" s="62"/>
      <c r="AG169" s="62"/>
      <c r="AH169" s="62"/>
      <c r="AI169" s="62"/>
      <c r="AJ169" s="62"/>
      <c r="AK169" s="73"/>
      <c r="AL169" s="63"/>
      <c r="AM169" s="62"/>
      <c r="AN169" s="63"/>
      <c r="AO169" s="63"/>
      <c r="AP169" s="62"/>
      <c r="AQ169" s="63"/>
      <c r="AR169" s="63"/>
      <c r="AS169" s="63"/>
      <c r="AT169" s="63"/>
      <c r="AU169" s="63"/>
      <c r="AV169" s="63"/>
      <c r="AW169" s="63"/>
    </row>
    <row r="170" spans="10:49">
      <c r="AD170" s="20"/>
      <c r="AE170" s="20"/>
      <c r="AF170" s="20"/>
      <c r="AG170" s="20"/>
      <c r="AH170" s="20"/>
      <c r="AI170" s="20"/>
      <c r="AJ170" s="20"/>
      <c r="AK170" s="74"/>
      <c r="AM170" s="20"/>
      <c r="AP170" s="20"/>
    </row>
    <row r="171" spans="10:49">
      <c r="AD171" s="20"/>
      <c r="AE171" s="20"/>
      <c r="AF171" s="20"/>
      <c r="AG171" s="20"/>
      <c r="AH171" s="20"/>
      <c r="AI171" s="20"/>
      <c r="AJ171" s="20"/>
      <c r="AK171" s="74"/>
      <c r="AM171" s="20"/>
      <c r="AP171" s="20"/>
    </row>
    <row r="172" spans="10:49">
      <c r="AD172" s="20"/>
      <c r="AE172" s="20"/>
      <c r="AF172" s="20"/>
      <c r="AG172" s="20"/>
      <c r="AH172" s="20"/>
      <c r="AI172" s="20"/>
      <c r="AJ172" s="20"/>
      <c r="AK172" s="74"/>
      <c r="AM172" s="20"/>
      <c r="AP172" s="20"/>
    </row>
    <row r="173" spans="10:49">
      <c r="AD173" s="20"/>
      <c r="AE173" s="20"/>
      <c r="AF173" s="20"/>
      <c r="AG173" s="20"/>
      <c r="AH173" s="20"/>
      <c r="AI173" s="20"/>
      <c r="AJ173" s="20"/>
      <c r="AK173" s="74"/>
      <c r="AM173" s="20"/>
      <c r="AP173" s="20"/>
    </row>
    <row r="174" spans="10:49">
      <c r="J174" s="129"/>
      <c r="K174" s="129"/>
      <c r="L174" s="129"/>
      <c r="R174" s="129"/>
      <c r="S174" s="130"/>
      <c r="T174" s="130"/>
      <c r="U174" s="13"/>
      <c r="V174" s="13"/>
      <c r="W174" s="13"/>
      <c r="X174" s="13"/>
      <c r="Y174" s="13"/>
      <c r="Z174" s="13"/>
      <c r="AA174" s="13"/>
      <c r="AB174" s="13"/>
      <c r="AC174" s="13"/>
      <c r="AD174" s="20"/>
      <c r="AE174" s="20"/>
      <c r="AF174" s="20"/>
      <c r="AG174" s="20"/>
      <c r="AH174" s="20"/>
      <c r="AI174" s="20"/>
      <c r="AJ174" s="20"/>
      <c r="AK174" s="74"/>
      <c r="AM174" s="20"/>
      <c r="AP174" s="20"/>
    </row>
    <row r="175" spans="10:49">
      <c r="J175" s="129"/>
      <c r="K175" s="129"/>
      <c r="L175" s="129"/>
      <c r="R175" s="129"/>
      <c r="S175" s="130"/>
      <c r="T175" s="130"/>
      <c r="U175" s="13"/>
      <c r="V175" s="13"/>
      <c r="W175" s="13"/>
      <c r="X175" s="13"/>
      <c r="Y175" s="13"/>
      <c r="Z175" s="13"/>
      <c r="AA175" s="13"/>
      <c r="AB175" s="13"/>
      <c r="AC175" s="13"/>
      <c r="AD175" s="20"/>
      <c r="AE175" s="20"/>
      <c r="AF175" s="20"/>
      <c r="AG175" s="20"/>
      <c r="AH175" s="20"/>
      <c r="AI175" s="20"/>
      <c r="AJ175" s="20"/>
      <c r="AK175" s="74"/>
      <c r="AM175" s="20"/>
      <c r="AP175" s="20"/>
    </row>
    <row r="176" spans="10:49">
      <c r="J176" s="129"/>
      <c r="K176" s="129"/>
      <c r="L176" s="129"/>
      <c r="R176" s="129"/>
      <c r="S176" s="130"/>
      <c r="T176" s="130"/>
      <c r="U176" s="13"/>
      <c r="V176" s="13"/>
      <c r="W176" s="13"/>
      <c r="X176" s="13"/>
      <c r="Y176" s="13"/>
      <c r="Z176" s="13"/>
      <c r="AA176" s="13"/>
      <c r="AB176" s="13"/>
      <c r="AC176" s="13"/>
      <c r="AD176" s="20"/>
      <c r="AE176" s="20"/>
      <c r="AF176" s="20"/>
      <c r="AG176" s="20"/>
      <c r="AH176" s="20"/>
      <c r="AI176" s="20"/>
      <c r="AJ176" s="20"/>
      <c r="AK176" s="74"/>
      <c r="AM176" s="20"/>
      <c r="AP176" s="20"/>
    </row>
    <row r="177" spans="10:42">
      <c r="J177" s="129"/>
      <c r="K177" s="129"/>
      <c r="L177" s="129"/>
      <c r="R177" s="129"/>
      <c r="S177" s="130"/>
      <c r="T177" s="130"/>
      <c r="U177" s="13"/>
      <c r="V177" s="13"/>
      <c r="W177" s="13"/>
      <c r="X177" s="13"/>
      <c r="Y177" s="13"/>
      <c r="Z177" s="13"/>
      <c r="AA177" s="13"/>
      <c r="AB177" s="13"/>
      <c r="AC177" s="13"/>
      <c r="AD177" s="20"/>
      <c r="AE177" s="20"/>
      <c r="AF177" s="20"/>
      <c r="AG177" s="20"/>
      <c r="AH177" s="20"/>
      <c r="AI177" s="20"/>
      <c r="AJ177" s="20"/>
      <c r="AK177" s="74"/>
      <c r="AM177" s="20"/>
      <c r="AP177" s="20"/>
    </row>
    <row r="178" spans="10:42">
      <c r="J178" s="129"/>
      <c r="K178" s="129"/>
      <c r="L178" s="129"/>
      <c r="R178" s="129"/>
      <c r="S178" s="130"/>
      <c r="T178" s="130"/>
      <c r="U178" s="13"/>
      <c r="V178" s="13"/>
      <c r="W178" s="13"/>
      <c r="X178" s="13"/>
      <c r="Y178" s="13"/>
      <c r="Z178" s="13"/>
      <c r="AA178" s="13"/>
      <c r="AB178" s="13"/>
      <c r="AC178" s="13"/>
      <c r="AD178" s="20"/>
      <c r="AE178" s="20"/>
      <c r="AF178" s="20"/>
      <c r="AG178" s="20"/>
      <c r="AH178" s="20"/>
      <c r="AI178" s="20"/>
      <c r="AJ178" s="20"/>
      <c r="AK178" s="74"/>
      <c r="AM178" s="20"/>
      <c r="AP178" s="20"/>
    </row>
    <row r="179" spans="10:42">
      <c r="J179" s="129"/>
      <c r="K179" s="129"/>
      <c r="L179" s="129"/>
      <c r="R179" s="129"/>
      <c r="S179" s="130"/>
      <c r="T179" s="130"/>
      <c r="U179" s="13"/>
      <c r="V179" s="13"/>
      <c r="W179" s="13"/>
      <c r="X179" s="13"/>
      <c r="Y179" s="13"/>
      <c r="Z179" s="13"/>
      <c r="AA179" s="13"/>
      <c r="AB179" s="13"/>
      <c r="AC179" s="13"/>
      <c r="AD179" s="20"/>
      <c r="AE179" s="20"/>
      <c r="AF179" s="20"/>
      <c r="AG179" s="20"/>
      <c r="AH179" s="20"/>
      <c r="AI179" s="20"/>
      <c r="AJ179" s="20"/>
      <c r="AK179" s="74"/>
      <c r="AM179" s="20"/>
      <c r="AP179" s="20"/>
    </row>
    <row r="180" spans="10:42">
      <c r="J180" s="129"/>
      <c r="K180" s="129"/>
      <c r="L180" s="129"/>
      <c r="R180" s="129"/>
      <c r="S180" s="130"/>
      <c r="T180" s="130"/>
      <c r="U180" s="13"/>
      <c r="V180" s="13"/>
      <c r="W180" s="13"/>
      <c r="X180" s="13"/>
      <c r="Y180" s="13"/>
      <c r="Z180" s="13"/>
      <c r="AA180" s="13"/>
      <c r="AB180" s="13"/>
      <c r="AC180" s="13"/>
      <c r="AD180" s="20"/>
      <c r="AE180" s="20"/>
      <c r="AF180" s="20"/>
      <c r="AG180" s="20"/>
      <c r="AH180" s="20"/>
      <c r="AI180" s="20"/>
      <c r="AJ180" s="20"/>
      <c r="AK180" s="74"/>
      <c r="AM180" s="20"/>
      <c r="AP180" s="20"/>
    </row>
    <row r="181" spans="10:42">
      <c r="J181" s="129"/>
      <c r="K181" s="129"/>
      <c r="L181" s="129"/>
      <c r="R181" s="129"/>
      <c r="S181" s="130"/>
      <c r="T181" s="130"/>
      <c r="U181" s="13"/>
      <c r="V181" s="13"/>
      <c r="W181" s="13"/>
      <c r="X181" s="13"/>
      <c r="Y181" s="13"/>
      <c r="Z181" s="13"/>
      <c r="AA181" s="13"/>
      <c r="AB181" s="13"/>
      <c r="AC181" s="13"/>
      <c r="AD181" s="20"/>
      <c r="AE181" s="20"/>
      <c r="AF181" s="20"/>
      <c r="AG181" s="20"/>
      <c r="AH181" s="20"/>
      <c r="AI181" s="20"/>
      <c r="AJ181" s="20"/>
      <c r="AK181" s="74"/>
      <c r="AM181" s="20"/>
      <c r="AP181" s="20"/>
    </row>
    <row r="186" spans="10:42">
      <c r="AD186" s="13"/>
      <c r="AE186" s="13"/>
      <c r="AF186" s="13"/>
    </row>
    <row r="187" spans="10:42">
      <c r="AD187" s="13"/>
      <c r="AE187" s="13"/>
      <c r="AF187" s="13"/>
    </row>
    <row r="188" spans="10:42">
      <c r="AD188" s="13"/>
      <c r="AE188" s="13"/>
      <c r="AF188" s="13"/>
    </row>
    <row r="189" spans="10:42">
      <c r="AD189" s="13"/>
      <c r="AE189" s="13"/>
      <c r="AF189" s="13"/>
    </row>
    <row r="190" spans="10:42">
      <c r="AD190" s="13"/>
      <c r="AE190" s="13"/>
      <c r="AF190" s="13"/>
    </row>
    <row r="191" spans="10:42">
      <c r="AD191" s="13"/>
      <c r="AE191" s="13"/>
      <c r="AF191" s="13"/>
    </row>
    <row r="192" spans="10:42">
      <c r="J192" s="129"/>
      <c r="K192" s="129"/>
      <c r="L192" s="129"/>
      <c r="R192" s="129"/>
      <c r="S192" s="130"/>
      <c r="T192" s="130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</row>
    <row r="193" spans="10:32">
      <c r="J193" s="129"/>
      <c r="K193" s="129"/>
      <c r="L193" s="129"/>
      <c r="R193" s="129"/>
      <c r="S193" s="130"/>
      <c r="T193" s="130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</row>
    <row r="194" spans="10:32">
      <c r="J194" s="129"/>
      <c r="K194" s="129"/>
      <c r="L194" s="129"/>
      <c r="R194" s="129"/>
      <c r="S194" s="130"/>
      <c r="T194" s="130"/>
      <c r="U194" s="13"/>
      <c r="V194" s="13"/>
      <c r="W194" s="13"/>
      <c r="X194" s="13"/>
      <c r="Y194" s="13"/>
      <c r="Z194" s="13"/>
      <c r="AA194" s="13"/>
      <c r="AB194" s="13"/>
      <c r="AC194" s="13"/>
    </row>
    <row r="195" spans="10:32">
      <c r="J195" s="129"/>
      <c r="K195" s="129"/>
      <c r="L195" s="129"/>
      <c r="R195" s="129"/>
      <c r="S195" s="130"/>
      <c r="T195" s="130"/>
      <c r="U195" s="13"/>
      <c r="V195" s="13"/>
      <c r="W195" s="13"/>
      <c r="X195" s="13"/>
      <c r="Y195" s="13"/>
      <c r="Z195" s="13"/>
      <c r="AA195" s="13"/>
      <c r="AB195" s="13"/>
      <c r="AC195" s="13"/>
    </row>
    <row r="196" spans="10:32">
      <c r="J196" s="129"/>
      <c r="K196" s="129"/>
      <c r="L196" s="129"/>
      <c r="R196" s="129"/>
      <c r="S196" s="130"/>
      <c r="T196" s="130"/>
      <c r="U196" s="13"/>
      <c r="V196" s="13"/>
      <c r="W196" s="13"/>
      <c r="X196" s="13"/>
      <c r="Y196" s="13"/>
      <c r="Z196" s="13"/>
      <c r="AA196" s="13"/>
      <c r="AB196" s="13"/>
      <c r="AC196" s="13"/>
    </row>
    <row r="197" spans="10:32">
      <c r="J197" s="129"/>
      <c r="K197" s="129"/>
      <c r="L197" s="129"/>
      <c r="R197" s="129"/>
      <c r="S197" s="130"/>
      <c r="T197" s="130"/>
      <c r="U197" s="13"/>
      <c r="V197" s="13"/>
      <c r="W197" s="13"/>
      <c r="X197" s="13"/>
      <c r="Y197" s="13"/>
      <c r="Z197" s="13"/>
      <c r="AA197" s="13"/>
      <c r="AB197" s="13"/>
      <c r="AC197" s="13"/>
    </row>
    <row r="198" spans="10:32">
      <c r="J198" s="129"/>
      <c r="K198" s="129"/>
      <c r="L198" s="129"/>
      <c r="R198" s="129"/>
      <c r="S198" s="130"/>
      <c r="T198" s="130"/>
      <c r="U198" s="13"/>
      <c r="V198" s="13"/>
      <c r="W198" s="13"/>
      <c r="X198" s="13"/>
      <c r="Y198" s="13"/>
      <c r="Z198" s="13"/>
      <c r="AA198" s="13"/>
      <c r="AB198" s="13"/>
      <c r="AC198" s="13"/>
    </row>
    <row r="199" spans="10:32">
      <c r="J199" s="129"/>
      <c r="K199" s="129"/>
      <c r="L199" s="129"/>
      <c r="R199" s="129"/>
      <c r="S199" s="130"/>
      <c r="T199" s="130"/>
      <c r="U199" s="13"/>
      <c r="V199" s="13"/>
      <c r="W199" s="13"/>
      <c r="X199" s="13"/>
      <c r="Y199" s="13"/>
      <c r="Z199" s="13"/>
      <c r="AA199" s="13"/>
      <c r="AB199" s="13"/>
      <c r="AC199" s="13"/>
    </row>
    <row r="204" spans="10:32">
      <c r="AD204" s="13"/>
      <c r="AE204" s="13"/>
      <c r="AF204" s="13"/>
    </row>
    <row r="205" spans="10:32">
      <c r="AD205" s="13"/>
      <c r="AE205" s="13"/>
      <c r="AF205" s="13"/>
    </row>
    <row r="206" spans="10:32">
      <c r="AD206" s="13"/>
      <c r="AE206" s="13"/>
      <c r="AF206" s="13"/>
    </row>
    <row r="207" spans="10:32">
      <c r="AD207" s="13"/>
      <c r="AE207" s="13"/>
      <c r="AF207" s="13"/>
    </row>
    <row r="208" spans="10:32">
      <c r="AD208" s="13"/>
      <c r="AE208" s="13"/>
      <c r="AF208" s="13"/>
    </row>
    <row r="209" spans="10:32">
      <c r="AD209" s="13"/>
      <c r="AE209" s="13"/>
      <c r="AF209" s="13"/>
    </row>
    <row r="210" spans="10:32">
      <c r="J210" s="129"/>
      <c r="K210" s="129"/>
      <c r="L210" s="129"/>
      <c r="R210" s="129"/>
      <c r="S210" s="130"/>
      <c r="T210" s="130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</row>
    <row r="211" spans="10:32">
      <c r="J211" s="129"/>
      <c r="K211" s="129"/>
      <c r="L211" s="129"/>
      <c r="R211" s="129"/>
      <c r="S211" s="130"/>
      <c r="T211" s="130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</row>
    <row r="212" spans="10:32">
      <c r="J212" s="129"/>
      <c r="K212" s="129"/>
      <c r="L212" s="129"/>
      <c r="R212" s="129"/>
      <c r="S212" s="130"/>
      <c r="T212" s="130"/>
      <c r="U212" s="13"/>
      <c r="V212" s="13"/>
      <c r="W212" s="13"/>
      <c r="X212" s="13"/>
      <c r="Y212" s="13"/>
      <c r="Z212" s="13"/>
      <c r="AA212" s="13"/>
      <c r="AB212" s="13"/>
      <c r="AC212" s="13"/>
    </row>
    <row r="213" spans="10:32">
      <c r="J213" s="129"/>
      <c r="K213" s="129"/>
      <c r="L213" s="129"/>
      <c r="R213" s="129"/>
      <c r="S213" s="130"/>
      <c r="T213" s="130"/>
      <c r="U213" s="13"/>
      <c r="V213" s="13"/>
      <c r="W213" s="13"/>
      <c r="X213" s="13"/>
      <c r="Y213" s="13"/>
      <c r="Z213" s="13"/>
      <c r="AA213" s="13"/>
      <c r="AB213" s="13"/>
      <c r="AC213" s="13"/>
    </row>
    <row r="214" spans="10:32">
      <c r="J214" s="129"/>
      <c r="K214" s="129"/>
      <c r="L214" s="129"/>
      <c r="R214" s="129"/>
      <c r="S214" s="130"/>
      <c r="T214" s="130"/>
      <c r="U214" s="13"/>
      <c r="V214" s="13"/>
      <c r="W214" s="13"/>
      <c r="X214" s="13"/>
      <c r="Y214" s="13"/>
      <c r="Z214" s="13"/>
      <c r="AA214" s="13"/>
      <c r="AB214" s="13"/>
      <c r="AC214" s="13"/>
    </row>
    <row r="215" spans="10:32">
      <c r="J215" s="129"/>
      <c r="K215" s="129"/>
      <c r="L215" s="129"/>
      <c r="R215" s="129"/>
      <c r="S215" s="130"/>
      <c r="T215" s="130"/>
      <c r="U215" s="13"/>
      <c r="V215" s="13"/>
      <c r="W215" s="13"/>
      <c r="X215" s="13"/>
      <c r="Y215" s="13"/>
      <c r="Z215" s="13"/>
      <c r="AA215" s="13"/>
      <c r="AB215" s="13"/>
      <c r="AC215" s="13"/>
    </row>
    <row r="216" spans="10:32">
      <c r="J216" s="129"/>
      <c r="K216" s="129"/>
      <c r="L216" s="129"/>
      <c r="R216" s="129"/>
      <c r="S216" s="130"/>
      <c r="T216" s="130"/>
      <c r="U216" s="13"/>
      <c r="V216" s="13"/>
      <c r="W216" s="13"/>
      <c r="X216" s="13"/>
      <c r="Y216" s="13"/>
      <c r="Z216" s="13"/>
      <c r="AA216" s="13"/>
      <c r="AB216" s="13"/>
      <c r="AC216" s="13"/>
    </row>
    <row r="217" spans="10:32">
      <c r="J217" s="129"/>
      <c r="K217" s="129"/>
      <c r="L217" s="129"/>
      <c r="R217" s="129"/>
      <c r="S217" s="130"/>
      <c r="T217" s="130"/>
      <c r="U217" s="13"/>
      <c r="V217" s="13"/>
      <c r="W217" s="13"/>
      <c r="X217" s="13"/>
      <c r="Y217" s="13"/>
      <c r="Z217" s="13"/>
      <c r="AA217" s="13"/>
      <c r="AB217" s="13"/>
      <c r="AC217" s="13"/>
    </row>
    <row r="222" spans="10:32">
      <c r="AD222" s="13"/>
      <c r="AE222" s="13"/>
      <c r="AF222" s="13"/>
    </row>
    <row r="223" spans="10:32">
      <c r="AD223" s="13"/>
      <c r="AE223" s="13"/>
      <c r="AF223" s="13"/>
    </row>
    <row r="224" spans="10:32">
      <c r="AD224" s="13"/>
      <c r="AE224" s="13"/>
      <c r="AF224" s="13"/>
    </row>
    <row r="225" spans="10:32">
      <c r="AD225" s="13"/>
      <c r="AE225" s="13"/>
      <c r="AF225" s="13"/>
    </row>
    <row r="226" spans="10:32">
      <c r="AD226" s="13"/>
      <c r="AE226" s="13"/>
      <c r="AF226" s="13"/>
    </row>
    <row r="227" spans="10:32">
      <c r="AD227" s="13"/>
      <c r="AE227" s="13"/>
      <c r="AF227" s="13"/>
    </row>
    <row r="228" spans="10:32">
      <c r="J228" s="129"/>
      <c r="K228" s="129"/>
      <c r="L228" s="129"/>
      <c r="R228" s="129"/>
      <c r="S228" s="130"/>
      <c r="T228" s="130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</row>
    <row r="229" spans="10:32">
      <c r="J229" s="129"/>
      <c r="K229" s="129"/>
      <c r="L229" s="129"/>
      <c r="R229" s="129"/>
      <c r="S229" s="130"/>
      <c r="T229" s="130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</row>
    <row r="230" spans="10:32">
      <c r="J230" s="129"/>
      <c r="K230" s="129"/>
      <c r="L230" s="129"/>
      <c r="R230" s="129"/>
      <c r="S230" s="130"/>
      <c r="T230" s="130"/>
      <c r="U230" s="13"/>
      <c r="V230" s="13"/>
      <c r="W230" s="13"/>
      <c r="X230" s="13"/>
      <c r="Y230" s="13"/>
      <c r="Z230" s="13"/>
      <c r="AA230" s="13"/>
      <c r="AB230" s="13"/>
      <c r="AC230" s="13"/>
    </row>
    <row r="231" spans="10:32">
      <c r="J231" s="129"/>
      <c r="K231" s="129"/>
      <c r="L231" s="129"/>
      <c r="R231" s="129"/>
      <c r="S231" s="130"/>
      <c r="T231" s="130"/>
      <c r="U231" s="13"/>
      <c r="V231" s="13"/>
      <c r="W231" s="13"/>
      <c r="X231" s="13"/>
      <c r="Y231" s="13"/>
      <c r="Z231" s="13"/>
      <c r="AA231" s="13"/>
      <c r="AB231" s="13"/>
      <c r="AC231" s="13"/>
    </row>
    <row r="232" spans="10:32">
      <c r="J232" s="129"/>
      <c r="K232" s="129"/>
      <c r="L232" s="129"/>
      <c r="R232" s="129"/>
      <c r="S232" s="130"/>
      <c r="T232" s="130"/>
      <c r="U232" s="13"/>
      <c r="V232" s="13"/>
      <c r="W232" s="13"/>
      <c r="X232" s="13"/>
      <c r="Y232" s="13"/>
      <c r="Z232" s="13"/>
      <c r="AA232" s="13"/>
      <c r="AB232" s="13"/>
      <c r="AC232" s="13"/>
    </row>
    <row r="233" spans="10:32">
      <c r="J233" s="129"/>
      <c r="K233" s="129"/>
      <c r="L233" s="129"/>
      <c r="R233" s="129"/>
      <c r="S233" s="130"/>
      <c r="T233" s="130"/>
      <c r="U233" s="13"/>
      <c r="V233" s="13"/>
      <c r="W233" s="13"/>
      <c r="X233" s="13"/>
      <c r="Y233" s="13"/>
      <c r="Z233" s="13"/>
      <c r="AA233" s="13"/>
      <c r="AB233" s="13"/>
      <c r="AC233" s="13"/>
    </row>
    <row r="234" spans="10:32">
      <c r="J234" s="129"/>
      <c r="K234" s="129"/>
      <c r="L234" s="129"/>
      <c r="R234" s="129"/>
      <c r="S234" s="130"/>
      <c r="T234" s="130"/>
      <c r="U234" s="13"/>
      <c r="V234" s="13"/>
      <c r="W234" s="13"/>
      <c r="X234" s="13"/>
      <c r="Y234" s="13"/>
      <c r="Z234" s="13"/>
      <c r="AA234" s="13"/>
      <c r="AB234" s="13"/>
      <c r="AC234" s="13"/>
    </row>
    <row r="235" spans="10:32">
      <c r="J235" s="129"/>
      <c r="K235" s="129"/>
      <c r="L235" s="129"/>
      <c r="R235" s="129"/>
      <c r="S235" s="130"/>
      <c r="T235" s="130"/>
      <c r="U235" s="13"/>
      <c r="V235" s="13"/>
      <c r="W235" s="13"/>
      <c r="X235" s="13"/>
      <c r="Y235" s="13"/>
      <c r="Z235" s="13"/>
      <c r="AA235" s="13"/>
      <c r="AB235" s="13"/>
      <c r="AC235" s="13"/>
    </row>
    <row r="240" spans="10:32">
      <c r="AD240" s="13"/>
      <c r="AE240" s="13"/>
      <c r="AF240" s="13"/>
    </row>
    <row r="241" spans="30:32">
      <c r="AD241" s="13"/>
      <c r="AE241" s="13"/>
      <c r="AF241" s="13"/>
    </row>
    <row r="242" spans="30:32">
      <c r="AD242" s="13"/>
      <c r="AE242" s="13"/>
      <c r="AF242" s="13"/>
    </row>
    <row r="243" spans="30:32">
      <c r="AD243" s="13"/>
      <c r="AE243" s="13"/>
      <c r="AF243" s="13"/>
    </row>
    <row r="244" spans="30:32">
      <c r="AD244" s="13"/>
      <c r="AE244" s="13"/>
      <c r="AF244" s="13"/>
    </row>
    <row r="245" spans="30:32">
      <c r="AD245" s="13"/>
      <c r="AE245" s="13"/>
      <c r="AF245" s="13"/>
    </row>
    <row r="246" spans="30:32">
      <c r="AD246" s="13"/>
      <c r="AE246" s="13"/>
      <c r="AF246" s="13"/>
    </row>
    <row r="247" spans="30:32">
      <c r="AD247" s="13"/>
      <c r="AE247" s="13"/>
      <c r="AF247" s="13"/>
    </row>
  </sheetData>
  <mergeCells count="1">
    <mergeCell ref="P5:Q5"/>
  </mergeCells>
  <phoneticPr fontId="11" type="noConversion"/>
  <conditionalFormatting sqref="H10:H21">
    <cfRule type="cellIs" dxfId="122" priority="7" operator="lessThan">
      <formula>0</formula>
    </cfRule>
    <cfRule type="cellIs" dxfId="121" priority="8" operator="greaterThan">
      <formula>0</formula>
    </cfRule>
  </conditionalFormatting>
  <conditionalFormatting sqref="N10:N21">
    <cfRule type="cellIs" dxfId="120" priority="5" operator="lessThan">
      <formula>0</formula>
    </cfRule>
    <cfRule type="cellIs" dxfId="119" priority="6" operator="greaterThan">
      <formula>0</formula>
    </cfRule>
  </conditionalFormatting>
  <conditionalFormatting sqref="P10:P21">
    <cfRule type="cellIs" dxfId="118" priority="3" operator="lessThan">
      <formula>0</formula>
    </cfRule>
    <cfRule type="cellIs" dxfId="117" priority="4" operator="greaterThan">
      <formula>0</formula>
    </cfRule>
  </conditionalFormatting>
  <conditionalFormatting sqref="F10:F21">
    <cfRule type="cellIs" dxfId="116" priority="1" operator="lessThan">
      <formula>0</formula>
    </cfRule>
    <cfRule type="cellIs" dxfId="115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0F8C7-401A-468A-A605-0BFB9814C8CA}">
  <sheetPr transitionEvaluation="1"/>
  <dimension ref="P1:BZ324"/>
  <sheetViews>
    <sheetView defaultGridColor="0" colorId="22" zoomScale="94" zoomScaleNormal="94" workbookViewId="0">
      <selection activeCell="O12" sqref="O12"/>
    </sheetView>
  </sheetViews>
  <sheetFormatPr baseColWidth="10" defaultRowHeight="15"/>
  <cols>
    <col min="21" max="21" width="8.54296875" customWidth="1"/>
    <col min="22" max="22" width="9.54296875" customWidth="1"/>
    <col min="23" max="23" width="8.90625" customWidth="1"/>
    <col min="24" max="24" width="7.36328125" customWidth="1"/>
    <col min="25" max="25" width="7.08984375" customWidth="1"/>
    <col min="26" max="26" width="8.08984375" customWidth="1"/>
    <col min="27" max="28" width="7.453125" customWidth="1"/>
    <col min="29" max="29" width="5.6328125" customWidth="1"/>
    <col min="30" max="30" width="8.36328125" customWidth="1"/>
    <col min="31" max="31" width="5.81640625" customWidth="1"/>
    <col min="32" max="32" width="8.08984375" customWidth="1"/>
    <col min="33" max="33" width="5.81640625" customWidth="1"/>
    <col min="34" max="34" width="8.54296875" style="9" customWidth="1"/>
    <col min="35" max="35" width="7.90625" style="1" customWidth="1"/>
    <col min="36" max="36" width="5.81640625" customWidth="1"/>
    <col min="37" max="37" width="7.90625" style="1" customWidth="1"/>
    <col min="38" max="38" width="8" style="1" customWidth="1"/>
    <col min="39" max="39" width="5.81640625" customWidth="1"/>
    <col min="40" max="40" width="8.08984375" style="1" customWidth="1"/>
    <col min="41" max="41" width="7" style="1" customWidth="1"/>
    <col min="42" max="42" width="11.08984375" style="1" customWidth="1"/>
    <col min="43" max="43" width="10.54296875" style="1" customWidth="1"/>
    <col min="44" max="44" width="10.08984375" style="1" customWidth="1"/>
    <col min="45" max="45" width="12.08984375" style="1" customWidth="1"/>
    <col min="46" max="46" width="7.54296875" style="1" customWidth="1"/>
    <col min="47" max="47" width="13.90625" customWidth="1"/>
    <col min="48" max="49" width="7.90625" customWidth="1"/>
    <col min="50" max="50" width="8.08984375" customWidth="1"/>
    <col min="51" max="51" width="8.54296875" customWidth="1"/>
    <col min="52" max="52" width="8" customWidth="1"/>
    <col min="53" max="53" width="6.453125" customWidth="1"/>
    <col min="54" max="54" width="8.08984375" customWidth="1"/>
    <col min="55" max="55" width="7.54296875" customWidth="1"/>
    <col min="56" max="56" width="8.36328125" customWidth="1"/>
    <col min="57" max="57" width="9.453125" customWidth="1"/>
    <col min="58" max="59" width="8.36328125" customWidth="1"/>
    <col min="60" max="60" width="8.90625" customWidth="1"/>
    <col min="61" max="61" width="8.36328125" customWidth="1"/>
    <col min="62" max="62" width="7.90625" customWidth="1"/>
    <col min="63" max="63" width="8" customWidth="1"/>
    <col min="64" max="65" width="9.90625" customWidth="1"/>
    <col min="66" max="66" width="9.08984375" customWidth="1"/>
    <col min="67" max="67" width="8.36328125" customWidth="1"/>
    <col min="68" max="68" width="8.6328125" customWidth="1"/>
    <col min="69" max="69" width="8.90625" customWidth="1"/>
    <col min="70" max="70" width="8.08984375" customWidth="1"/>
    <col min="71" max="71" width="8.6328125" customWidth="1"/>
    <col min="72" max="73" width="9.90625" customWidth="1"/>
    <col min="74" max="74" width="8.08984375" customWidth="1"/>
    <col min="75" max="75" width="8" customWidth="1"/>
    <col min="76" max="76" width="8.08984375" customWidth="1"/>
    <col min="77" max="77" width="11.08984375" customWidth="1"/>
    <col min="78" max="78" width="7.6328125" customWidth="1"/>
    <col min="79" max="79" width="8.08984375" customWidth="1"/>
    <col min="80" max="80" width="7.90625" customWidth="1"/>
    <col min="81" max="81" width="8.90625" customWidth="1"/>
    <col min="82" max="82" width="6.90625" customWidth="1"/>
    <col min="83" max="83" width="6.6328125" customWidth="1"/>
    <col min="84" max="85" width="8.08984375" customWidth="1"/>
    <col min="86" max="86" width="9.36328125" customWidth="1"/>
    <col min="87" max="87" width="10.08984375" customWidth="1"/>
    <col min="88" max="88" width="10.90625" customWidth="1"/>
    <col min="89" max="92" width="8.08984375" customWidth="1"/>
    <col min="93" max="93" width="8.36328125" customWidth="1"/>
    <col min="94" max="94" width="11.08984375" customWidth="1"/>
    <col min="95" max="95" width="8.08984375" customWidth="1"/>
    <col min="96" max="96" width="6.36328125" customWidth="1"/>
    <col min="97" max="97" width="7.453125" customWidth="1"/>
    <col min="98" max="98" width="7.6328125" customWidth="1"/>
    <col min="99" max="100" width="7.90625" customWidth="1"/>
    <col min="101" max="101" width="8" customWidth="1"/>
    <col min="102" max="102" width="7.6328125" customWidth="1"/>
    <col min="103" max="103" width="7.90625" customWidth="1"/>
    <col min="104" max="104" width="8.08984375" customWidth="1"/>
    <col min="105" max="105" width="7.54296875" customWidth="1"/>
    <col min="106" max="106" width="7.90625" customWidth="1"/>
    <col min="107" max="107" width="7.6328125" customWidth="1"/>
    <col min="108" max="108" width="7.90625" customWidth="1"/>
    <col min="109" max="109" width="7.54296875" customWidth="1"/>
    <col min="110" max="110" width="7.90625" customWidth="1"/>
    <col min="111" max="111" width="9.90625" customWidth="1"/>
    <col min="112" max="112" width="7.08984375" customWidth="1"/>
    <col min="113" max="113" width="8.08984375" customWidth="1"/>
    <col min="114" max="114" width="8.54296875" customWidth="1"/>
    <col min="115" max="115" width="9.90625" customWidth="1"/>
    <col min="116" max="116" width="8.36328125" customWidth="1"/>
    <col min="117" max="117" width="10.54296875" customWidth="1"/>
    <col min="118" max="118" width="7.90625" customWidth="1"/>
    <col min="119" max="119" width="8.08984375" customWidth="1"/>
    <col min="120" max="122" width="9.90625" customWidth="1"/>
    <col min="123" max="123" width="8.36328125" customWidth="1"/>
    <col min="124" max="124" width="8.6328125" customWidth="1"/>
    <col min="125" max="125" width="8.54296875" customWidth="1"/>
    <col min="126" max="126" width="8.6328125" customWidth="1"/>
    <col min="127" max="127" width="8.36328125" customWidth="1"/>
    <col min="128" max="128" width="10.6328125" customWidth="1"/>
    <col min="129" max="129" width="9.90625" customWidth="1"/>
    <col min="130" max="130" width="7.54296875" customWidth="1"/>
    <col min="131" max="131" width="8.54296875" customWidth="1"/>
    <col min="132" max="133" width="7.90625" customWidth="1"/>
    <col min="134" max="136" width="8.36328125" customWidth="1"/>
    <col min="137" max="138" width="8.08984375" customWidth="1"/>
    <col min="139" max="140" width="8.36328125" customWidth="1"/>
    <col min="141" max="141" width="8.54296875" customWidth="1"/>
    <col min="142" max="142" width="8.36328125" customWidth="1"/>
    <col min="143" max="143" width="8.6328125" customWidth="1"/>
    <col min="144" max="145" width="9.90625" customWidth="1"/>
    <col min="146" max="146" width="8.08984375" customWidth="1"/>
    <col min="147" max="147" width="8.54296875" customWidth="1"/>
    <col min="148" max="148" width="7.54296875" customWidth="1"/>
    <col min="149" max="149" width="8.08984375" customWidth="1"/>
    <col min="150" max="150" width="7.90625" customWidth="1"/>
    <col min="151" max="151" width="8.36328125" customWidth="1"/>
    <col min="152" max="152" width="8.08984375" customWidth="1"/>
    <col min="153" max="153" width="9.90625" customWidth="1"/>
    <col min="154" max="154" width="8" customWidth="1"/>
    <col min="155" max="155" width="7.90625" customWidth="1"/>
    <col min="156" max="156" width="8.90625" customWidth="1"/>
    <col min="157" max="157" width="8" customWidth="1"/>
    <col min="158" max="158" width="8.90625" customWidth="1"/>
    <col min="159" max="159" width="7.08984375" customWidth="1"/>
    <col min="160" max="160" width="9" customWidth="1"/>
    <col min="161" max="161" width="8.08984375" customWidth="1"/>
    <col min="162" max="162" width="10.36328125" customWidth="1"/>
    <col min="163" max="164" width="7.90625" customWidth="1"/>
    <col min="165" max="165" width="8.6328125" customWidth="1"/>
    <col min="166" max="166" width="8.90625" customWidth="1"/>
    <col min="167" max="167" width="8.6328125" customWidth="1"/>
    <col min="168" max="169" width="8.08984375" customWidth="1"/>
    <col min="170" max="170" width="7.54296875" customWidth="1"/>
    <col min="171" max="173" width="8.08984375" customWidth="1"/>
    <col min="174" max="174" width="8.6328125" customWidth="1"/>
    <col min="175" max="175" width="7.90625" customWidth="1"/>
    <col min="176" max="177" width="8.08984375" customWidth="1"/>
    <col min="178" max="178" width="7.90625" customWidth="1"/>
    <col min="181" max="181" width="8" customWidth="1"/>
    <col min="182" max="182" width="8.08984375" customWidth="1"/>
    <col min="183" max="183" width="8" customWidth="1"/>
    <col min="184" max="185" width="8.08984375" customWidth="1"/>
    <col min="186" max="188" width="7.90625" customWidth="1"/>
    <col min="189" max="189" width="8.08984375" customWidth="1"/>
    <col min="190" max="192" width="7.90625" customWidth="1"/>
    <col min="193" max="193" width="6.6328125" customWidth="1"/>
    <col min="194" max="194" width="8.36328125" customWidth="1"/>
    <col min="195" max="195" width="8" customWidth="1"/>
  </cols>
  <sheetData>
    <row r="1" spans="21:53">
      <c r="AH1"/>
      <c r="AI1"/>
      <c r="AK1"/>
      <c r="AL1"/>
      <c r="AN1"/>
      <c r="AO1"/>
      <c r="AP1"/>
      <c r="AQ1"/>
      <c r="AR1"/>
      <c r="AS1"/>
      <c r="AT1"/>
    </row>
    <row r="2" spans="21:53" s="125" customFormat="1" ht="15" customHeight="1"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21:53">
      <c r="AH3"/>
      <c r="AI3"/>
      <c r="AK3"/>
      <c r="AL3"/>
      <c r="AN3"/>
      <c r="AO3"/>
      <c r="AP3"/>
      <c r="AQ3"/>
      <c r="AR3"/>
      <c r="AS3"/>
      <c r="AT3"/>
    </row>
    <row r="4" spans="21:53">
      <c r="AH4"/>
      <c r="AI4"/>
      <c r="AK4"/>
      <c r="AL4"/>
      <c r="AN4"/>
      <c r="AO4"/>
      <c r="AP4"/>
      <c r="AQ4"/>
      <c r="AR4"/>
      <c r="AS4"/>
      <c r="AT4"/>
    </row>
    <row r="5" spans="21:53">
      <c r="AH5"/>
      <c r="AI5"/>
      <c r="AK5"/>
      <c r="AL5"/>
      <c r="AN5"/>
      <c r="AO5"/>
      <c r="AP5"/>
      <c r="AQ5"/>
      <c r="AR5"/>
      <c r="AS5"/>
      <c r="AT5"/>
    </row>
    <row r="6" spans="21:53">
      <c r="AH6"/>
      <c r="AI6"/>
      <c r="AK6"/>
      <c r="AL6"/>
      <c r="AN6"/>
      <c r="AO6"/>
      <c r="AP6"/>
      <c r="AQ6"/>
      <c r="AR6"/>
      <c r="AS6"/>
      <c r="AT6"/>
    </row>
    <row r="7" spans="21:53">
      <c r="AH7"/>
      <c r="AI7"/>
      <c r="AK7"/>
      <c r="AL7"/>
      <c r="AN7"/>
      <c r="AO7"/>
      <c r="AP7"/>
      <c r="AQ7"/>
      <c r="AR7"/>
      <c r="AS7"/>
      <c r="AT7"/>
    </row>
    <row r="8" spans="21:53">
      <c r="AH8"/>
      <c r="AI8"/>
      <c r="AK8"/>
      <c r="AL8"/>
      <c r="AN8"/>
      <c r="AO8"/>
      <c r="AP8"/>
      <c r="AQ8"/>
      <c r="AR8"/>
      <c r="AS8"/>
      <c r="AT8"/>
    </row>
    <row r="9" spans="21:53">
      <c r="AH9"/>
      <c r="AI9"/>
      <c r="AK9"/>
      <c r="AL9"/>
      <c r="AN9"/>
      <c r="AO9"/>
      <c r="AP9"/>
      <c r="AQ9"/>
      <c r="AR9"/>
      <c r="AS9"/>
      <c r="AT9"/>
    </row>
    <row r="10" spans="21:53">
      <c r="AH10"/>
      <c r="AI10"/>
      <c r="AK10"/>
      <c r="AL10"/>
      <c r="AN10"/>
      <c r="AO10"/>
      <c r="AP10"/>
      <c r="AQ10"/>
      <c r="AR10"/>
      <c r="AS10"/>
      <c r="AT10"/>
    </row>
    <row r="11" spans="21:53">
      <c r="AH11"/>
      <c r="AI11"/>
      <c r="AK11"/>
      <c r="AL11"/>
      <c r="AN11"/>
      <c r="AO11"/>
      <c r="AP11"/>
      <c r="AQ11"/>
      <c r="AR11"/>
      <c r="AS11"/>
      <c r="AT11"/>
    </row>
    <row r="12" spans="21:53">
      <c r="AH12"/>
      <c r="AI12"/>
      <c r="AK12"/>
      <c r="AL12"/>
      <c r="AN12"/>
      <c r="AO12"/>
      <c r="AP12"/>
      <c r="AQ12"/>
      <c r="AR12"/>
      <c r="AS12"/>
      <c r="AT12"/>
    </row>
    <row r="13" spans="21:53">
      <c r="AH13"/>
      <c r="AI13"/>
      <c r="AK13"/>
      <c r="AL13"/>
      <c r="AN13"/>
      <c r="AO13"/>
      <c r="AP13"/>
      <c r="AQ13"/>
      <c r="AR13"/>
      <c r="AS13"/>
      <c r="AT13"/>
    </row>
    <row r="14" spans="21:53">
      <c r="AH14"/>
      <c r="AI14"/>
      <c r="AK14"/>
      <c r="AL14"/>
      <c r="AN14"/>
      <c r="AO14"/>
      <c r="AP14"/>
      <c r="AQ14"/>
      <c r="AR14"/>
      <c r="AS14"/>
      <c r="AT14"/>
    </row>
    <row r="15" spans="21:53">
      <c r="AH15"/>
      <c r="AI15"/>
      <c r="AK15"/>
      <c r="AL15"/>
      <c r="AN15"/>
      <c r="AO15"/>
      <c r="AP15"/>
      <c r="AQ15"/>
      <c r="AR15"/>
      <c r="AS15"/>
      <c r="AT15"/>
    </row>
    <row r="16" spans="21:53">
      <c r="AH16"/>
      <c r="AI16"/>
      <c r="AK16"/>
      <c r="AL16"/>
      <c r="AN16"/>
      <c r="AO16"/>
      <c r="AP16"/>
      <c r="AQ16"/>
      <c r="AR16"/>
      <c r="AS16"/>
      <c r="AT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21:78">
      <c r="AH49"/>
      <c r="AI49"/>
      <c r="AK49"/>
      <c r="AL49"/>
      <c r="AN49"/>
      <c r="AO49"/>
      <c r="AP49"/>
      <c r="AQ49"/>
      <c r="AR49"/>
      <c r="AS49"/>
      <c r="AT49"/>
    </row>
    <row r="50" spans="21:78">
      <c r="AH50"/>
      <c r="AI50"/>
      <c r="AK50"/>
      <c r="AL50"/>
      <c r="AN50"/>
      <c r="AO50"/>
      <c r="AP50"/>
      <c r="AQ50"/>
      <c r="AR50"/>
      <c r="AS50"/>
      <c r="AT50"/>
    </row>
    <row r="51" spans="21:78">
      <c r="AH51"/>
      <c r="AI51"/>
      <c r="AK51"/>
      <c r="AL51"/>
      <c r="AN51"/>
      <c r="AO51"/>
      <c r="AP51"/>
      <c r="AQ51"/>
      <c r="AR51"/>
      <c r="AS51"/>
      <c r="AT51"/>
    </row>
    <row r="52" spans="21:78">
      <c r="AH52"/>
      <c r="AI52"/>
      <c r="AK52"/>
      <c r="AL52"/>
      <c r="AN52"/>
      <c r="AO52"/>
      <c r="AP52"/>
      <c r="AQ52"/>
      <c r="AR52"/>
      <c r="AS52"/>
      <c r="AT52"/>
    </row>
    <row r="53" spans="21:78">
      <c r="AH53"/>
      <c r="AI53"/>
      <c r="AK53"/>
      <c r="AL53"/>
      <c r="AN53"/>
      <c r="AO53"/>
      <c r="AP53"/>
      <c r="AQ53"/>
      <c r="AR53"/>
      <c r="AS53"/>
      <c r="AT53"/>
    </row>
    <row r="54" spans="21:78" ht="15.6">
      <c r="U54" s="35"/>
      <c r="V54" s="35"/>
      <c r="W54" s="35"/>
      <c r="X54" s="35"/>
      <c r="Y54" s="4"/>
      <c r="Z54" s="2"/>
      <c r="AA54" s="2"/>
      <c r="AB54" s="2"/>
      <c r="AC54" s="2"/>
      <c r="AD54" s="2"/>
      <c r="AE54" s="2"/>
      <c r="AF54" s="2"/>
      <c r="AG54" s="2"/>
      <c r="AH54" s="2"/>
      <c r="AI54"/>
      <c r="AJ54" s="2"/>
      <c r="AK54"/>
      <c r="AL54"/>
      <c r="AN54"/>
      <c r="AO54"/>
      <c r="AP54"/>
      <c r="AQ54" s="4"/>
      <c r="AR54" s="2"/>
      <c r="AS54" s="2"/>
      <c r="AT54" s="2"/>
      <c r="AU54" s="2"/>
      <c r="AV54" s="2"/>
      <c r="AW54" s="2"/>
      <c r="AX54" s="2"/>
      <c r="AY54" s="2"/>
      <c r="AZ54" s="2"/>
      <c r="BB54" s="2"/>
      <c r="BI54" s="4"/>
      <c r="BJ54" s="2"/>
      <c r="BK54" s="2"/>
      <c r="BL54" s="2"/>
      <c r="BM54" s="2"/>
      <c r="BN54" s="2"/>
      <c r="BO54" s="2"/>
      <c r="BP54" s="2"/>
      <c r="BQ54" s="2"/>
      <c r="BR54" s="2"/>
      <c r="BT54" s="2"/>
    </row>
    <row r="55" spans="21:78" ht="15.6">
      <c r="U55" s="25"/>
      <c r="V55" s="25"/>
      <c r="W55" s="25"/>
      <c r="X55" s="25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</row>
    <row r="56" spans="21:78" s="2" customFormat="1" ht="15.6">
      <c r="U56" s="36"/>
      <c r="V56" s="36"/>
      <c r="W56" s="36"/>
      <c r="X56" s="36"/>
      <c r="Y56" s="38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38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38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</row>
    <row r="57" spans="21:78" s="3" customFormat="1">
      <c r="U57" s="36"/>
      <c r="V57" s="36"/>
      <c r="W57" s="36"/>
      <c r="X57" s="36"/>
      <c r="Y57" s="3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3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</row>
    <row r="58" spans="21:78" s="2" customFormat="1" ht="15.6">
      <c r="U58" s="37"/>
      <c r="V58" s="37"/>
      <c r="W58" s="37"/>
      <c r="X58" s="37"/>
      <c r="Y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4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4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</row>
    <row r="59" spans="21:78" s="3" customFormat="1">
      <c r="U59" s="36"/>
      <c r="V59" s="36"/>
      <c r="W59" s="36"/>
      <c r="X59" s="36"/>
      <c r="Y59" s="4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4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4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</row>
    <row r="60" spans="21:78" s="3" customFormat="1">
      <c r="U60" s="36"/>
      <c r="V60" s="36"/>
      <c r="W60" s="36"/>
      <c r="X60" s="36"/>
      <c r="Y60" s="4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4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4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</row>
    <row r="61" spans="21:78" s="3" customFormat="1">
      <c r="U61" s="36"/>
      <c r="V61" s="36"/>
      <c r="W61" s="36"/>
      <c r="X61" s="36"/>
      <c r="Y61" s="3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4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4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</row>
    <row r="62" spans="21:78">
      <c r="AH62"/>
      <c r="AI62"/>
      <c r="AK62"/>
      <c r="AL62"/>
      <c r="AN62"/>
      <c r="AO62"/>
      <c r="AP62"/>
      <c r="AQ62"/>
      <c r="AR62"/>
      <c r="AS62"/>
      <c r="AT62"/>
    </row>
    <row r="63" spans="21:78">
      <c r="AH63"/>
      <c r="AI63"/>
      <c r="AK63"/>
      <c r="AL63"/>
      <c r="AN63"/>
      <c r="AO63"/>
      <c r="AP63"/>
      <c r="AQ63"/>
      <c r="AR63"/>
      <c r="AS63"/>
      <c r="AT63"/>
    </row>
    <row r="64" spans="21:78">
      <c r="AH64"/>
      <c r="AI64"/>
      <c r="AK64"/>
      <c r="AL64"/>
      <c r="AN64"/>
      <c r="AO64"/>
      <c r="AP64"/>
      <c r="AQ64"/>
      <c r="AR64"/>
      <c r="AS64"/>
      <c r="AT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spans="16:46">
      <c r="AH113"/>
      <c r="AI113"/>
      <c r="AK113"/>
      <c r="AL113"/>
      <c r="AN113"/>
      <c r="AO113"/>
      <c r="AP113"/>
      <c r="AQ113"/>
      <c r="AR113"/>
      <c r="AS113"/>
      <c r="AT113"/>
    </row>
    <row r="114" spans="16:46">
      <c r="AH114"/>
      <c r="AI114"/>
      <c r="AK114"/>
      <c r="AL114"/>
      <c r="AN114"/>
      <c r="AO114"/>
      <c r="AP114"/>
      <c r="AQ114"/>
      <c r="AR114"/>
      <c r="AS114"/>
      <c r="AT114"/>
    </row>
    <row r="115" spans="16:46">
      <c r="AH115"/>
      <c r="AI115"/>
      <c r="AK115"/>
      <c r="AL115"/>
      <c r="AN115"/>
      <c r="AO115"/>
      <c r="AP115"/>
      <c r="AQ115"/>
      <c r="AR115"/>
      <c r="AS115"/>
      <c r="AT115"/>
    </row>
    <row r="116" spans="16:46">
      <c r="P116" t="s">
        <v>654</v>
      </c>
      <c r="AH116"/>
      <c r="AI116"/>
      <c r="AK116"/>
      <c r="AL116"/>
      <c r="AN116"/>
      <c r="AO116"/>
      <c r="AP116"/>
      <c r="AQ116"/>
      <c r="AR116"/>
      <c r="AS116"/>
      <c r="AT116"/>
    </row>
    <row r="117" spans="16:46">
      <c r="AH117"/>
      <c r="AI117"/>
      <c r="AK117"/>
      <c r="AL117"/>
      <c r="AN117"/>
      <c r="AO117"/>
      <c r="AP117"/>
      <c r="AQ117"/>
      <c r="AR117"/>
      <c r="AS117"/>
      <c r="AT117"/>
    </row>
    <row r="118" spans="16:46">
      <c r="AH118"/>
      <c r="AI118"/>
      <c r="AK118"/>
      <c r="AL118"/>
      <c r="AN118"/>
      <c r="AO118"/>
      <c r="AP118"/>
      <c r="AQ118"/>
      <c r="AR118"/>
      <c r="AS118"/>
      <c r="AT118"/>
    </row>
    <row r="119" spans="16:46">
      <c r="AH119"/>
      <c r="AI119"/>
      <c r="AK119"/>
      <c r="AL119"/>
      <c r="AN119"/>
      <c r="AO119"/>
      <c r="AP119"/>
      <c r="AQ119"/>
      <c r="AR119"/>
      <c r="AS119"/>
      <c r="AT119"/>
    </row>
    <row r="120" spans="16:46">
      <c r="AH120"/>
      <c r="AI120"/>
      <c r="AK120"/>
      <c r="AL120"/>
      <c r="AN120"/>
      <c r="AO120"/>
      <c r="AP120"/>
      <c r="AQ120"/>
      <c r="AR120"/>
      <c r="AS120"/>
      <c r="AT120"/>
    </row>
    <row r="121" spans="16:46">
      <c r="AH121"/>
      <c r="AI121"/>
      <c r="AK121"/>
      <c r="AL121"/>
      <c r="AN121"/>
      <c r="AO121"/>
      <c r="AP121"/>
      <c r="AQ121"/>
      <c r="AR121"/>
      <c r="AS121"/>
      <c r="AT121"/>
    </row>
    <row r="122" spans="16:46">
      <c r="AH122"/>
      <c r="AI122"/>
      <c r="AK122"/>
      <c r="AL122"/>
      <c r="AN122"/>
      <c r="AO122"/>
      <c r="AP122"/>
      <c r="AQ122"/>
      <c r="AR122"/>
      <c r="AS122"/>
      <c r="AT122"/>
    </row>
    <row r="123" spans="16:46">
      <c r="AH123"/>
      <c r="AI123"/>
      <c r="AK123"/>
      <c r="AL123"/>
      <c r="AN123"/>
      <c r="AO123"/>
      <c r="AP123"/>
      <c r="AQ123"/>
      <c r="AR123"/>
      <c r="AS123"/>
      <c r="AT123"/>
    </row>
    <row r="124" spans="16:46">
      <c r="AH124"/>
      <c r="AI124"/>
      <c r="AK124"/>
      <c r="AL124"/>
      <c r="AN124"/>
      <c r="AO124"/>
      <c r="AP124"/>
      <c r="AQ124"/>
      <c r="AR124"/>
      <c r="AS124"/>
      <c r="AT124"/>
    </row>
    <row r="125" spans="16:46">
      <c r="AH125"/>
      <c r="AI125"/>
      <c r="AK125"/>
      <c r="AL125"/>
      <c r="AN125"/>
      <c r="AO125"/>
      <c r="AP125"/>
      <c r="AQ125"/>
      <c r="AR125"/>
      <c r="AS125"/>
      <c r="AT125"/>
    </row>
    <row r="126" spans="16:46">
      <c r="AH126"/>
      <c r="AI126"/>
      <c r="AK126"/>
      <c r="AL126"/>
      <c r="AN126"/>
      <c r="AO126"/>
      <c r="AP126"/>
      <c r="AQ126"/>
      <c r="AR126"/>
      <c r="AS126"/>
      <c r="AT126"/>
    </row>
    <row r="127" spans="16:46">
      <c r="AH127"/>
      <c r="AI127"/>
      <c r="AK127"/>
      <c r="AL127"/>
      <c r="AN127"/>
      <c r="AO127"/>
      <c r="AP127"/>
      <c r="AQ127"/>
      <c r="AR127"/>
      <c r="AS127"/>
      <c r="AT127"/>
    </row>
    <row r="128" spans="16:46">
      <c r="AH128"/>
      <c r="AI128"/>
      <c r="AK128"/>
      <c r="AL128"/>
      <c r="AN128"/>
      <c r="AO128"/>
      <c r="AP128"/>
      <c r="AQ128"/>
      <c r="AR128"/>
      <c r="AS128"/>
      <c r="AT128"/>
    </row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spans="16:46">
      <c r="AH145"/>
      <c r="AI145"/>
      <c r="AK145"/>
      <c r="AL145"/>
      <c r="AN145"/>
      <c r="AO145"/>
      <c r="AP145"/>
      <c r="AQ145"/>
      <c r="AR145"/>
      <c r="AS145"/>
      <c r="AT145"/>
    </row>
    <row r="146" spans="16:46">
      <c r="AH146"/>
      <c r="AI146"/>
      <c r="AK146"/>
      <c r="AL146"/>
      <c r="AN146"/>
      <c r="AO146"/>
      <c r="AP146"/>
      <c r="AQ146"/>
      <c r="AR146"/>
      <c r="AS146"/>
      <c r="AT146"/>
    </row>
    <row r="147" spans="16:46">
      <c r="P147" s="3"/>
      <c r="AH147"/>
      <c r="AI147"/>
      <c r="AK147"/>
      <c r="AL147"/>
      <c r="AN147"/>
      <c r="AO147"/>
      <c r="AP147"/>
      <c r="AQ147"/>
      <c r="AR147"/>
      <c r="AS147"/>
      <c r="AT147"/>
    </row>
    <row r="148" spans="16:46">
      <c r="AH148"/>
      <c r="AI148"/>
      <c r="AK148"/>
      <c r="AL148"/>
      <c r="AN148"/>
      <c r="AO148"/>
      <c r="AP148"/>
      <c r="AQ148"/>
      <c r="AR148"/>
      <c r="AS148"/>
      <c r="AT148"/>
    </row>
    <row r="149" spans="16:46">
      <c r="AH149"/>
      <c r="AI149"/>
      <c r="AK149"/>
      <c r="AL149"/>
      <c r="AN149"/>
      <c r="AO149"/>
      <c r="AP149"/>
      <c r="AQ149"/>
      <c r="AR149"/>
      <c r="AS149"/>
      <c r="AT149"/>
    </row>
    <row r="150" spans="16:46">
      <c r="AH150"/>
      <c r="AI150"/>
      <c r="AK150"/>
      <c r="AL150"/>
      <c r="AN150"/>
      <c r="AO150"/>
      <c r="AP150"/>
      <c r="AQ150"/>
      <c r="AR150"/>
      <c r="AS150"/>
      <c r="AT150"/>
    </row>
    <row r="151" spans="16:46">
      <c r="AH151"/>
      <c r="AI151"/>
      <c r="AK151"/>
      <c r="AL151"/>
      <c r="AN151"/>
      <c r="AO151"/>
      <c r="AP151"/>
      <c r="AQ151"/>
      <c r="AR151"/>
      <c r="AS151"/>
      <c r="AT151"/>
    </row>
    <row r="152" spans="16:46">
      <c r="AH152"/>
      <c r="AI152"/>
      <c r="AK152"/>
      <c r="AL152"/>
      <c r="AN152"/>
      <c r="AO152"/>
      <c r="AP152"/>
      <c r="AQ152"/>
      <c r="AR152"/>
      <c r="AS152"/>
      <c r="AT152"/>
    </row>
    <row r="153" spans="16:46">
      <c r="AH153"/>
      <c r="AI153"/>
      <c r="AK153"/>
      <c r="AL153"/>
      <c r="AN153"/>
      <c r="AO153"/>
      <c r="AP153"/>
      <c r="AQ153"/>
      <c r="AR153"/>
      <c r="AS153"/>
      <c r="AT153"/>
    </row>
    <row r="154" spans="16:46">
      <c r="AH154"/>
      <c r="AI154"/>
      <c r="AK154"/>
      <c r="AL154"/>
      <c r="AN154"/>
      <c r="AO154"/>
      <c r="AP154"/>
      <c r="AQ154"/>
      <c r="AR154"/>
      <c r="AS154"/>
      <c r="AT154"/>
    </row>
    <row r="155" spans="16:46">
      <c r="AH155"/>
      <c r="AI155"/>
      <c r="AK155"/>
      <c r="AL155"/>
      <c r="AN155"/>
      <c r="AO155"/>
      <c r="AP155"/>
      <c r="AQ155"/>
      <c r="AR155"/>
      <c r="AS155"/>
      <c r="AT155"/>
    </row>
    <row r="156" spans="16:46">
      <c r="AH156"/>
      <c r="AI156"/>
      <c r="AK156"/>
      <c r="AL156"/>
      <c r="AN156"/>
      <c r="AO156"/>
      <c r="AP156"/>
      <c r="AQ156"/>
      <c r="AR156"/>
      <c r="AS156"/>
      <c r="AT156"/>
    </row>
    <row r="157" spans="16:46">
      <c r="AH157"/>
      <c r="AI157"/>
      <c r="AK157"/>
      <c r="AL157"/>
      <c r="AN157"/>
      <c r="AO157"/>
      <c r="AP157"/>
      <c r="AQ157"/>
      <c r="AR157"/>
      <c r="AS157"/>
      <c r="AT157"/>
    </row>
    <row r="158" spans="16:46">
      <c r="AH158"/>
      <c r="AI158"/>
      <c r="AK158"/>
      <c r="AL158"/>
      <c r="AN158"/>
      <c r="AO158"/>
      <c r="AP158"/>
      <c r="AQ158"/>
      <c r="AR158"/>
      <c r="AS158"/>
      <c r="AT158"/>
    </row>
    <row r="159" spans="16:46">
      <c r="AH159"/>
      <c r="AI159"/>
      <c r="AK159"/>
      <c r="AL159"/>
      <c r="AN159"/>
      <c r="AO159"/>
      <c r="AP159"/>
      <c r="AQ159"/>
      <c r="AR159"/>
      <c r="AS159"/>
      <c r="AT159"/>
    </row>
    <row r="160" spans="16:46">
      <c r="AH160"/>
      <c r="AI160"/>
      <c r="AK160"/>
      <c r="AL160"/>
      <c r="AN160"/>
      <c r="AO160"/>
      <c r="AP160"/>
      <c r="AQ160"/>
      <c r="AR160"/>
      <c r="AS160"/>
      <c r="AT160"/>
    </row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spans="21:46">
      <c r="AH209"/>
      <c r="AI209"/>
      <c r="AK209"/>
      <c r="AL209"/>
      <c r="AN209"/>
      <c r="AO209"/>
      <c r="AP209"/>
      <c r="AQ209"/>
      <c r="AR209"/>
      <c r="AS209"/>
      <c r="AT209"/>
    </row>
    <row r="210" spans="21:46">
      <c r="AH210"/>
      <c r="AI210"/>
      <c r="AK210"/>
      <c r="AL210"/>
      <c r="AN210"/>
      <c r="AO210"/>
      <c r="AP210"/>
      <c r="AQ210"/>
      <c r="AR210"/>
      <c r="AS210"/>
      <c r="AT210"/>
    </row>
    <row r="211" spans="21:46">
      <c r="AH211"/>
      <c r="AI211"/>
      <c r="AK211"/>
      <c r="AL211"/>
      <c r="AN211"/>
      <c r="AO211"/>
      <c r="AP211"/>
      <c r="AQ211"/>
      <c r="AR211"/>
      <c r="AS211"/>
      <c r="AT211"/>
    </row>
    <row r="212" spans="21:46">
      <c r="AH212"/>
      <c r="AI212"/>
      <c r="AK212"/>
      <c r="AL212"/>
      <c r="AN212"/>
      <c r="AO212"/>
      <c r="AP212"/>
      <c r="AQ212"/>
      <c r="AR212"/>
      <c r="AS212"/>
      <c r="AT212"/>
    </row>
    <row r="213" spans="21:46">
      <c r="AH213"/>
      <c r="AI213"/>
      <c r="AK213"/>
      <c r="AL213"/>
      <c r="AN213"/>
      <c r="AO213"/>
      <c r="AP213"/>
      <c r="AQ213"/>
      <c r="AR213"/>
      <c r="AS213"/>
      <c r="AT213"/>
    </row>
    <row r="214" spans="21:46">
      <c r="AH214"/>
      <c r="AI214"/>
      <c r="AK214"/>
      <c r="AL214"/>
      <c r="AN214"/>
      <c r="AO214"/>
      <c r="AP214"/>
      <c r="AQ214"/>
      <c r="AR214"/>
      <c r="AS214"/>
      <c r="AT214"/>
    </row>
    <row r="215" spans="21:46">
      <c r="AH215"/>
      <c r="AI215"/>
      <c r="AK215"/>
      <c r="AL215"/>
      <c r="AN215"/>
      <c r="AO215"/>
      <c r="AP215"/>
      <c r="AQ215"/>
      <c r="AR215"/>
      <c r="AS215"/>
      <c r="AT215"/>
    </row>
    <row r="216" spans="21:46">
      <c r="AH216"/>
      <c r="AI216"/>
      <c r="AK216"/>
      <c r="AL216"/>
      <c r="AN216"/>
      <c r="AO216"/>
      <c r="AP216"/>
      <c r="AQ216"/>
      <c r="AR216"/>
      <c r="AS216"/>
      <c r="AT216"/>
    </row>
    <row r="217" spans="21:46">
      <c r="AH217"/>
      <c r="AI217"/>
      <c r="AK217"/>
      <c r="AL217"/>
      <c r="AN217"/>
      <c r="AO217"/>
      <c r="AP217"/>
      <c r="AQ217"/>
      <c r="AR217"/>
      <c r="AS217"/>
      <c r="AT217"/>
    </row>
    <row r="218" spans="21:46">
      <c r="U218" s="20"/>
      <c r="V218" s="20"/>
      <c r="W218" s="20"/>
      <c r="X218" s="20"/>
      <c r="AH218"/>
      <c r="AI218"/>
      <c r="AK218"/>
      <c r="AL218"/>
      <c r="AN218"/>
      <c r="AO218"/>
      <c r="AP218"/>
      <c r="AQ218"/>
      <c r="AR218"/>
      <c r="AS218"/>
      <c r="AT218"/>
    </row>
    <row r="219" spans="21:46">
      <c r="U219" s="20"/>
      <c r="V219" s="20"/>
      <c r="W219" s="20"/>
      <c r="X219" s="20"/>
      <c r="AH219"/>
      <c r="AI219"/>
      <c r="AK219"/>
      <c r="AL219"/>
      <c r="AN219"/>
      <c r="AO219"/>
      <c r="AP219"/>
      <c r="AQ219"/>
      <c r="AR219"/>
      <c r="AS219"/>
      <c r="AT219"/>
    </row>
    <row r="220" spans="21:46">
      <c r="U220" s="20"/>
      <c r="V220" s="20"/>
      <c r="W220" s="20"/>
      <c r="X220" s="20"/>
      <c r="AH220"/>
      <c r="AI220"/>
      <c r="AK220"/>
      <c r="AL220"/>
      <c r="AN220"/>
      <c r="AO220"/>
      <c r="AP220"/>
      <c r="AQ220"/>
      <c r="AR220"/>
      <c r="AS220"/>
      <c r="AT220"/>
    </row>
    <row r="221" spans="21:46">
      <c r="U221" s="20"/>
      <c r="V221" s="20"/>
      <c r="W221" s="20"/>
      <c r="X221" s="20"/>
      <c r="AH221"/>
      <c r="AI221"/>
      <c r="AK221"/>
      <c r="AL221"/>
      <c r="AN221"/>
      <c r="AO221"/>
      <c r="AP221"/>
      <c r="AQ221"/>
      <c r="AR221"/>
      <c r="AS221"/>
      <c r="AT221"/>
    </row>
    <row r="222" spans="21:46">
      <c r="U222" s="20"/>
      <c r="V222" s="20"/>
      <c r="W222" s="20"/>
      <c r="X222" s="20"/>
      <c r="AH222"/>
      <c r="AI222"/>
      <c r="AK222"/>
      <c r="AL222"/>
      <c r="AN222"/>
      <c r="AO222"/>
      <c r="AP222"/>
      <c r="AQ222"/>
      <c r="AR222"/>
      <c r="AS222"/>
      <c r="AT222"/>
    </row>
    <row r="223" spans="21:46">
      <c r="U223" s="20"/>
      <c r="V223" s="20"/>
      <c r="W223" s="20"/>
      <c r="X223" s="20"/>
      <c r="Y223" s="20"/>
      <c r="Z223" s="20"/>
      <c r="AA223" s="20"/>
      <c r="AB223" s="62"/>
      <c r="AC223" s="62"/>
      <c r="AD223" s="62"/>
      <c r="AE223" s="62"/>
      <c r="AF223" s="62"/>
      <c r="AG223" s="62"/>
      <c r="AH223" s="73"/>
      <c r="AI223" s="63"/>
      <c r="AJ223" s="62"/>
      <c r="AK223" s="63"/>
      <c r="AL223" s="63"/>
      <c r="AM223" s="62"/>
      <c r="AN223" s="63"/>
      <c r="AO223" s="63"/>
      <c r="AP223" s="63"/>
      <c r="AQ223" s="63"/>
      <c r="AR223" s="63"/>
      <c r="AS223" s="63"/>
      <c r="AT223" s="63"/>
    </row>
    <row r="224" spans="21:46">
      <c r="U224" s="20"/>
      <c r="V224" s="20"/>
      <c r="W224" s="20"/>
      <c r="X224" s="20"/>
      <c r="Y224" s="20"/>
      <c r="Z224" s="20"/>
      <c r="AA224" s="20"/>
      <c r="AB224" s="62"/>
      <c r="AC224" s="62"/>
      <c r="AD224" s="62"/>
      <c r="AE224" s="62"/>
      <c r="AF224" s="62"/>
      <c r="AG224" s="62"/>
      <c r="AH224" s="73"/>
      <c r="AI224" s="63"/>
      <c r="AJ224" s="62"/>
      <c r="AK224" s="63"/>
      <c r="AL224" s="63"/>
      <c r="AM224" s="62"/>
      <c r="AN224" s="63"/>
      <c r="AO224" s="63"/>
      <c r="AP224" s="63"/>
      <c r="AQ224" s="63"/>
      <c r="AR224" s="63"/>
      <c r="AS224" s="63"/>
      <c r="AT224" s="63"/>
    </row>
    <row r="225" spans="21:46">
      <c r="U225" s="20"/>
      <c r="V225" s="20"/>
      <c r="W225" s="20"/>
      <c r="X225" s="20"/>
      <c r="Y225" s="20"/>
      <c r="Z225" s="20"/>
      <c r="AA225" s="20"/>
      <c r="AB225" s="62"/>
      <c r="AC225" s="62"/>
      <c r="AD225" s="62"/>
      <c r="AE225" s="62"/>
      <c r="AF225" s="62"/>
      <c r="AG225" s="62"/>
      <c r="AH225" s="73"/>
      <c r="AI225" s="63"/>
      <c r="AJ225" s="62"/>
      <c r="AK225" s="63"/>
      <c r="AL225" s="63"/>
      <c r="AM225" s="62"/>
      <c r="AN225" s="63"/>
      <c r="AO225" s="63"/>
      <c r="AP225" s="63"/>
      <c r="AQ225" s="63"/>
      <c r="AR225" s="63"/>
      <c r="AS225" s="63"/>
      <c r="AT225" s="63"/>
    </row>
    <row r="226" spans="21:46">
      <c r="U226" s="20"/>
      <c r="V226" s="20"/>
      <c r="W226" s="20"/>
      <c r="X226" s="20"/>
      <c r="Y226" s="20"/>
      <c r="Z226" s="20"/>
      <c r="AA226" s="20"/>
      <c r="AB226" s="62"/>
      <c r="AC226" s="62"/>
      <c r="AD226" s="62"/>
      <c r="AE226" s="62"/>
      <c r="AF226" s="62"/>
      <c r="AG226" s="62"/>
      <c r="AH226" s="73"/>
      <c r="AI226" s="63"/>
      <c r="AJ226" s="62"/>
      <c r="AK226" s="63"/>
      <c r="AL226" s="63"/>
      <c r="AM226" s="62"/>
      <c r="AN226" s="63"/>
      <c r="AO226" s="63"/>
      <c r="AP226" s="63"/>
      <c r="AQ226" s="63"/>
      <c r="AR226" s="63"/>
      <c r="AS226" s="63"/>
      <c r="AT226" s="63"/>
    </row>
    <row r="227" spans="21:46">
      <c r="U227" s="20"/>
      <c r="V227" s="20"/>
      <c r="W227" s="20"/>
      <c r="X227" s="20"/>
      <c r="Y227" s="20"/>
      <c r="Z227" s="20"/>
      <c r="AA227" s="20"/>
      <c r="AB227" s="62"/>
      <c r="AC227" s="62"/>
      <c r="AD227" s="62"/>
      <c r="AE227" s="62"/>
      <c r="AF227" s="62"/>
      <c r="AG227" s="62"/>
      <c r="AH227" s="73"/>
      <c r="AI227" s="63"/>
      <c r="AJ227" s="62"/>
      <c r="AK227" s="63"/>
      <c r="AL227" s="63"/>
      <c r="AM227" s="62"/>
      <c r="AN227" s="63"/>
      <c r="AO227" s="63"/>
      <c r="AP227" s="63"/>
      <c r="AQ227" s="63"/>
      <c r="AR227" s="63"/>
      <c r="AS227" s="63"/>
      <c r="AT227" s="63"/>
    </row>
    <row r="228" spans="21:46">
      <c r="U228" s="20"/>
      <c r="V228" s="20"/>
      <c r="W228" s="20"/>
      <c r="X228" s="20"/>
      <c r="Y228" s="20"/>
      <c r="Z228" s="20"/>
      <c r="AA228" s="20"/>
      <c r="AB228" s="62"/>
      <c r="AC228" s="62"/>
      <c r="AD228" s="62"/>
      <c r="AE228" s="62"/>
      <c r="AF228" s="62"/>
      <c r="AG228" s="62"/>
      <c r="AH228" s="73"/>
      <c r="AI228" s="63"/>
      <c r="AJ228" s="62"/>
      <c r="AK228" s="63"/>
      <c r="AL228" s="63"/>
      <c r="AM228" s="62"/>
      <c r="AN228" s="63"/>
      <c r="AO228" s="63"/>
      <c r="AP228" s="63"/>
      <c r="AQ228" s="63"/>
      <c r="AR228" s="63"/>
      <c r="AS228" s="63"/>
      <c r="AT228" s="63"/>
    </row>
    <row r="229" spans="21:46">
      <c r="U229" s="20"/>
      <c r="V229" s="20"/>
      <c r="W229" s="20"/>
      <c r="X229" s="20"/>
      <c r="Y229" s="20"/>
      <c r="Z229" s="20"/>
      <c r="AA229" s="20"/>
      <c r="AB229" s="62"/>
      <c r="AC229" s="62"/>
      <c r="AD229" s="62"/>
      <c r="AE229" s="62"/>
      <c r="AF229" s="62"/>
      <c r="AG229" s="62"/>
      <c r="AH229" s="73"/>
      <c r="AI229" s="63"/>
      <c r="AJ229" s="62"/>
      <c r="AK229" s="63"/>
      <c r="AL229" s="63"/>
      <c r="AM229" s="62"/>
      <c r="AN229" s="63"/>
      <c r="AO229" s="63"/>
      <c r="AP229" s="63"/>
      <c r="AQ229" s="63"/>
      <c r="AR229" s="63"/>
      <c r="AS229" s="63"/>
      <c r="AT229" s="63"/>
    </row>
    <row r="230" spans="21:46">
      <c r="U230" s="20"/>
      <c r="V230" s="20"/>
      <c r="W230" s="20"/>
      <c r="X230" s="20"/>
      <c r="Y230" s="20"/>
      <c r="Z230" s="20"/>
      <c r="AA230" s="20"/>
      <c r="AB230" s="62"/>
      <c r="AC230" s="62"/>
      <c r="AD230" s="62"/>
      <c r="AE230" s="62"/>
      <c r="AF230" s="62"/>
      <c r="AG230" s="62"/>
      <c r="AH230" s="73"/>
      <c r="AI230" s="63"/>
      <c r="AJ230" s="62"/>
      <c r="AK230" s="63"/>
      <c r="AL230" s="63"/>
      <c r="AM230" s="62"/>
      <c r="AN230" s="63"/>
      <c r="AO230" s="63"/>
      <c r="AP230" s="63"/>
      <c r="AQ230" s="63"/>
      <c r="AR230" s="63"/>
      <c r="AS230" s="63"/>
      <c r="AT230" s="63"/>
    </row>
    <row r="231" spans="21:46">
      <c r="U231" s="20"/>
      <c r="V231" s="20"/>
      <c r="W231" s="20"/>
      <c r="X231" s="20"/>
      <c r="Y231" s="20"/>
      <c r="Z231" s="20"/>
      <c r="AA231" s="20"/>
      <c r="AB231" s="62"/>
      <c r="AC231" s="62"/>
      <c r="AD231" s="62"/>
      <c r="AE231" s="62"/>
      <c r="AF231" s="62"/>
      <c r="AG231" s="62"/>
      <c r="AH231" s="73"/>
      <c r="AI231" s="63"/>
      <c r="AJ231" s="62"/>
      <c r="AK231" s="63"/>
      <c r="AL231" s="63"/>
      <c r="AM231" s="62"/>
      <c r="AN231" s="63"/>
      <c r="AO231" s="63"/>
      <c r="AP231" s="63"/>
      <c r="AQ231" s="63"/>
      <c r="AR231" s="63"/>
      <c r="AS231" s="63"/>
      <c r="AT231" s="63"/>
    </row>
    <row r="232" spans="21:46">
      <c r="U232" s="20"/>
      <c r="V232" s="20"/>
      <c r="W232" s="20"/>
      <c r="X232" s="20"/>
      <c r="Y232" s="20"/>
      <c r="Z232" s="20"/>
      <c r="AA232" s="20"/>
      <c r="AB232" s="62"/>
      <c r="AC232" s="62"/>
      <c r="AD232" s="62"/>
      <c r="AE232" s="62"/>
      <c r="AF232" s="62"/>
      <c r="AG232" s="62"/>
      <c r="AH232" s="73"/>
      <c r="AI232" s="63"/>
      <c r="AJ232" s="62"/>
      <c r="AK232" s="63"/>
      <c r="AL232" s="63"/>
      <c r="AM232" s="62"/>
      <c r="AN232" s="63"/>
      <c r="AO232" s="63"/>
      <c r="AP232" s="63"/>
      <c r="AQ232" s="63"/>
      <c r="AR232" s="63"/>
      <c r="AS232" s="63"/>
      <c r="AT232" s="63"/>
    </row>
    <row r="233" spans="21:46">
      <c r="U233" s="20"/>
      <c r="V233" s="20"/>
      <c r="W233" s="20"/>
      <c r="X233" s="20"/>
      <c r="Y233" s="20"/>
      <c r="Z233" s="20"/>
      <c r="AA233" s="20"/>
      <c r="AB233" s="62"/>
      <c r="AC233" s="62"/>
      <c r="AD233" s="62"/>
      <c r="AE233" s="62"/>
      <c r="AF233" s="62"/>
      <c r="AG233" s="62"/>
      <c r="AH233" s="73"/>
      <c r="AI233" s="63"/>
      <c r="AJ233" s="62"/>
      <c r="AK233" s="63"/>
      <c r="AL233" s="63"/>
      <c r="AM233" s="62"/>
      <c r="AN233" s="63"/>
      <c r="AO233" s="63"/>
      <c r="AP233" s="63"/>
      <c r="AQ233" s="63"/>
      <c r="AR233" s="63"/>
      <c r="AS233" s="63"/>
      <c r="AT233" s="63"/>
    </row>
    <row r="234" spans="21:46">
      <c r="U234" s="20"/>
      <c r="V234" s="20"/>
      <c r="W234" s="20"/>
      <c r="X234" s="20"/>
      <c r="Y234" s="20"/>
      <c r="Z234" s="20"/>
      <c r="AA234" s="20"/>
      <c r="AB234" s="62"/>
      <c r="AC234" s="62"/>
      <c r="AD234" s="62"/>
      <c r="AE234" s="62"/>
      <c r="AF234" s="62"/>
      <c r="AG234" s="62"/>
      <c r="AH234" s="73"/>
      <c r="AI234" s="63"/>
      <c r="AJ234" s="62"/>
      <c r="AK234" s="63"/>
      <c r="AL234" s="63"/>
      <c r="AM234" s="62"/>
      <c r="AN234" s="63"/>
      <c r="AO234" s="63"/>
      <c r="AP234" s="63"/>
      <c r="AQ234" s="63"/>
      <c r="AR234" s="63"/>
      <c r="AS234" s="63"/>
      <c r="AT234" s="63"/>
    </row>
    <row r="235" spans="21:46">
      <c r="U235" s="20"/>
      <c r="V235" s="20"/>
      <c r="W235" s="20"/>
      <c r="X235" s="20"/>
      <c r="Y235" s="20"/>
      <c r="Z235" s="20"/>
      <c r="AA235" s="20"/>
      <c r="AB235" s="62"/>
      <c r="AC235" s="62"/>
      <c r="AD235" s="62"/>
      <c r="AE235" s="62"/>
      <c r="AF235" s="62"/>
      <c r="AG235" s="62"/>
      <c r="AH235" s="73"/>
      <c r="AI235" s="63"/>
      <c r="AJ235" s="62"/>
      <c r="AK235" s="63"/>
      <c r="AL235" s="63"/>
      <c r="AM235" s="62"/>
      <c r="AN235" s="63"/>
      <c r="AO235" s="63"/>
      <c r="AP235" s="63"/>
      <c r="AQ235" s="63"/>
      <c r="AR235" s="63"/>
      <c r="AS235" s="63"/>
      <c r="AT235" s="63"/>
    </row>
    <row r="236" spans="21:46">
      <c r="U236" s="20"/>
      <c r="V236" s="20"/>
      <c r="W236" s="20"/>
      <c r="X236" s="20"/>
      <c r="Y236" s="20"/>
      <c r="Z236" s="20"/>
      <c r="AA236" s="20"/>
      <c r="AB236" s="62"/>
      <c r="AC236" s="62"/>
      <c r="AD236" s="62"/>
      <c r="AE236" s="62"/>
      <c r="AF236" s="62"/>
      <c r="AG236" s="62"/>
      <c r="AH236" s="73"/>
      <c r="AI236" s="63"/>
      <c r="AJ236" s="62"/>
      <c r="AK236" s="63"/>
      <c r="AL236" s="63"/>
      <c r="AM236" s="62"/>
      <c r="AN236" s="63"/>
      <c r="AO236" s="63"/>
      <c r="AP236" s="63"/>
      <c r="AQ236" s="63"/>
      <c r="AR236" s="63"/>
      <c r="AS236" s="63"/>
      <c r="AT236" s="63"/>
    </row>
    <row r="237" spans="21:46">
      <c r="U237" s="20"/>
      <c r="V237" s="20"/>
      <c r="W237" s="20"/>
      <c r="X237" s="20"/>
      <c r="Y237" s="20"/>
      <c r="Z237" s="20"/>
      <c r="AA237" s="20"/>
      <c r="AB237" s="62"/>
      <c r="AC237" s="62"/>
      <c r="AD237" s="62"/>
      <c r="AE237" s="62"/>
      <c r="AF237" s="62"/>
      <c r="AG237" s="62"/>
      <c r="AH237" s="73"/>
      <c r="AI237" s="63"/>
      <c r="AJ237" s="62"/>
      <c r="AK237" s="63"/>
      <c r="AL237" s="63"/>
      <c r="AM237" s="62"/>
      <c r="AN237" s="63"/>
      <c r="AO237" s="63"/>
      <c r="AP237" s="63"/>
      <c r="AQ237" s="63"/>
      <c r="AR237" s="63"/>
      <c r="AS237" s="63"/>
      <c r="AT237" s="63"/>
    </row>
    <row r="238" spans="21:46">
      <c r="U238" s="20"/>
      <c r="V238" s="20"/>
      <c r="W238" s="20"/>
      <c r="X238" s="20"/>
      <c r="Y238" s="20"/>
      <c r="Z238" s="20"/>
      <c r="AA238" s="20"/>
      <c r="AB238" s="62"/>
      <c r="AC238" s="62"/>
      <c r="AD238" s="62"/>
      <c r="AE238" s="62"/>
      <c r="AF238" s="62"/>
      <c r="AG238" s="62"/>
      <c r="AH238" s="73"/>
      <c r="AI238" s="63"/>
      <c r="AJ238" s="62"/>
      <c r="AK238" s="63"/>
      <c r="AL238" s="63"/>
      <c r="AM238" s="62"/>
      <c r="AN238" s="63"/>
      <c r="AO238" s="63"/>
      <c r="AP238" s="63"/>
      <c r="AQ238" s="63"/>
      <c r="AR238" s="63"/>
      <c r="AS238" s="63"/>
      <c r="AT238" s="63"/>
    </row>
    <row r="239" spans="21:46">
      <c r="U239" s="20"/>
      <c r="V239" s="20"/>
      <c r="W239" s="20"/>
      <c r="X239" s="20"/>
      <c r="Y239" s="20"/>
      <c r="Z239" s="20"/>
      <c r="AA239" s="20"/>
      <c r="AB239" s="62"/>
      <c r="AC239" s="62"/>
      <c r="AD239" s="62"/>
      <c r="AE239" s="62"/>
      <c r="AF239" s="62"/>
      <c r="AG239" s="62"/>
      <c r="AH239" s="73"/>
      <c r="AI239" s="63"/>
      <c r="AJ239" s="62"/>
      <c r="AK239" s="63"/>
      <c r="AL239" s="63"/>
      <c r="AM239" s="62"/>
      <c r="AN239" s="63"/>
      <c r="AO239" s="63"/>
      <c r="AP239" s="63"/>
      <c r="AQ239" s="63"/>
      <c r="AR239" s="63"/>
      <c r="AS239" s="63"/>
      <c r="AT239" s="63"/>
    </row>
    <row r="240" spans="21:46">
      <c r="U240" s="20"/>
      <c r="V240" s="20"/>
      <c r="W240" s="20"/>
      <c r="X240" s="20"/>
      <c r="Y240" s="20"/>
      <c r="Z240" s="20"/>
      <c r="AA240" s="20"/>
      <c r="AB240" s="62"/>
      <c r="AC240" s="62"/>
      <c r="AD240" s="62"/>
      <c r="AE240" s="62"/>
      <c r="AF240" s="62"/>
      <c r="AG240" s="62"/>
      <c r="AH240" s="73"/>
      <c r="AI240" s="63"/>
      <c r="AJ240" s="62"/>
      <c r="AK240" s="63"/>
      <c r="AL240" s="63"/>
      <c r="AM240" s="62"/>
      <c r="AN240" s="63"/>
      <c r="AO240" s="63"/>
      <c r="AP240" s="63"/>
      <c r="AQ240" s="63"/>
      <c r="AR240" s="63"/>
      <c r="AS240" s="63"/>
      <c r="AT240" s="63"/>
    </row>
    <row r="241" spans="21:46">
      <c r="U241" s="20"/>
      <c r="V241" s="20"/>
      <c r="W241" s="20"/>
      <c r="X241" s="20"/>
      <c r="Y241" s="20"/>
      <c r="Z241" s="20"/>
      <c r="AA241" s="20"/>
      <c r="AB241" s="62"/>
      <c r="AC241" s="62"/>
      <c r="AD241" s="62"/>
      <c r="AE241" s="62"/>
      <c r="AF241" s="62"/>
      <c r="AG241" s="62"/>
      <c r="AH241" s="73"/>
      <c r="AI241" s="63"/>
      <c r="AJ241" s="62"/>
      <c r="AK241" s="63"/>
      <c r="AL241" s="63"/>
      <c r="AM241" s="62"/>
      <c r="AN241" s="63"/>
      <c r="AO241" s="63"/>
      <c r="AP241" s="63"/>
      <c r="AQ241" s="63"/>
      <c r="AR241" s="63"/>
      <c r="AS241" s="63"/>
      <c r="AT241" s="63"/>
    </row>
    <row r="242" spans="21:46">
      <c r="U242" s="20"/>
      <c r="V242" s="20"/>
      <c r="W242" s="20"/>
      <c r="X242" s="20"/>
      <c r="Y242" s="20"/>
      <c r="Z242" s="20"/>
      <c r="AA242" s="20"/>
      <c r="AB242" s="62"/>
      <c r="AC242" s="62"/>
      <c r="AD242" s="62"/>
      <c r="AE242" s="62"/>
      <c r="AF242" s="62"/>
      <c r="AG242" s="62"/>
      <c r="AH242" s="73"/>
      <c r="AI242" s="63"/>
      <c r="AJ242" s="62"/>
      <c r="AK242" s="63"/>
      <c r="AL242" s="63"/>
      <c r="AM242" s="62"/>
      <c r="AN242" s="63"/>
      <c r="AO242" s="63"/>
      <c r="AP242" s="63"/>
      <c r="AQ242" s="63"/>
      <c r="AR242" s="63"/>
      <c r="AS242" s="63"/>
      <c r="AT242" s="63"/>
    </row>
    <row r="243" spans="21:46">
      <c r="U243" s="20"/>
      <c r="V243" s="20"/>
      <c r="W243" s="20"/>
      <c r="X243" s="20"/>
      <c r="Y243" s="20"/>
      <c r="Z243" s="20"/>
      <c r="AA243" s="20"/>
      <c r="AB243" s="62"/>
      <c r="AC243" s="62"/>
      <c r="AD243" s="62"/>
      <c r="AE243" s="62"/>
      <c r="AF243" s="62"/>
      <c r="AG243" s="62"/>
      <c r="AH243" s="73"/>
      <c r="AI243" s="63"/>
      <c r="AJ243" s="62"/>
      <c r="AK243" s="63"/>
      <c r="AL243" s="63"/>
      <c r="AM243" s="62"/>
      <c r="AN243" s="63"/>
      <c r="AO243" s="63"/>
      <c r="AP243" s="63"/>
      <c r="AQ243" s="63"/>
      <c r="AR243" s="63"/>
      <c r="AS243" s="63"/>
      <c r="AT243" s="63"/>
    </row>
    <row r="244" spans="21:46">
      <c r="U244" s="20"/>
      <c r="V244" s="20"/>
      <c r="W244" s="20"/>
      <c r="X244" s="20"/>
      <c r="Y244" s="20"/>
      <c r="Z244" s="20"/>
      <c r="AA244" s="20"/>
      <c r="AB244" s="62"/>
      <c r="AC244" s="62"/>
      <c r="AD244" s="62"/>
      <c r="AE244" s="62"/>
      <c r="AF244" s="62"/>
      <c r="AG244" s="62"/>
      <c r="AH244" s="73"/>
      <c r="AI244" s="63"/>
      <c r="AJ244" s="62"/>
      <c r="AK244" s="63"/>
      <c r="AL244" s="63"/>
      <c r="AM244" s="62"/>
      <c r="AN244" s="63"/>
      <c r="AO244" s="63"/>
      <c r="AP244" s="63"/>
      <c r="AQ244" s="63"/>
      <c r="AR244" s="63"/>
      <c r="AS244" s="63"/>
      <c r="AT244" s="63"/>
    </row>
    <row r="245" spans="21:46">
      <c r="U245" s="20"/>
      <c r="V245" s="20"/>
      <c r="W245" s="20"/>
      <c r="X245" s="20"/>
      <c r="Y245" s="20"/>
      <c r="Z245" s="20"/>
      <c r="AA245" s="20"/>
      <c r="AB245" s="62"/>
      <c r="AC245" s="62"/>
      <c r="AD245" s="62"/>
      <c r="AE245" s="62"/>
      <c r="AF245" s="62"/>
      <c r="AG245" s="62"/>
      <c r="AH245" s="73"/>
      <c r="AI245" s="63"/>
      <c r="AJ245" s="62"/>
      <c r="AK245" s="63"/>
      <c r="AL245" s="63"/>
      <c r="AM245" s="62"/>
      <c r="AN245" s="63"/>
      <c r="AO245" s="63"/>
      <c r="AP245" s="63"/>
      <c r="AQ245" s="63"/>
      <c r="AR245" s="63"/>
      <c r="AS245" s="63"/>
      <c r="AT245" s="63"/>
    </row>
    <row r="246" spans="21:46">
      <c r="U246" s="20"/>
      <c r="V246" s="20"/>
      <c r="W246" s="20"/>
      <c r="X246" s="20"/>
      <c r="Y246" s="20"/>
      <c r="Z246" s="20"/>
      <c r="AA246" s="20"/>
      <c r="AB246" s="62"/>
      <c r="AC246" s="62"/>
      <c r="AD246" s="62"/>
      <c r="AE246" s="62"/>
      <c r="AF246" s="62"/>
      <c r="AG246" s="62"/>
      <c r="AH246" s="73"/>
      <c r="AI246" s="63"/>
      <c r="AJ246" s="62"/>
      <c r="AK246" s="63"/>
      <c r="AL246" s="63"/>
      <c r="AM246" s="62"/>
      <c r="AN246" s="63"/>
      <c r="AO246" s="63"/>
      <c r="AP246" s="63"/>
      <c r="AQ246" s="63"/>
      <c r="AR246" s="63"/>
      <c r="AS246" s="63"/>
      <c r="AT246" s="63"/>
    </row>
    <row r="247" spans="21:46">
      <c r="AA247" s="20"/>
      <c r="AB247" s="20"/>
      <c r="AC247" s="20"/>
      <c r="AD247" s="20"/>
      <c r="AE247" s="20"/>
      <c r="AF247" s="20"/>
      <c r="AG247" s="20"/>
      <c r="AH247" s="74"/>
      <c r="AJ247" s="20"/>
      <c r="AM247" s="20"/>
    </row>
    <row r="248" spans="21:46">
      <c r="AA248" s="20"/>
      <c r="AB248" s="20"/>
      <c r="AC248" s="20"/>
      <c r="AD248" s="20"/>
      <c r="AE248" s="20"/>
      <c r="AF248" s="20"/>
      <c r="AG248" s="20"/>
      <c r="AH248" s="74"/>
      <c r="AJ248" s="20"/>
      <c r="AM248" s="20"/>
    </row>
    <row r="249" spans="21:46">
      <c r="AA249" s="20"/>
      <c r="AB249" s="20"/>
      <c r="AC249" s="20"/>
      <c r="AD249" s="20"/>
      <c r="AE249" s="20"/>
      <c r="AF249" s="20"/>
      <c r="AG249" s="20"/>
      <c r="AH249" s="74"/>
      <c r="AJ249" s="20"/>
      <c r="AM249" s="20"/>
    </row>
    <row r="250" spans="21:46">
      <c r="AA250" s="20"/>
      <c r="AB250" s="20"/>
      <c r="AC250" s="20"/>
      <c r="AD250" s="20"/>
      <c r="AE250" s="20"/>
      <c r="AF250" s="20"/>
      <c r="AG250" s="20"/>
      <c r="AH250" s="74"/>
      <c r="AJ250" s="20"/>
      <c r="AM250" s="20"/>
    </row>
    <row r="251" spans="21:46">
      <c r="U251" s="13"/>
      <c r="V251" s="13"/>
      <c r="W251" s="13"/>
      <c r="X251" s="13"/>
      <c r="Y251" s="13"/>
      <c r="Z251" s="13"/>
      <c r="AA251" s="20"/>
      <c r="AB251" s="20"/>
      <c r="AC251" s="20"/>
      <c r="AD251" s="20"/>
      <c r="AE251" s="20"/>
      <c r="AF251" s="20"/>
      <c r="AG251" s="20"/>
      <c r="AH251" s="74"/>
      <c r="AJ251" s="20"/>
      <c r="AM251" s="20"/>
    </row>
    <row r="252" spans="21:46">
      <c r="U252" s="13"/>
      <c r="V252" s="13"/>
      <c r="W252" s="13"/>
      <c r="X252" s="13"/>
      <c r="Y252" s="13"/>
      <c r="Z252" s="13"/>
      <c r="AA252" s="20"/>
      <c r="AB252" s="20"/>
      <c r="AC252" s="20"/>
      <c r="AD252" s="20"/>
      <c r="AE252" s="20"/>
      <c r="AF252" s="20"/>
      <c r="AG252" s="20"/>
      <c r="AH252" s="74"/>
      <c r="AJ252" s="20"/>
      <c r="AM252" s="20"/>
    </row>
    <row r="253" spans="21:46">
      <c r="U253" s="13"/>
      <c r="V253" s="13"/>
      <c r="W253" s="13"/>
      <c r="X253" s="13"/>
      <c r="Y253" s="13"/>
      <c r="Z253" s="13"/>
      <c r="AA253" s="20"/>
      <c r="AB253" s="20"/>
      <c r="AC253" s="20"/>
      <c r="AD253" s="20"/>
      <c r="AE253" s="20"/>
      <c r="AF253" s="20"/>
      <c r="AG253" s="20"/>
      <c r="AH253" s="74"/>
      <c r="AJ253" s="20"/>
      <c r="AM253" s="20"/>
    </row>
    <row r="254" spans="21:46">
      <c r="U254" s="13"/>
      <c r="V254" s="13"/>
      <c r="W254" s="13"/>
      <c r="X254" s="13"/>
      <c r="Y254" s="13"/>
      <c r="Z254" s="13"/>
      <c r="AA254" s="20"/>
      <c r="AB254" s="20"/>
      <c r="AC254" s="20"/>
      <c r="AD254" s="20"/>
      <c r="AE254" s="20"/>
      <c r="AF254" s="20"/>
      <c r="AG254" s="20"/>
      <c r="AH254" s="74"/>
      <c r="AJ254" s="20"/>
      <c r="AM254" s="20"/>
    </row>
    <row r="255" spans="21:46">
      <c r="U255" s="13"/>
      <c r="V255" s="13"/>
      <c r="W255" s="13"/>
      <c r="X255" s="13"/>
      <c r="Y255" s="13"/>
      <c r="Z255" s="13"/>
      <c r="AA255" s="20"/>
      <c r="AB255" s="20"/>
      <c r="AC255" s="20"/>
      <c r="AD255" s="20"/>
      <c r="AE255" s="20"/>
      <c r="AF255" s="20"/>
      <c r="AG255" s="20"/>
      <c r="AH255" s="74"/>
      <c r="AJ255" s="20"/>
      <c r="AM255" s="20"/>
    </row>
    <row r="256" spans="21:46">
      <c r="U256" s="13"/>
      <c r="V256" s="13"/>
      <c r="W256" s="13"/>
      <c r="X256" s="13"/>
      <c r="Y256" s="13"/>
      <c r="Z256" s="13"/>
      <c r="AA256" s="20"/>
      <c r="AB256" s="20"/>
      <c r="AC256" s="20"/>
      <c r="AD256" s="20"/>
      <c r="AE256" s="20"/>
      <c r="AF256" s="20"/>
      <c r="AG256" s="20"/>
      <c r="AH256" s="74"/>
      <c r="AJ256" s="20"/>
      <c r="AM256" s="20"/>
    </row>
    <row r="257" spans="21:39">
      <c r="U257" s="13"/>
      <c r="V257" s="13"/>
      <c r="W257" s="13"/>
      <c r="X257" s="13"/>
      <c r="Y257" s="13"/>
      <c r="Z257" s="13"/>
      <c r="AA257" s="20"/>
      <c r="AB257" s="20"/>
      <c r="AC257" s="20"/>
      <c r="AD257" s="20"/>
      <c r="AE257" s="20"/>
      <c r="AF257" s="20"/>
      <c r="AG257" s="20"/>
      <c r="AH257" s="74"/>
      <c r="AJ257" s="20"/>
      <c r="AM257" s="20"/>
    </row>
    <row r="258" spans="21:39">
      <c r="U258" s="13"/>
      <c r="V258" s="13"/>
      <c r="W258" s="13"/>
      <c r="X258" s="13"/>
      <c r="Y258" s="13"/>
      <c r="Z258" s="13"/>
      <c r="AA258" s="20"/>
      <c r="AB258" s="20"/>
      <c r="AC258" s="20"/>
      <c r="AD258" s="20"/>
      <c r="AE258" s="20"/>
      <c r="AF258" s="20"/>
      <c r="AG258" s="20"/>
      <c r="AH258" s="74"/>
      <c r="AJ258" s="20"/>
      <c r="AM258" s="20"/>
    </row>
    <row r="263" spans="21:39">
      <c r="AA263" s="13"/>
      <c r="AB263" s="13"/>
      <c r="AC263" s="13"/>
    </row>
    <row r="264" spans="21:39">
      <c r="AA264" s="13"/>
      <c r="AB264" s="13"/>
      <c r="AC264" s="13"/>
    </row>
    <row r="265" spans="21:39">
      <c r="AA265" s="13"/>
      <c r="AB265" s="13"/>
      <c r="AC265" s="13"/>
    </row>
    <row r="266" spans="21:39">
      <c r="AA266" s="13"/>
      <c r="AB266" s="13"/>
      <c r="AC266" s="13"/>
    </row>
    <row r="267" spans="21:39">
      <c r="AA267" s="13"/>
      <c r="AB267" s="13"/>
      <c r="AC267" s="13"/>
    </row>
    <row r="268" spans="21:39">
      <c r="AA268" s="13"/>
      <c r="AB268" s="13"/>
      <c r="AC268" s="13"/>
    </row>
    <row r="269" spans="21:39">
      <c r="U269" s="13"/>
      <c r="V269" s="13"/>
      <c r="W269" s="13"/>
      <c r="X269" s="13"/>
      <c r="Y269" s="13"/>
      <c r="Z269" s="13"/>
      <c r="AA269" s="13"/>
      <c r="AB269" s="13"/>
      <c r="AC269" s="13"/>
    </row>
    <row r="270" spans="21:39">
      <c r="U270" s="13"/>
      <c r="V270" s="13"/>
      <c r="W270" s="13"/>
      <c r="X270" s="13"/>
      <c r="Y270" s="13"/>
      <c r="Z270" s="13"/>
      <c r="AA270" s="13"/>
      <c r="AB270" s="13"/>
      <c r="AC270" s="13"/>
    </row>
    <row r="271" spans="21:39">
      <c r="U271" s="13"/>
      <c r="V271" s="13"/>
      <c r="W271" s="13"/>
      <c r="X271" s="13"/>
      <c r="Y271" s="13"/>
      <c r="Z271" s="13"/>
    </row>
    <row r="272" spans="21:39">
      <c r="U272" s="13"/>
      <c r="V272" s="13"/>
      <c r="W272" s="13"/>
      <c r="X272" s="13"/>
      <c r="Y272" s="13"/>
      <c r="Z272" s="13"/>
    </row>
    <row r="273" spans="21:29">
      <c r="U273" s="13"/>
      <c r="V273" s="13"/>
      <c r="W273" s="13"/>
      <c r="X273" s="13"/>
      <c r="Y273" s="13"/>
      <c r="Z273" s="13"/>
    </row>
    <row r="274" spans="21:29">
      <c r="U274" s="13"/>
      <c r="V274" s="13"/>
      <c r="W274" s="13"/>
      <c r="X274" s="13"/>
      <c r="Y274" s="13"/>
      <c r="Z274" s="13"/>
    </row>
    <row r="275" spans="21:29">
      <c r="U275" s="13"/>
      <c r="V275" s="13"/>
      <c r="W275" s="13"/>
      <c r="X275" s="13"/>
      <c r="Y275" s="13"/>
      <c r="Z275" s="13"/>
    </row>
    <row r="276" spans="21:29">
      <c r="U276" s="13"/>
      <c r="V276" s="13"/>
      <c r="W276" s="13"/>
      <c r="X276" s="13"/>
      <c r="Y276" s="13"/>
      <c r="Z276" s="13"/>
    </row>
    <row r="281" spans="21:29">
      <c r="AA281" s="13"/>
      <c r="AB281" s="13"/>
      <c r="AC281" s="13"/>
    </row>
    <row r="282" spans="21:29">
      <c r="AA282" s="13"/>
      <c r="AB282" s="13"/>
      <c r="AC282" s="13"/>
    </row>
    <row r="283" spans="21:29">
      <c r="AA283" s="13"/>
      <c r="AB283" s="13"/>
      <c r="AC283" s="13"/>
    </row>
    <row r="284" spans="21:29">
      <c r="AA284" s="13"/>
      <c r="AB284" s="13"/>
      <c r="AC284" s="13"/>
    </row>
    <row r="285" spans="21:29">
      <c r="AA285" s="13"/>
      <c r="AB285" s="13"/>
      <c r="AC285" s="13"/>
    </row>
    <row r="286" spans="21:29">
      <c r="AA286" s="13"/>
      <c r="AB286" s="13"/>
      <c r="AC286" s="13"/>
    </row>
    <row r="287" spans="21:29">
      <c r="U287" s="13"/>
      <c r="V287" s="13"/>
      <c r="W287" s="13"/>
      <c r="X287" s="13"/>
      <c r="Y287" s="13"/>
      <c r="Z287" s="13"/>
      <c r="AA287" s="13"/>
      <c r="AB287" s="13"/>
      <c r="AC287" s="13"/>
    </row>
    <row r="288" spans="21:29">
      <c r="U288" s="13"/>
      <c r="V288" s="13"/>
      <c r="W288" s="13"/>
      <c r="X288" s="13"/>
      <c r="Y288" s="13"/>
      <c r="Z288" s="13"/>
      <c r="AA288" s="13"/>
      <c r="AB288" s="13"/>
      <c r="AC288" s="13"/>
    </row>
    <row r="289" spans="21:29">
      <c r="U289" s="13"/>
      <c r="V289" s="13"/>
      <c r="W289" s="13"/>
      <c r="X289" s="13"/>
      <c r="Y289" s="13"/>
      <c r="Z289" s="13"/>
    </row>
    <row r="290" spans="21:29">
      <c r="U290" s="13"/>
      <c r="V290" s="13"/>
      <c r="W290" s="13"/>
      <c r="X290" s="13"/>
      <c r="Y290" s="13"/>
      <c r="Z290" s="13"/>
    </row>
    <row r="291" spans="21:29">
      <c r="U291" s="13"/>
      <c r="V291" s="13"/>
      <c r="W291" s="13"/>
      <c r="X291" s="13"/>
      <c r="Y291" s="13"/>
      <c r="Z291" s="13"/>
    </row>
    <row r="292" spans="21:29">
      <c r="U292" s="13"/>
      <c r="V292" s="13"/>
      <c r="W292" s="13"/>
      <c r="X292" s="13"/>
      <c r="Y292" s="13"/>
      <c r="Z292" s="13"/>
    </row>
    <row r="293" spans="21:29">
      <c r="U293" s="13"/>
      <c r="V293" s="13"/>
      <c r="W293" s="13"/>
      <c r="X293" s="13"/>
      <c r="Y293" s="13"/>
      <c r="Z293" s="13"/>
    </row>
    <row r="294" spans="21:29">
      <c r="U294" s="13"/>
      <c r="V294" s="13"/>
      <c r="W294" s="13"/>
      <c r="X294" s="13"/>
      <c r="Y294" s="13"/>
      <c r="Z294" s="13"/>
    </row>
    <row r="299" spans="21:29">
      <c r="AA299" s="13"/>
      <c r="AB299" s="13"/>
      <c r="AC299" s="13"/>
    </row>
    <row r="300" spans="21:29">
      <c r="AA300" s="13"/>
      <c r="AB300" s="13"/>
      <c r="AC300" s="13"/>
    </row>
    <row r="301" spans="21:29">
      <c r="AA301" s="13"/>
      <c r="AB301" s="13"/>
      <c r="AC301" s="13"/>
    </row>
    <row r="302" spans="21:29">
      <c r="AA302" s="13"/>
      <c r="AB302" s="13"/>
      <c r="AC302" s="13"/>
    </row>
    <row r="303" spans="21:29">
      <c r="AA303" s="13"/>
      <c r="AB303" s="13"/>
      <c r="AC303" s="13"/>
    </row>
    <row r="304" spans="21:29">
      <c r="AA304" s="13"/>
      <c r="AB304" s="13"/>
      <c r="AC304" s="13"/>
    </row>
    <row r="305" spans="21:29">
      <c r="U305" s="13"/>
      <c r="V305" s="13"/>
      <c r="W305" s="13"/>
      <c r="X305" s="13"/>
      <c r="Y305" s="13"/>
      <c r="Z305" s="13"/>
      <c r="AA305" s="13"/>
      <c r="AB305" s="13"/>
      <c r="AC305" s="13"/>
    </row>
    <row r="306" spans="21:29">
      <c r="U306" s="13"/>
      <c r="V306" s="13"/>
      <c r="W306" s="13"/>
      <c r="X306" s="13"/>
      <c r="Y306" s="13"/>
      <c r="Z306" s="13"/>
      <c r="AA306" s="13"/>
      <c r="AB306" s="13"/>
      <c r="AC306" s="13"/>
    </row>
    <row r="307" spans="21:29">
      <c r="U307" s="13"/>
      <c r="V307" s="13"/>
      <c r="W307" s="13"/>
      <c r="X307" s="13"/>
      <c r="Y307" s="13"/>
      <c r="Z307" s="13"/>
    </row>
    <row r="308" spans="21:29">
      <c r="U308" s="13"/>
      <c r="V308" s="13"/>
      <c r="W308" s="13"/>
      <c r="X308" s="13"/>
      <c r="Y308" s="13"/>
      <c r="Z308" s="13"/>
    </row>
    <row r="309" spans="21:29">
      <c r="U309" s="13"/>
      <c r="V309" s="13"/>
      <c r="W309" s="13"/>
      <c r="X309" s="13"/>
      <c r="Y309" s="13"/>
      <c r="Z309" s="13"/>
    </row>
    <row r="310" spans="21:29">
      <c r="U310" s="13"/>
      <c r="V310" s="13"/>
      <c r="W310" s="13"/>
      <c r="X310" s="13"/>
      <c r="Y310" s="13"/>
      <c r="Z310" s="13"/>
    </row>
    <row r="311" spans="21:29">
      <c r="U311" s="13"/>
      <c r="V311" s="13"/>
      <c r="W311" s="13"/>
      <c r="X311" s="13"/>
      <c r="Y311" s="13"/>
      <c r="Z311" s="13"/>
    </row>
    <row r="312" spans="21:29">
      <c r="U312" s="13"/>
      <c r="V312" s="13"/>
      <c r="W312" s="13"/>
      <c r="X312" s="13"/>
      <c r="Y312" s="13"/>
      <c r="Z312" s="13"/>
    </row>
    <row r="317" spans="21:29">
      <c r="AA317" s="13"/>
      <c r="AB317" s="13"/>
      <c r="AC317" s="13"/>
    </row>
    <row r="318" spans="21:29">
      <c r="AA318" s="13"/>
      <c r="AB318" s="13"/>
      <c r="AC318" s="13"/>
    </row>
    <row r="319" spans="21:29">
      <c r="AA319" s="13"/>
      <c r="AB319" s="13"/>
      <c r="AC319" s="13"/>
    </row>
    <row r="320" spans="21:29">
      <c r="AA320" s="13"/>
      <c r="AB320" s="13"/>
      <c r="AC320" s="13"/>
    </row>
    <row r="321" spans="27:29">
      <c r="AA321" s="13"/>
      <c r="AB321" s="13"/>
      <c r="AC321" s="13"/>
    </row>
    <row r="322" spans="27:29">
      <c r="AA322" s="13"/>
      <c r="AB322" s="13"/>
      <c r="AC322" s="13"/>
    </row>
    <row r="323" spans="27:29">
      <c r="AA323" s="13"/>
      <c r="AB323" s="13"/>
      <c r="AC323" s="13"/>
    </row>
    <row r="324" spans="27:29">
      <c r="AA324" s="13"/>
      <c r="AB324" s="13"/>
      <c r="AC324" s="1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A1775"/>
  <sheetViews>
    <sheetView defaultGridColor="0" colorId="22" zoomScale="95" zoomScaleNormal="95" workbookViewId="0">
      <pane xSplit="6" ySplit="9" topLeftCell="G42" activePane="bottomRight" state="frozen"/>
      <selection pane="topRight" activeCell="G1" sqref="G1"/>
      <selection pane="bottomLeft" activeCell="A10" sqref="A10"/>
      <selection pane="bottomRight" activeCell="F42" sqref="F42"/>
    </sheetView>
  </sheetViews>
  <sheetFormatPr baseColWidth="10" defaultColWidth="9.90625" defaultRowHeight="15"/>
  <cols>
    <col min="1" max="1" width="2.08984375" customWidth="1"/>
    <col min="2" max="2" width="6.54296875" customWidth="1"/>
    <col min="3" max="3" width="5" customWidth="1"/>
    <col min="4" max="4" width="7.1796875" customWidth="1"/>
    <col min="5" max="5" width="6.453125" customWidth="1"/>
    <col min="6" max="6" width="4.90625" customWidth="1"/>
    <col min="7" max="7" width="7.08984375" customWidth="1"/>
    <col min="8" max="8" width="6.453125" style="96" customWidth="1"/>
    <col min="9" max="9" width="6.08984375" style="96" customWidth="1"/>
    <col min="10" max="10" width="1.6328125" style="96" customWidth="1"/>
    <col min="11" max="11" width="7.54296875" customWidth="1"/>
    <col min="12" max="12" width="5.1796875" customWidth="1"/>
    <col min="13" max="13" width="5.81640625" style="9" customWidth="1"/>
    <col min="14" max="14" width="3.90625" style="9" customWidth="1"/>
    <col min="15" max="15" width="7.36328125" style="9" customWidth="1"/>
    <col min="16" max="16" width="8.08984375" customWidth="1"/>
    <col min="17" max="17" width="10.453125" style="9" customWidth="1"/>
    <col min="18" max="18" width="6.54296875" style="9" customWidth="1"/>
    <col min="19" max="19" width="8.08984375" customWidth="1"/>
    <col min="20" max="20" width="8" customWidth="1"/>
    <col min="21" max="24" width="7.90625" customWidth="1"/>
    <col min="25" max="25" width="8" customWidth="1"/>
    <col min="26" max="26" width="8.08984375" customWidth="1"/>
    <col min="27" max="27" width="8" customWidth="1"/>
    <col min="28" max="28" width="8.453125" customWidth="1"/>
    <col min="29" max="29" width="8.08984375" customWidth="1"/>
    <col min="30" max="30" width="7.90625" customWidth="1"/>
    <col min="31" max="31" width="5.81640625" customWidth="1"/>
    <col min="32" max="32" width="5.36328125" customWidth="1"/>
    <col min="33" max="33" width="7" customWidth="1"/>
    <col min="34" max="34" width="6.453125" style="9" customWidth="1"/>
    <col min="35" max="35" width="6.1796875" style="9" customWidth="1"/>
    <col min="36" max="36" width="7.90625" style="9" customWidth="1"/>
    <col min="37" max="37" width="7.90625" customWidth="1"/>
    <col min="38" max="38" width="6.81640625" style="9" customWidth="1"/>
    <col min="39" max="40" width="7.90625" style="96" customWidth="1"/>
    <col min="41" max="41" width="5.81640625" style="9" customWidth="1"/>
    <col min="42" max="42" width="7.08984375" style="96" customWidth="1"/>
    <col min="43" max="43" width="7.453125" customWidth="1"/>
    <col min="44" max="44" width="10.36328125" customWidth="1"/>
    <col min="45" max="46" width="7.90625" customWidth="1"/>
    <col min="47" max="47" width="10.6328125" customWidth="1"/>
    <col min="48" max="48" width="7.453125" customWidth="1"/>
    <col min="49" max="49" width="7.54296875" customWidth="1"/>
    <col min="50" max="53" width="17.08984375" customWidth="1"/>
  </cols>
  <sheetData>
    <row r="1" spans="1:53">
      <c r="A1" s="28"/>
      <c r="B1" s="28"/>
      <c r="C1" s="28"/>
      <c r="D1" s="28"/>
      <c r="E1" s="28"/>
      <c r="F1" s="28"/>
      <c r="G1" s="28"/>
      <c r="H1" s="102"/>
      <c r="I1" s="102"/>
      <c r="J1" s="102"/>
      <c r="K1" s="28"/>
      <c r="L1" s="28"/>
      <c r="M1" s="71"/>
      <c r="N1" s="71"/>
      <c r="O1" s="71"/>
      <c r="P1" s="28"/>
      <c r="Q1" s="71"/>
      <c r="R1" s="71"/>
      <c r="S1" s="28"/>
      <c r="T1" s="28"/>
      <c r="U1" s="28"/>
      <c r="AH1"/>
      <c r="AI1"/>
      <c r="AJ1"/>
      <c r="AL1"/>
      <c r="AM1"/>
      <c r="AN1"/>
      <c r="AO1"/>
      <c r="AP1"/>
    </row>
    <row r="2" spans="1:53" s="125" customFormat="1" ht="31.8">
      <c r="A2" s="122"/>
      <c r="B2" s="122"/>
      <c r="C2" s="122"/>
      <c r="D2" s="122" t="s">
        <v>541</v>
      </c>
      <c r="E2" s="122"/>
      <c r="F2" s="122"/>
      <c r="G2" s="122"/>
      <c r="H2" s="126"/>
      <c r="I2" s="126"/>
      <c r="J2" s="126"/>
      <c r="K2" s="122"/>
      <c r="L2" s="122" t="s">
        <v>502</v>
      </c>
      <c r="M2" s="124"/>
      <c r="N2" s="124"/>
      <c r="O2" s="124"/>
      <c r="P2" s="122" t="str">
        <f>+År!B2</f>
        <v>Skålda purke</v>
      </c>
      <c r="Q2" s="122"/>
      <c r="R2" s="124"/>
      <c r="S2" s="124"/>
      <c r="T2" s="122"/>
      <c r="U2" s="12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:53">
      <c r="A3" s="28"/>
      <c r="B3" s="28"/>
      <c r="C3" s="28"/>
      <c r="D3" s="28"/>
      <c r="E3" s="28"/>
      <c r="F3" s="28"/>
      <c r="G3" s="28"/>
      <c r="H3" s="102"/>
      <c r="I3" s="102"/>
      <c r="J3" s="102"/>
      <c r="K3" s="28"/>
      <c r="L3" s="28"/>
      <c r="M3" s="71"/>
      <c r="N3" s="71"/>
      <c r="O3" s="71"/>
      <c r="P3" s="28"/>
      <c r="Q3" s="71"/>
      <c r="R3" s="71"/>
      <c r="S3" s="28"/>
      <c r="T3" s="28"/>
      <c r="U3" s="28"/>
      <c r="AH3"/>
      <c r="AI3"/>
      <c r="AJ3"/>
      <c r="AL3"/>
      <c r="AM3"/>
      <c r="AN3"/>
      <c r="AO3"/>
      <c r="AP3"/>
    </row>
    <row r="4" spans="1:53" s="134" customFormat="1" ht="19.8">
      <c r="A4" s="132"/>
      <c r="B4" s="132"/>
      <c r="C4" s="132"/>
      <c r="D4" s="132"/>
      <c r="E4" s="120" t="s">
        <v>457</v>
      </c>
      <c r="F4" s="120"/>
      <c r="G4" s="133">
        <f>+År!R2</f>
        <v>52</v>
      </c>
      <c r="H4" s="136"/>
      <c r="I4" s="136"/>
      <c r="J4" s="136"/>
      <c r="K4" s="132"/>
      <c r="L4" s="132"/>
      <c r="M4" s="135"/>
      <c r="N4" s="184" t="s">
        <v>458</v>
      </c>
      <c r="O4" s="135"/>
      <c r="P4" s="132"/>
      <c r="Q4" s="325">
        <f>SUM(E10:E61)</f>
        <v>29699</v>
      </c>
      <c r="R4" s="320"/>
      <c r="S4" s="132"/>
      <c r="T4" s="132"/>
      <c r="U4" s="132"/>
      <c r="V4"/>
      <c r="W4"/>
    </row>
    <row r="5" spans="1:53" ht="15.75" customHeight="1">
      <c r="A5" s="55"/>
      <c r="B5" s="55"/>
      <c r="C5" s="28"/>
      <c r="D5" s="28"/>
      <c r="E5" s="28"/>
      <c r="F5" s="28"/>
      <c r="G5" s="28"/>
      <c r="H5" s="102"/>
      <c r="I5" s="102"/>
      <c r="J5" s="102"/>
      <c r="K5" s="28"/>
      <c r="L5" s="28"/>
      <c r="M5" s="71"/>
      <c r="N5" s="71"/>
      <c r="O5" s="71"/>
      <c r="P5" s="28"/>
      <c r="Q5" s="71"/>
      <c r="R5" s="137"/>
      <c r="S5" s="28"/>
      <c r="T5" s="28"/>
      <c r="U5" s="28"/>
      <c r="AH5"/>
      <c r="AI5"/>
      <c r="AJ5"/>
      <c r="AL5"/>
      <c r="AM5"/>
      <c r="AN5"/>
      <c r="AO5"/>
      <c r="AP5"/>
    </row>
    <row r="6" spans="1:53" ht="15.6">
      <c r="A6" s="28"/>
      <c r="B6" s="28"/>
      <c r="C6" s="28"/>
      <c r="D6" s="28"/>
      <c r="E6" s="71"/>
      <c r="F6" s="71"/>
      <c r="G6" s="71"/>
      <c r="H6" s="102"/>
      <c r="I6" s="102"/>
      <c r="J6" s="102"/>
      <c r="K6" s="28"/>
      <c r="L6" s="71"/>
      <c r="M6" s="71"/>
      <c r="N6" s="71"/>
      <c r="O6" s="71"/>
      <c r="P6" s="28"/>
      <c r="Q6" s="71"/>
      <c r="R6" s="72" t="s">
        <v>3</v>
      </c>
      <c r="S6" s="28"/>
      <c r="T6" s="34"/>
      <c r="U6" s="28"/>
      <c r="AH6"/>
      <c r="AI6"/>
      <c r="AJ6"/>
      <c r="AL6"/>
      <c r="AM6"/>
      <c r="AN6"/>
      <c r="AO6"/>
      <c r="AP6"/>
    </row>
    <row r="7" spans="1:53" ht="21">
      <c r="A7" s="28"/>
      <c r="B7" s="28"/>
      <c r="C7" s="28"/>
      <c r="D7" s="34" t="s">
        <v>3</v>
      </c>
      <c r="E7" s="72"/>
      <c r="F7" s="72"/>
      <c r="G7" s="72" t="s">
        <v>3</v>
      </c>
      <c r="H7" s="95" t="s">
        <v>3</v>
      </c>
      <c r="I7" s="95" t="s">
        <v>1</v>
      </c>
      <c r="J7" s="95"/>
      <c r="K7" s="34"/>
      <c r="L7" s="72"/>
      <c r="M7" s="72" t="s">
        <v>18</v>
      </c>
      <c r="N7" s="72"/>
      <c r="O7" s="72" t="s">
        <v>476</v>
      </c>
      <c r="P7" s="34" t="s">
        <v>2</v>
      </c>
      <c r="Q7" s="72" t="s">
        <v>52</v>
      </c>
      <c r="R7" s="72" t="s">
        <v>11</v>
      </c>
      <c r="S7" s="34"/>
      <c r="T7" s="34" t="s">
        <v>534</v>
      </c>
      <c r="U7" s="28"/>
      <c r="V7" s="2"/>
      <c r="W7" s="56"/>
      <c r="AH7"/>
      <c r="AI7"/>
      <c r="AJ7"/>
      <c r="AL7"/>
      <c r="AM7"/>
      <c r="AN7"/>
      <c r="AO7"/>
      <c r="AP7"/>
    </row>
    <row r="8" spans="1:53" ht="15.6">
      <c r="A8" s="28"/>
      <c r="B8" s="34"/>
      <c r="C8" s="34" t="s">
        <v>539</v>
      </c>
      <c r="D8" s="34" t="s">
        <v>504</v>
      </c>
      <c r="E8" s="72" t="s">
        <v>3</v>
      </c>
      <c r="F8" s="112"/>
      <c r="G8" s="72" t="s">
        <v>482</v>
      </c>
      <c r="H8" s="95" t="s">
        <v>554</v>
      </c>
      <c r="I8" s="95" t="s">
        <v>554</v>
      </c>
      <c r="J8" s="95"/>
      <c r="K8" s="34" t="s">
        <v>18</v>
      </c>
      <c r="L8" s="112"/>
      <c r="M8" s="72" t="s">
        <v>480</v>
      </c>
      <c r="N8" s="112"/>
      <c r="O8" s="72" t="s">
        <v>480</v>
      </c>
      <c r="P8" s="34" t="s">
        <v>476</v>
      </c>
      <c r="Q8" s="72" t="s">
        <v>85</v>
      </c>
      <c r="R8" s="72" t="s">
        <v>533</v>
      </c>
      <c r="S8" s="34" t="s">
        <v>18</v>
      </c>
      <c r="T8" s="115" t="s">
        <v>535</v>
      </c>
      <c r="U8" s="28"/>
      <c r="V8" s="2"/>
      <c r="W8" s="2"/>
      <c r="X8" s="2"/>
      <c r="AH8"/>
      <c r="AI8"/>
      <c r="AJ8"/>
      <c r="AL8"/>
      <c r="AM8"/>
      <c r="AN8"/>
      <c r="AO8"/>
      <c r="AP8"/>
    </row>
    <row r="9" spans="1:53" ht="15.6">
      <c r="A9" s="28"/>
      <c r="B9" s="34" t="s">
        <v>63</v>
      </c>
      <c r="C9" s="34" t="s">
        <v>542</v>
      </c>
      <c r="D9" s="34" t="s">
        <v>505</v>
      </c>
      <c r="E9" s="72" t="s">
        <v>11</v>
      </c>
      <c r="F9" s="112" t="s">
        <v>532</v>
      </c>
      <c r="G9" s="72" t="s">
        <v>475</v>
      </c>
      <c r="H9" s="95" t="s">
        <v>556</v>
      </c>
      <c r="I9" s="95" t="s">
        <v>556</v>
      </c>
      <c r="J9" s="95"/>
      <c r="K9" s="34" t="s">
        <v>475</v>
      </c>
      <c r="L9" s="112" t="s">
        <v>532</v>
      </c>
      <c r="M9" s="72" t="s">
        <v>477</v>
      </c>
      <c r="N9" s="112" t="s">
        <v>532</v>
      </c>
      <c r="O9" s="72" t="s">
        <v>477</v>
      </c>
      <c r="P9" s="34" t="s">
        <v>478</v>
      </c>
      <c r="Q9" s="72" t="s">
        <v>484</v>
      </c>
      <c r="R9" s="72" t="s">
        <v>540</v>
      </c>
      <c r="S9" s="34" t="s">
        <v>30</v>
      </c>
      <c r="T9" s="34" t="s">
        <v>536</v>
      </c>
      <c r="U9" s="28"/>
      <c r="AH9"/>
      <c r="AI9"/>
      <c r="AJ9"/>
      <c r="AL9"/>
      <c r="AM9"/>
      <c r="AN9"/>
      <c r="AO9"/>
      <c r="AP9"/>
    </row>
    <row r="10" spans="1:53" ht="15.6">
      <c r="A10" s="28"/>
      <c r="B10" s="2">
        <f>+'Ark1'!C151</f>
        <v>2024</v>
      </c>
      <c r="C10" s="2">
        <f>+'Ark1'!E151</f>
        <v>1</v>
      </c>
      <c r="D10" s="2">
        <f>+IF(E10=0,"",'Ark1'!Q151)</f>
        <v>79</v>
      </c>
      <c r="E10" s="18">
        <f>+'Ark1'!R151</f>
        <v>404</v>
      </c>
      <c r="F10" s="18">
        <f t="shared" ref="F10:F40" si="0">+IF(E10=0,"",E10-E64)</f>
        <v>-88</v>
      </c>
      <c r="G10" s="18">
        <f>+IF(E10=0,"",'Ark1'!S151)</f>
        <v>404</v>
      </c>
      <c r="H10" s="51">
        <f>+'Ark1'!T151</f>
        <v>1.3603151621266709</v>
      </c>
      <c r="I10" s="51">
        <f>+'Ark1'!U151</f>
        <v>1.3964846955918249</v>
      </c>
      <c r="J10" s="95"/>
      <c r="K10" s="5">
        <f>+IF(E10=0,"",'Ark1'!W151)</f>
        <v>59.198019801980202</v>
      </c>
      <c r="L10" s="5">
        <f t="shared" ref="L10:L40" si="1">+K10-K64</f>
        <v>0.28355951684780933</v>
      </c>
      <c r="M10" s="18">
        <f>+IF(E10=0,"",'Ark1'!Z151)</f>
        <v>156.88762376237636</v>
      </c>
      <c r="N10" s="18">
        <f t="shared" ref="N10:N40" si="2">+IF(E10=0,"",M10-M64)</f>
        <v>2.5086013591177903</v>
      </c>
      <c r="O10" s="18">
        <f>+IF(E10=0,"",'Ark1'!AA151)</f>
        <v>30.011739374685781</v>
      </c>
      <c r="P10" s="5">
        <f>+IF(E10=0,"",'Ark1'!AB151)</f>
        <v>4.4510979888718794</v>
      </c>
      <c r="Q10" s="18">
        <f>+IF(E10=0,"",'Ark1'!AC151)</f>
        <v>-25.942042496083445</v>
      </c>
      <c r="R10" s="18">
        <f t="shared" ref="R10:R40" si="3">+IF(E10=0,"",IF(E10=0,"",E10/D10))</f>
        <v>5.1139240506329111</v>
      </c>
      <c r="S10" s="5">
        <f>+IF(E10=0,"",'Ark1'!V151)</f>
        <v>5.7821782178217829</v>
      </c>
      <c r="T10" s="18">
        <f t="shared" ref="T10:T40" si="4">+IF(E10=0,"",(E10*M10)/1000)</f>
        <v>63.382600000000046</v>
      </c>
      <c r="U10" s="28"/>
      <c r="AH10"/>
      <c r="AI10"/>
      <c r="AJ10"/>
      <c r="AL10"/>
      <c r="AM10"/>
      <c r="AN10"/>
      <c r="AO10"/>
      <c r="AP10"/>
    </row>
    <row r="11" spans="1:53" ht="15.6">
      <c r="A11" s="28"/>
      <c r="B11" s="2">
        <f>+'Ark1'!C152</f>
        <v>2024</v>
      </c>
      <c r="C11" s="2">
        <f>+'Ark1'!E152</f>
        <v>2</v>
      </c>
      <c r="D11" s="2">
        <f>+IF(E11=0,"",'Ark1'!Q152)</f>
        <v>91</v>
      </c>
      <c r="E11" s="18">
        <f>+'Ark1'!R152</f>
        <v>717</v>
      </c>
      <c r="F11" s="18">
        <f t="shared" si="0"/>
        <v>93</v>
      </c>
      <c r="G11" s="18">
        <f>+IF(E11=0,"",'Ark1'!S152)</f>
        <v>709</v>
      </c>
      <c r="H11" s="51">
        <f>+'Ark1'!T152</f>
        <v>2.4142227011010471</v>
      </c>
      <c r="I11" s="51">
        <f>+'Ark1'!U152</f>
        <v>2.489637508331084</v>
      </c>
      <c r="J11" s="95"/>
      <c r="K11" s="5">
        <f>+IF(E11=0,"",'Ark1'!W152)</f>
        <v>58.055007052186191</v>
      </c>
      <c r="L11" s="5">
        <f t="shared" si="1"/>
        <v>4.5391667570790162E-2</v>
      </c>
      <c r="M11" s="18">
        <f>+IF(E11=0,"",'Ark1'!Z152)</f>
        <v>159.37630465444283</v>
      </c>
      <c r="N11" s="18">
        <f t="shared" si="2"/>
        <v>-0.39052226863429951</v>
      </c>
      <c r="O11" s="18">
        <f>+IF(E11=0,"",'Ark1'!AA152)</f>
        <v>29.938548767139576</v>
      </c>
      <c r="P11" s="5">
        <f>+IF(E11=0,"",'Ark1'!AB152)</f>
        <v>4.6649149194678659</v>
      </c>
      <c r="Q11" s="18">
        <f>+IF(E11=0,"",'Ark1'!AC152)</f>
        <v>-32.868654679800358</v>
      </c>
      <c r="R11" s="18">
        <f t="shared" si="3"/>
        <v>7.8791208791208796</v>
      </c>
      <c r="S11" s="5">
        <f>+IF(E11=0,"",'Ark1'!V152)</f>
        <v>7.2789400278940013</v>
      </c>
      <c r="T11" s="18">
        <f t="shared" si="4"/>
        <v>114.27281043723552</v>
      </c>
      <c r="U11" s="28"/>
      <c r="AH11"/>
      <c r="AI11"/>
      <c r="AJ11"/>
      <c r="AL11"/>
      <c r="AM11"/>
      <c r="AN11"/>
      <c r="AO11"/>
      <c r="AP11"/>
    </row>
    <row r="12" spans="1:53" ht="15.6">
      <c r="A12" s="28"/>
      <c r="B12" s="2">
        <f>+'Ark1'!C153</f>
        <v>2024</v>
      </c>
      <c r="C12" s="2">
        <f>+'Ark1'!E153</f>
        <v>3</v>
      </c>
      <c r="D12" s="2">
        <f>+IF(E12=0,"",'Ark1'!Q153)</f>
        <v>102</v>
      </c>
      <c r="E12" s="18">
        <f>+'Ark1'!R153</f>
        <v>604</v>
      </c>
      <c r="F12" s="18">
        <f t="shared" si="0"/>
        <v>12</v>
      </c>
      <c r="G12" s="18">
        <f>+IF(E12=0,"",'Ark1'!S153)</f>
        <v>603</v>
      </c>
      <c r="H12" s="51">
        <f>+'Ark1'!T153</f>
        <v>2.0337385097141318</v>
      </c>
      <c r="I12" s="51">
        <f>+'Ark1'!U153</f>
        <v>2.0821398079857234</v>
      </c>
      <c r="J12" s="95"/>
      <c r="K12" s="5">
        <f>+IF(E12=0,"",'Ark1'!W153)</f>
        <v>58.781094527363187</v>
      </c>
      <c r="L12" s="5">
        <f t="shared" si="1"/>
        <v>0.23100963771974392</v>
      </c>
      <c r="M12" s="18">
        <f>+IF(E12=0,"",'Ark1'!Z153)</f>
        <v>156.72072968490886</v>
      </c>
      <c r="N12" s="18">
        <f t="shared" si="2"/>
        <v>-0.81882888894517691</v>
      </c>
      <c r="O12" s="18">
        <f>+IF(E12=0,"",'Ark1'!AA153)</f>
        <v>30.776523188415563</v>
      </c>
      <c r="P12" s="5">
        <f>+IF(E12=0,"",'Ark1'!AB153)</f>
        <v>4.5865736131100476</v>
      </c>
      <c r="Q12" s="18">
        <f>+IF(E12=0,"",'Ark1'!AC153)</f>
        <v>-34.467333846890746</v>
      </c>
      <c r="R12" s="18">
        <f t="shared" si="3"/>
        <v>5.9215686274509807</v>
      </c>
      <c r="S12" s="5">
        <f>+IF(E12=0,"",'Ark1'!V153)</f>
        <v>6.4072847682119196</v>
      </c>
      <c r="T12" s="18">
        <f t="shared" si="4"/>
        <v>94.659320729684964</v>
      </c>
      <c r="U12" s="28"/>
      <c r="AH12"/>
      <c r="AI12"/>
      <c r="AJ12"/>
      <c r="AL12"/>
      <c r="AM12"/>
      <c r="AN12"/>
      <c r="AO12"/>
      <c r="AP12"/>
    </row>
    <row r="13" spans="1:53" ht="15.6">
      <c r="A13" s="28"/>
      <c r="B13" s="2">
        <f>+'Ark1'!C154</f>
        <v>2024</v>
      </c>
      <c r="C13" s="2">
        <f>+'Ark1'!E154</f>
        <v>4</v>
      </c>
      <c r="D13" s="2">
        <f>+IF(E13=0,"",'Ark1'!Q154)</f>
        <v>95</v>
      </c>
      <c r="E13" s="18">
        <f>+'Ark1'!R154</f>
        <v>650</v>
      </c>
      <c r="F13" s="18">
        <f t="shared" si="0"/>
        <v>126</v>
      </c>
      <c r="G13" s="18">
        <f>+IF(E13=0,"",'Ark1'!S154)</f>
        <v>650</v>
      </c>
      <c r="H13" s="51">
        <f>+'Ark1'!T154</f>
        <v>2.1886258796592482</v>
      </c>
      <c r="I13" s="51">
        <f>+'Ark1'!U154</f>
        <v>2.1692589879316326</v>
      </c>
      <c r="J13" s="95"/>
      <c r="K13" s="5">
        <f>+IF(E13=0,"",'Ark1'!W154)</f>
        <v>59.341538461538448</v>
      </c>
      <c r="L13" s="5">
        <f t="shared" si="1"/>
        <v>-1.9838211501706837E-2</v>
      </c>
      <c r="M13" s="18">
        <f>+IF(E13=0,"",'Ark1'!Z154)</f>
        <v>151.4718461538462</v>
      </c>
      <c r="N13" s="18">
        <f t="shared" si="2"/>
        <v>-4.8128574790409004</v>
      </c>
      <c r="O13" s="18">
        <f>+IF(E13=0,"",'Ark1'!AA154)</f>
        <v>30.258244262059808</v>
      </c>
      <c r="P13" s="5">
        <f>+IF(E13=0,"",'Ark1'!AB154)</f>
        <v>4.2967211938582901</v>
      </c>
      <c r="Q13" s="18">
        <f>+IF(E13=0,"",'Ark1'!AC154)</f>
        <v>-31.765241656179352</v>
      </c>
      <c r="R13" s="18">
        <f t="shared" si="3"/>
        <v>6.8421052631578947</v>
      </c>
      <c r="S13" s="5">
        <f>+IF(E13=0,"",'Ark1'!V154)</f>
        <v>5.9353846153846144</v>
      </c>
      <c r="T13" s="18">
        <f t="shared" si="4"/>
        <v>98.456700000000026</v>
      </c>
      <c r="U13" s="28"/>
      <c r="AH13"/>
      <c r="AI13"/>
      <c r="AJ13"/>
      <c r="AL13"/>
      <c r="AM13"/>
      <c r="AN13"/>
      <c r="AO13"/>
      <c r="AP13"/>
    </row>
    <row r="14" spans="1:53" ht="15.6">
      <c r="A14" s="28"/>
      <c r="B14" s="2">
        <f>+'Ark1'!C155</f>
        <v>2024</v>
      </c>
      <c r="C14" s="2">
        <f>+'Ark1'!E155</f>
        <v>5</v>
      </c>
      <c r="D14" s="2">
        <f>+IF(E14=0,"",'Ark1'!Q155)</f>
        <v>91</v>
      </c>
      <c r="E14" s="18">
        <f>+'Ark1'!R155</f>
        <v>479</v>
      </c>
      <c r="F14" s="18">
        <f t="shared" si="0"/>
        <v>-203</v>
      </c>
      <c r="G14" s="18">
        <f>+IF(E14=0,"",'Ark1'!S155)</f>
        <v>478</v>
      </c>
      <c r="H14" s="51">
        <f>+'Ark1'!T155</f>
        <v>1.6128489174719689</v>
      </c>
      <c r="I14" s="51">
        <f>+'Ark1'!U155</f>
        <v>1.6266660791301519</v>
      </c>
      <c r="J14" s="95"/>
      <c r="K14" s="5">
        <f>+IF(E14=0,"",'Ark1'!W155)</f>
        <v>59.125523012552307</v>
      </c>
      <c r="L14" s="5">
        <f t="shared" si="1"/>
        <v>-0.21758549184651343</v>
      </c>
      <c r="M14" s="18">
        <f>+IF(E14=0,"",'Ark1'!Z155)</f>
        <v>154.4558577405858</v>
      </c>
      <c r="N14" s="18">
        <f t="shared" si="2"/>
        <v>0.31729469073241034</v>
      </c>
      <c r="O14" s="18">
        <f>+IF(E14=0,"",'Ark1'!AA155)</f>
        <v>30.561728418555443</v>
      </c>
      <c r="P14" s="5">
        <f>+IF(E14=0,"",'Ark1'!AB155)</f>
        <v>4.6704063909006033</v>
      </c>
      <c r="Q14" s="18">
        <f>+IF(E14=0,"",'Ark1'!AC155)</f>
        <v>-34.795054147387525</v>
      </c>
      <c r="R14" s="18">
        <f t="shared" si="3"/>
        <v>5.2637362637362637</v>
      </c>
      <c r="S14" s="5">
        <f>+IF(E14=0,"",'Ark1'!V155)</f>
        <v>5.9039665970772441</v>
      </c>
      <c r="T14" s="18">
        <f t="shared" si="4"/>
        <v>73.984355857740596</v>
      </c>
      <c r="U14" s="28"/>
      <c r="AH14"/>
      <c r="AI14"/>
      <c r="AJ14"/>
      <c r="AL14"/>
      <c r="AM14"/>
      <c r="AN14"/>
      <c r="AO14"/>
      <c r="AP14"/>
    </row>
    <row r="15" spans="1:53" ht="15.6">
      <c r="A15" s="28"/>
      <c r="B15" s="2">
        <f>+'Ark1'!C156</f>
        <v>2024</v>
      </c>
      <c r="C15" s="2">
        <f>+'Ark1'!E156</f>
        <v>6</v>
      </c>
      <c r="D15" s="2">
        <f>+IF(E15=0,"",'Ark1'!Q156)</f>
        <v>121</v>
      </c>
      <c r="E15" s="18">
        <f>+'Ark1'!R156</f>
        <v>786</v>
      </c>
      <c r="F15" s="18">
        <f t="shared" si="0"/>
        <v>93</v>
      </c>
      <c r="G15" s="18">
        <f>+IF(E15=0,"",'Ark1'!S156)</f>
        <v>782</v>
      </c>
      <c r="H15" s="51">
        <f>+'Ark1'!T156</f>
        <v>2.6465537560187218</v>
      </c>
      <c r="I15" s="51">
        <f>+'Ark1'!U156</f>
        <v>2.6277864378211944</v>
      </c>
      <c r="J15" s="95"/>
      <c r="K15" s="5">
        <f>+IF(E15=0,"",'Ark1'!W156)</f>
        <v>59.034526854219955</v>
      </c>
      <c r="L15" s="5">
        <f t="shared" si="1"/>
        <v>-0.29784308797660231</v>
      </c>
      <c r="M15" s="18">
        <f>+IF(E15=0,"",'Ark1'!Z156)</f>
        <v>152.51662404092076</v>
      </c>
      <c r="N15" s="18">
        <f t="shared" si="2"/>
        <v>-1.0158904099461665</v>
      </c>
      <c r="O15" s="18">
        <f>+IF(E15=0,"",'Ark1'!AA156)</f>
        <v>32.160806870743961</v>
      </c>
      <c r="P15" s="5">
        <f>+IF(E15=0,"",'Ark1'!AB156)</f>
        <v>3.6737243162192623</v>
      </c>
      <c r="Q15" s="18">
        <f>+IF(E15=0,"",'Ark1'!AC156)</f>
        <v>-56.665013827327989</v>
      </c>
      <c r="R15" s="18">
        <f t="shared" si="3"/>
        <v>6.4958677685950414</v>
      </c>
      <c r="S15" s="5">
        <f>+IF(E15=0,"",'Ark1'!V156)</f>
        <v>5.6488549618320612</v>
      </c>
      <c r="T15" s="18">
        <f t="shared" si="4"/>
        <v>119.87806649616373</v>
      </c>
      <c r="U15" s="28"/>
      <c r="AH15"/>
      <c r="AI15"/>
      <c r="AJ15"/>
      <c r="AL15"/>
      <c r="AM15"/>
      <c r="AN15"/>
      <c r="AO15"/>
      <c r="AP15"/>
    </row>
    <row r="16" spans="1:53" ht="15.6">
      <c r="A16" s="28"/>
      <c r="B16" s="2">
        <f>+'Ark1'!C157</f>
        <v>2024</v>
      </c>
      <c r="C16" s="2">
        <f>+'Ark1'!E157</f>
        <v>7</v>
      </c>
      <c r="D16" s="2">
        <f>+IF(E16=0,"",'Ark1'!Q157)</f>
        <v>97</v>
      </c>
      <c r="E16" s="18">
        <f>+'Ark1'!R157</f>
        <v>591</v>
      </c>
      <c r="F16" s="18">
        <f t="shared" si="0"/>
        <v>52</v>
      </c>
      <c r="G16" s="18">
        <f>+IF(E16=0,"",'Ark1'!S157)</f>
        <v>588</v>
      </c>
      <c r="H16" s="51">
        <f>+'Ark1'!T157</f>
        <v>1.9899659921209472</v>
      </c>
      <c r="I16" s="51">
        <f>+'Ark1'!U157</f>
        <v>1.9265586701110984</v>
      </c>
      <c r="J16" s="95"/>
      <c r="K16" s="5">
        <f>+IF(E16=0,"",'Ark1'!W157)</f>
        <v>59.052721088435355</v>
      </c>
      <c r="L16" s="5">
        <f t="shared" si="1"/>
        <v>-0.3710707331259897</v>
      </c>
      <c r="M16" s="18">
        <f>+IF(E16=0,"",'Ark1'!Z157)</f>
        <v>148.70952380952372</v>
      </c>
      <c r="N16" s="18">
        <f t="shared" si="2"/>
        <v>-2.8406620640823235</v>
      </c>
      <c r="O16" s="18">
        <f>+IF(E16=0,"",'Ark1'!AA157)</f>
        <v>30.655358385320568</v>
      </c>
      <c r="P16" s="5">
        <f>+IF(E16=0,"",'Ark1'!AB157)</f>
        <v>4.8084685864314078</v>
      </c>
      <c r="Q16" s="18">
        <f>+IF(E16=0,"",'Ark1'!AC157)</f>
        <v>-28.538547057750954</v>
      </c>
      <c r="R16" s="18">
        <f t="shared" si="3"/>
        <v>6.0927835051546388</v>
      </c>
      <c r="S16" s="5">
        <f>+IF(E16=0,"",'Ark1'!V157)</f>
        <v>5.7901861252115054</v>
      </c>
      <c r="T16" s="18">
        <f t="shared" si="4"/>
        <v>87.887328571428512</v>
      </c>
      <c r="U16" s="28"/>
      <c r="AH16"/>
      <c r="AI16"/>
      <c r="AJ16"/>
      <c r="AL16"/>
      <c r="AM16"/>
      <c r="AN16"/>
      <c r="AO16"/>
      <c r="AP16"/>
    </row>
    <row r="17" spans="1:42" ht="15.6">
      <c r="A17" s="28"/>
      <c r="B17" s="2">
        <f>+'Ark1'!C158</f>
        <v>2024</v>
      </c>
      <c r="C17" s="2">
        <f>+'Ark1'!E158</f>
        <v>8</v>
      </c>
      <c r="D17" s="2">
        <f>+IF(E17=0,"",'Ark1'!Q158)</f>
        <v>95</v>
      </c>
      <c r="E17" s="18">
        <f>+'Ark1'!R158</f>
        <v>608</v>
      </c>
      <c r="F17" s="18">
        <f t="shared" si="0"/>
        <v>-37</v>
      </c>
      <c r="G17" s="18">
        <f>+IF(E17=0,"",'Ark1'!S158)</f>
        <v>606</v>
      </c>
      <c r="H17" s="51">
        <f>+'Ark1'!T158</f>
        <v>2.0472069766658816</v>
      </c>
      <c r="I17" s="51">
        <f>+'Ark1'!U158</f>
        <v>2.0647208191727859</v>
      </c>
      <c r="J17" s="95"/>
      <c r="K17" s="5">
        <f>+IF(E17=0,"",'Ark1'!W158)</f>
        <v>59.301980198019798</v>
      </c>
      <c r="L17" s="5">
        <f t="shared" si="1"/>
        <v>0.54111063280240757</v>
      </c>
      <c r="M17" s="18">
        <f>+IF(E17=0,"",'Ark1'!Z158)</f>
        <v>154.64026402640272</v>
      </c>
      <c r="N17" s="18">
        <f t="shared" si="2"/>
        <v>-3.4008850419202759</v>
      </c>
      <c r="O17" s="18">
        <f>+IF(E17=0,"",'Ark1'!AA158)</f>
        <v>31.165938756022303</v>
      </c>
      <c r="P17" s="5">
        <f>+IF(E17=0,"",'Ark1'!AB158)</f>
        <v>4.6857937156347811</v>
      </c>
      <c r="Q17" s="18">
        <f>+IF(E17=0,"",'Ark1'!AC158)</f>
        <v>-36.140682014120159</v>
      </c>
      <c r="R17" s="18">
        <f t="shared" si="3"/>
        <v>6.4</v>
      </c>
      <c r="S17" s="5">
        <f>+IF(E17=0,"",'Ark1'!V158)</f>
        <v>5.7039473684210513</v>
      </c>
      <c r="T17" s="18">
        <f t="shared" si="4"/>
        <v>94.021280528052856</v>
      </c>
      <c r="U17" s="28"/>
      <c r="AH17"/>
      <c r="AI17"/>
      <c r="AJ17"/>
      <c r="AL17"/>
      <c r="AM17"/>
      <c r="AN17"/>
      <c r="AO17"/>
      <c r="AP17"/>
    </row>
    <row r="18" spans="1:42" ht="15.6">
      <c r="A18" s="28"/>
      <c r="B18" s="2">
        <f>+'Ark1'!C159</f>
        <v>2024</v>
      </c>
      <c r="C18" s="2">
        <f>+'Ark1'!E159</f>
        <v>9</v>
      </c>
      <c r="D18" s="2">
        <f>+IF(E18=0,"",'Ark1'!Q159)</f>
        <v>105</v>
      </c>
      <c r="E18" s="18">
        <f>+'Ark1'!R159</f>
        <v>628</v>
      </c>
      <c r="F18" s="18">
        <f t="shared" si="0"/>
        <v>6</v>
      </c>
      <c r="G18" s="18">
        <f>+IF(E18=0,"",'Ark1'!S159)</f>
        <v>628</v>
      </c>
      <c r="H18" s="51">
        <f>+'Ark1'!T159</f>
        <v>2.1145493114246277</v>
      </c>
      <c r="I18" s="51">
        <f>+'Ark1'!U159</f>
        <v>2.1684746266848047</v>
      </c>
      <c r="J18" s="95"/>
      <c r="K18" s="5">
        <f>+IF(E18=0,"",'Ark1'!W159)</f>
        <v>59.014331210191081</v>
      </c>
      <c r="L18" s="5">
        <f t="shared" si="1"/>
        <v>-9.6601265693180949E-2</v>
      </c>
      <c r="M18" s="18">
        <f>+IF(E18=0,"",'Ark1'!Z159)</f>
        <v>156.72149681528643</v>
      </c>
      <c r="N18" s="18">
        <f t="shared" si="2"/>
        <v>4.2967379728426351</v>
      </c>
      <c r="O18" s="18">
        <f>+IF(E18=0,"",'Ark1'!AA159)</f>
        <v>28.548321416878025</v>
      </c>
      <c r="P18" s="5">
        <f>+IF(E18=0,"",'Ark1'!AB159)</f>
        <v>4.4185608479156242</v>
      </c>
      <c r="Q18" s="18">
        <f>+IF(E18=0,"",'Ark1'!AC159)</f>
        <v>-32.566791039919408</v>
      </c>
      <c r="R18" s="18">
        <f t="shared" si="3"/>
        <v>5.980952380952381</v>
      </c>
      <c r="S18" s="5">
        <f>+IF(E18=0,"",'Ark1'!V159)</f>
        <v>6.2786624203821644</v>
      </c>
      <c r="T18" s="18">
        <f t="shared" si="4"/>
        <v>98.421099999999882</v>
      </c>
      <c r="U18" s="28"/>
      <c r="AH18"/>
      <c r="AI18"/>
      <c r="AJ18"/>
      <c r="AL18"/>
      <c r="AM18"/>
      <c r="AN18"/>
      <c r="AO18"/>
      <c r="AP18"/>
    </row>
    <row r="19" spans="1:42" ht="15.6">
      <c r="A19" s="28"/>
      <c r="B19" s="2">
        <f>+'Ark1'!C160</f>
        <v>2024</v>
      </c>
      <c r="C19" s="2">
        <f>+'Ark1'!E160</f>
        <v>10</v>
      </c>
      <c r="D19" s="2">
        <f>+IF(E19=0,"",'Ark1'!Q160)</f>
        <v>103</v>
      </c>
      <c r="E19" s="18">
        <f>+'Ark1'!R160</f>
        <v>554</v>
      </c>
      <c r="F19" s="18">
        <f t="shared" si="0"/>
        <v>67</v>
      </c>
      <c r="G19" s="18">
        <f>+IF(E19=0,"",'Ark1'!S160)</f>
        <v>553</v>
      </c>
      <c r="H19" s="51">
        <f>+'Ark1'!T160</f>
        <v>1.8653826728172671</v>
      </c>
      <c r="I19" s="51">
        <f>+'Ark1'!U160</f>
        <v>1.9065266126500289</v>
      </c>
      <c r="J19" s="95"/>
      <c r="K19" s="5">
        <f>+IF(E19=0,"",'Ark1'!W160)</f>
        <v>58.82459312839061</v>
      </c>
      <c r="L19" s="5">
        <f t="shared" si="1"/>
        <v>-0.67438017756420265</v>
      </c>
      <c r="M19" s="18">
        <f>+IF(E19=0,"",'Ark1'!Z160)</f>
        <v>156.47739602169989</v>
      </c>
      <c r="N19" s="18">
        <f t="shared" si="2"/>
        <v>-0.37784011793041827</v>
      </c>
      <c r="O19" s="18">
        <f>+IF(E19=0,"",'Ark1'!AA160)</f>
        <v>28.512409894521557</v>
      </c>
      <c r="P19" s="5">
        <f>+IF(E19=0,"",'Ark1'!AB160)</f>
        <v>4.860064506201291</v>
      </c>
      <c r="Q19" s="18">
        <f>+IF(E19=0,"",'Ark1'!AC160)</f>
        <v>-42.774137579949475</v>
      </c>
      <c r="R19" s="18">
        <f t="shared" si="3"/>
        <v>5.3786407766990294</v>
      </c>
      <c r="S19" s="5">
        <f>+IF(E19=0,"",'Ark1'!V160)</f>
        <v>6.1967509025270759</v>
      </c>
      <c r="T19" s="18">
        <f t="shared" si="4"/>
        <v>86.688477396021739</v>
      </c>
      <c r="U19" s="28"/>
      <c r="AH19"/>
      <c r="AI19"/>
      <c r="AJ19"/>
      <c r="AL19"/>
      <c r="AM19"/>
      <c r="AN19"/>
      <c r="AO19"/>
      <c r="AP19"/>
    </row>
    <row r="20" spans="1:42" ht="15.6">
      <c r="A20" s="28"/>
      <c r="B20" s="2">
        <f>+'Ark1'!C161</f>
        <v>2024</v>
      </c>
      <c r="C20" s="2">
        <f>+'Ark1'!E161</f>
        <v>11</v>
      </c>
      <c r="D20" s="2">
        <f>+IF(E20=0,"",'Ark1'!Q161)</f>
        <v>104</v>
      </c>
      <c r="E20" s="18">
        <f>+'Ark1'!R161</f>
        <v>563</v>
      </c>
      <c r="F20" s="18">
        <f t="shared" si="0"/>
        <v>-17</v>
      </c>
      <c r="G20" s="18">
        <f>+IF(E20=0,"",'Ark1'!S161)</f>
        <v>562</v>
      </c>
      <c r="H20" s="51">
        <f>+'Ark1'!T161</f>
        <v>1.8956867234587025</v>
      </c>
      <c r="I20" s="51">
        <f>+'Ark1'!U161</f>
        <v>1.9071104770612888</v>
      </c>
      <c r="J20" s="95"/>
      <c r="K20" s="5">
        <f>+IF(E20=0,"",'Ark1'!W161)</f>
        <v>59.341637010676173</v>
      </c>
      <c r="L20" s="5">
        <f t="shared" si="1"/>
        <v>0.44508528653825152</v>
      </c>
      <c r="M20" s="18">
        <f>+IF(E20=0,"",'Ark1'!Z161)</f>
        <v>154.01868327402138</v>
      </c>
      <c r="N20" s="18">
        <f t="shared" si="2"/>
        <v>-0.86148913977160646</v>
      </c>
      <c r="O20" s="18">
        <f>+IF(E20=0,"",'Ark1'!AA161)</f>
        <v>30.377677051329993</v>
      </c>
      <c r="P20" s="5">
        <f>+IF(E20=0,"",'Ark1'!AB161)</f>
        <v>4.6055060838269997</v>
      </c>
      <c r="Q20" s="18">
        <f>+IF(E20=0,"",'Ark1'!AC161)</f>
        <v>-46.979386508098997</v>
      </c>
      <c r="R20" s="18">
        <f t="shared" si="3"/>
        <v>5.4134615384615383</v>
      </c>
      <c r="S20" s="5">
        <f>+IF(E20=0,"",'Ark1'!V161)</f>
        <v>5.6554174067495548</v>
      </c>
      <c r="T20" s="18">
        <f t="shared" si="4"/>
        <v>86.712518683274041</v>
      </c>
      <c r="U20" s="28"/>
      <c r="AH20"/>
      <c r="AI20"/>
      <c r="AJ20"/>
      <c r="AL20"/>
      <c r="AM20"/>
      <c r="AN20"/>
      <c r="AO20"/>
      <c r="AP20"/>
    </row>
    <row r="21" spans="1:42" ht="15.6">
      <c r="A21" s="28"/>
      <c r="B21" s="2">
        <f>+'Ark1'!C162</f>
        <v>2024</v>
      </c>
      <c r="C21" s="2">
        <f>+'Ark1'!E162</f>
        <v>12</v>
      </c>
      <c r="D21" s="2">
        <f>+IF(E21=0,"",'Ark1'!Q162)</f>
        <v>108</v>
      </c>
      <c r="E21" s="18">
        <f>+'Ark1'!R162</f>
        <v>728</v>
      </c>
      <c r="F21" s="18">
        <f t="shared" si="0"/>
        <v>8</v>
      </c>
      <c r="G21" s="18">
        <f>+IF(E21=0,"",'Ark1'!S162)</f>
        <v>726</v>
      </c>
      <c r="H21" s="51">
        <f>+'Ark1'!T162</f>
        <v>2.4512609852183576</v>
      </c>
      <c r="I21" s="51">
        <f>+'Ark1'!U162</f>
        <v>2.3875427570518157</v>
      </c>
      <c r="J21" s="95"/>
      <c r="K21" s="5">
        <f>+IF(E21=0,"",'Ark1'!W162)</f>
        <v>59.358126721763085</v>
      </c>
      <c r="L21" s="5">
        <f t="shared" si="1"/>
        <v>-1.931060414221264E-2</v>
      </c>
      <c r="M21" s="18">
        <f>+IF(E21=0,"",'Ark1'!Z162)</f>
        <v>149.26170798898076</v>
      </c>
      <c r="N21" s="18">
        <f t="shared" si="2"/>
        <v>-0.44873769347049119</v>
      </c>
      <c r="O21" s="18">
        <f>+IF(E21=0,"",'Ark1'!AA162)</f>
        <v>32.779321731404337</v>
      </c>
      <c r="P21" s="5">
        <f>+IF(E21=0,"",'Ark1'!AB162)</f>
        <v>4.6269790721164412</v>
      </c>
      <c r="Q21" s="18">
        <f>+IF(E21=0,"",'Ark1'!AC162)</f>
        <v>-44.28327868305665</v>
      </c>
      <c r="R21" s="18">
        <f t="shared" si="3"/>
        <v>6.7407407407407405</v>
      </c>
      <c r="S21" s="5">
        <f>+IF(E21=0,"",'Ark1'!V162)</f>
        <v>5.6359890109890118</v>
      </c>
      <c r="T21" s="18">
        <f t="shared" si="4"/>
        <v>108.662523415978</v>
      </c>
      <c r="U21" s="28"/>
      <c r="AH21"/>
      <c r="AI21"/>
      <c r="AJ21"/>
      <c r="AL21"/>
      <c r="AM21"/>
      <c r="AN21"/>
      <c r="AO21"/>
      <c r="AP21"/>
    </row>
    <row r="22" spans="1:42" ht="15.6">
      <c r="A22" s="28"/>
      <c r="B22" s="2">
        <f>+'Ark1'!C163</f>
        <v>2024</v>
      </c>
      <c r="C22" s="2">
        <f>+'Ark1'!E163</f>
        <v>13</v>
      </c>
      <c r="D22" s="2">
        <f>+IF(E22=0,"",'Ark1'!Q163)</f>
        <v>42</v>
      </c>
      <c r="E22" s="18">
        <f>+'Ark1'!R163</f>
        <v>192</v>
      </c>
      <c r="F22" s="18">
        <f t="shared" si="0"/>
        <v>-598</v>
      </c>
      <c r="G22" s="18">
        <f>+IF(E22=0,"",'Ark1'!S163)</f>
        <v>192</v>
      </c>
      <c r="H22" s="51">
        <f>+'Ark1'!T163</f>
        <v>0.64648641368396242</v>
      </c>
      <c r="I22" s="51">
        <f>+'Ark1'!U163</f>
        <v>0.68287900236299859</v>
      </c>
      <c r="J22" s="95"/>
      <c r="K22" s="5">
        <f>+IF(E22=0,"",'Ark1'!W163)</f>
        <v>59.21875</v>
      </c>
      <c r="L22" s="5">
        <f t="shared" si="1"/>
        <v>2.2298795944216465E-2</v>
      </c>
      <c r="M22" s="18">
        <f>+IF(E22=0,"",'Ark1'!Z163)</f>
        <v>161.42708333333337</v>
      </c>
      <c r="N22" s="18">
        <f t="shared" si="2"/>
        <v>5.6368425221801601</v>
      </c>
      <c r="O22" s="18">
        <f>+IF(E22=0,"",'Ark1'!AA163)</f>
        <v>33.571647509364887</v>
      </c>
      <c r="P22" s="5">
        <f>+IF(E22=0,"",'Ark1'!AB163)</f>
        <v>4.5016273099291553</v>
      </c>
      <c r="Q22" s="18">
        <f>+IF(E22=0,"",'Ark1'!AC163)</f>
        <v>-46.489712361867277</v>
      </c>
      <c r="R22" s="18">
        <f t="shared" si="3"/>
        <v>4.5714285714285712</v>
      </c>
      <c r="S22" s="5">
        <f>+IF(E22=0,"",'Ark1'!V163)</f>
        <v>5.2291666666666679</v>
      </c>
      <c r="T22" s="18">
        <f t="shared" si="4"/>
        <v>30.994000000000007</v>
      </c>
      <c r="U22" s="28"/>
      <c r="AH22"/>
      <c r="AI22"/>
      <c r="AJ22"/>
      <c r="AL22"/>
      <c r="AM22"/>
      <c r="AN22"/>
      <c r="AO22"/>
      <c r="AP22"/>
    </row>
    <row r="23" spans="1:42" ht="15.6">
      <c r="A23" s="28"/>
      <c r="B23" s="2">
        <f>+'Ark1'!C164</f>
        <v>2024</v>
      </c>
      <c r="C23" s="2">
        <f>+'Ark1'!E164</f>
        <v>14</v>
      </c>
      <c r="D23" s="2">
        <f>+IF(E23=0,"",'Ark1'!Q164)</f>
        <v>112</v>
      </c>
      <c r="E23" s="18">
        <f>+'Ark1'!R164</f>
        <v>775</v>
      </c>
      <c r="F23" s="18">
        <f t="shared" si="0"/>
        <v>567</v>
      </c>
      <c r="G23" s="18">
        <f>+IF(E23=0,"",'Ark1'!S164)</f>
        <v>775</v>
      </c>
      <c r="H23" s="51">
        <f>+'Ark1'!T164</f>
        <v>2.60951547190141</v>
      </c>
      <c r="I23" s="51">
        <f>+'Ark1'!U164</f>
        <v>2.6131457623010874</v>
      </c>
      <c r="J23" s="95"/>
      <c r="K23" s="5">
        <f>+IF(E23=0,"",'Ark1'!W164)</f>
        <v>59.249032258064496</v>
      </c>
      <c r="L23" s="5">
        <f t="shared" si="1"/>
        <v>-0.82789081885859162</v>
      </c>
      <c r="M23" s="18">
        <f>+IF(E23=0,"",'Ark1'!Z164)</f>
        <v>153.03677419354841</v>
      </c>
      <c r="N23" s="18">
        <f t="shared" si="2"/>
        <v>-5.0555334987593028</v>
      </c>
      <c r="O23" s="18">
        <f>+IF(E23=0,"",'Ark1'!AA164)</f>
        <v>28.984283214616724</v>
      </c>
      <c r="P23" s="5">
        <f>+IF(E23=0,"",'Ark1'!AB164)</f>
        <v>4.5173410355227528</v>
      </c>
      <c r="Q23" s="18">
        <f>+IF(E23=0,"",'Ark1'!AC164)</f>
        <v>-34.613905868350201</v>
      </c>
      <c r="R23" s="18">
        <f t="shared" si="3"/>
        <v>6.9196428571428568</v>
      </c>
      <c r="S23" s="5">
        <f>+IF(E23=0,"",'Ark1'!V164)</f>
        <v>5.7870967741935502</v>
      </c>
      <c r="T23" s="18">
        <f t="shared" si="4"/>
        <v>118.60350000000001</v>
      </c>
      <c r="U23" s="28"/>
      <c r="AH23"/>
      <c r="AI23"/>
      <c r="AJ23"/>
      <c r="AL23"/>
      <c r="AM23"/>
      <c r="AN23"/>
      <c r="AO23"/>
      <c r="AP23"/>
    </row>
    <row r="24" spans="1:42" ht="15.6">
      <c r="A24" s="28"/>
      <c r="B24" s="2">
        <f>+'Ark1'!C165</f>
        <v>2024</v>
      </c>
      <c r="C24" s="2">
        <f>+'Ark1'!E165</f>
        <v>15</v>
      </c>
      <c r="D24" s="2">
        <f>+IF(E24=0,"",'Ark1'!Q165)</f>
        <v>110</v>
      </c>
      <c r="E24" s="18">
        <f>+'Ark1'!R165</f>
        <v>723</v>
      </c>
      <c r="F24" s="18">
        <f t="shared" si="0"/>
        <v>-153</v>
      </c>
      <c r="G24" s="18">
        <f>+IF(E24=0,"",'Ark1'!S165)</f>
        <v>721</v>
      </c>
      <c r="H24" s="51">
        <f>+'Ark1'!T165</f>
        <v>2.4344254015286717</v>
      </c>
      <c r="I24" s="51">
        <f>+'Ark1'!U165</f>
        <v>2.4821287916760726</v>
      </c>
      <c r="J24" s="95"/>
      <c r="K24" s="5">
        <f>+IF(E24=0,"",'Ark1'!W165)</f>
        <v>58.621359223300949</v>
      </c>
      <c r="L24" s="5">
        <f t="shared" si="1"/>
        <v>-0.56492649098474601</v>
      </c>
      <c r="M24" s="18">
        <f>+IF(E24=0,"",'Ark1'!Z165)</f>
        <v>156.25104022191371</v>
      </c>
      <c r="N24" s="18">
        <f t="shared" si="2"/>
        <v>2.2394973647707275</v>
      </c>
      <c r="O24" s="18">
        <f>+IF(E24=0,"",'Ark1'!AA165)</f>
        <v>31.592695694545004</v>
      </c>
      <c r="P24" s="5">
        <f>+IF(E24=0,"",'Ark1'!AB165)</f>
        <v>4.8969450506770178</v>
      </c>
      <c r="Q24" s="18">
        <f>+IF(E24=0,"",'Ark1'!AC165)</f>
        <v>-43.976419147169878</v>
      </c>
      <c r="R24" s="18">
        <f t="shared" si="3"/>
        <v>6.5727272727272723</v>
      </c>
      <c r="S24" s="5">
        <f>+IF(E24=0,"",'Ark1'!V165)</f>
        <v>6.0110650069156248</v>
      </c>
      <c r="T24" s="18">
        <f t="shared" si="4"/>
        <v>112.96950208044362</v>
      </c>
      <c r="U24" s="28"/>
      <c r="AH24"/>
      <c r="AI24"/>
      <c r="AJ24"/>
      <c r="AL24"/>
      <c r="AM24"/>
      <c r="AN24"/>
      <c r="AO24"/>
      <c r="AP24"/>
    </row>
    <row r="25" spans="1:42" ht="15.6">
      <c r="A25" s="28"/>
      <c r="B25" s="2">
        <f>+'Ark1'!C166</f>
        <v>2024</v>
      </c>
      <c r="C25" s="2">
        <f>+'Ark1'!E166</f>
        <v>16</v>
      </c>
      <c r="D25" s="2">
        <f>+IF(E25=0,"",'Ark1'!Q166)</f>
        <v>107</v>
      </c>
      <c r="E25" s="18">
        <f>+'Ark1'!R166</f>
        <v>573</v>
      </c>
      <c r="F25" s="18">
        <f t="shared" si="0"/>
        <v>-170</v>
      </c>
      <c r="G25" s="18">
        <f>+IF(E25=0,"",'Ark1'!S166)</f>
        <v>572</v>
      </c>
      <c r="H25" s="51">
        <f>+'Ark1'!T166</f>
        <v>1.9293578908380753</v>
      </c>
      <c r="I25" s="51">
        <f>+'Ark1'!U166</f>
        <v>1.9024241389376984</v>
      </c>
      <c r="J25" s="95"/>
      <c r="K25" s="5">
        <f>+IF(E25=0,"",'Ark1'!W166)</f>
        <v>59.206293706293692</v>
      </c>
      <c r="L25" s="5">
        <f t="shared" si="1"/>
        <v>0.12532204637467004</v>
      </c>
      <c r="M25" s="18">
        <f>+IF(E25=0,"",'Ark1'!Z166)</f>
        <v>150.95419580419579</v>
      </c>
      <c r="N25" s="18">
        <f t="shared" si="2"/>
        <v>-5.9578149920255328</v>
      </c>
      <c r="O25" s="18">
        <f>+IF(E25=0,"",'Ark1'!AA166)</f>
        <v>28.915364800673633</v>
      </c>
      <c r="P25" s="5">
        <f>+IF(E25=0,"",'Ark1'!AB166)</f>
        <v>4.4221425807684547</v>
      </c>
      <c r="Q25" s="18">
        <f>+IF(E25=0,"",'Ark1'!AC166)</f>
        <v>-43.360422875399131</v>
      </c>
      <c r="R25" s="18">
        <f t="shared" si="3"/>
        <v>5.3551401869158877</v>
      </c>
      <c r="S25" s="5">
        <f>+IF(E25=0,"",'Ark1'!V166)</f>
        <v>5.8010471204188478</v>
      </c>
      <c r="T25" s="18">
        <f t="shared" si="4"/>
        <v>86.496754195804186</v>
      </c>
      <c r="U25" s="28"/>
      <c r="AH25"/>
      <c r="AI25"/>
      <c r="AJ25"/>
      <c r="AL25"/>
      <c r="AM25"/>
      <c r="AN25"/>
      <c r="AO25"/>
      <c r="AP25"/>
    </row>
    <row r="26" spans="1:42" ht="15.6">
      <c r="A26" s="28"/>
      <c r="B26" s="2">
        <f>+'Ark1'!C167</f>
        <v>2024</v>
      </c>
      <c r="C26" s="2">
        <f>+'Ark1'!E167</f>
        <v>17</v>
      </c>
      <c r="D26" s="2">
        <f>+IF(E26=0,"",'Ark1'!Q167)</f>
        <v>94</v>
      </c>
      <c r="E26" s="18">
        <f>+'Ark1'!R167</f>
        <v>570</v>
      </c>
      <c r="F26" s="18">
        <f t="shared" si="0"/>
        <v>-3</v>
      </c>
      <c r="G26" s="18">
        <f>+IF(E26=0,"",'Ark1'!S167)</f>
        <v>569</v>
      </c>
      <c r="H26" s="51">
        <f>+'Ark1'!T167</f>
        <v>1.9192565406242641</v>
      </c>
      <c r="I26" s="51">
        <f>+'Ark1'!U167</f>
        <v>1.9085205646960319</v>
      </c>
      <c r="J26" s="95"/>
      <c r="K26" s="5">
        <f>+IF(E26=0,"",'Ark1'!W167)</f>
        <v>59.321616871704755</v>
      </c>
      <c r="L26" s="5">
        <f t="shared" si="1"/>
        <v>0.76742106750895545</v>
      </c>
      <c r="M26" s="18">
        <f>+IF(E26=0,"",'Ark1'!Z167)</f>
        <v>152.23637961335669</v>
      </c>
      <c r="N26" s="18">
        <f t="shared" si="2"/>
        <v>-4.6819770299998424</v>
      </c>
      <c r="O26" s="18">
        <f>+IF(E26=0,"",'Ark1'!AA167)</f>
        <v>28.263896902018175</v>
      </c>
      <c r="P26" s="5">
        <f>+IF(E26=0,"",'Ark1'!AB167)</f>
        <v>4.7005485437807133</v>
      </c>
      <c r="Q26" s="18">
        <f>+IF(E26=0,"",'Ark1'!AC167)</f>
        <v>-31.050690522687361</v>
      </c>
      <c r="R26" s="18">
        <f t="shared" si="3"/>
        <v>6.0638297872340425</v>
      </c>
      <c r="S26" s="5">
        <f>+IF(E26=0,"",'Ark1'!V167)</f>
        <v>5.4877192982456142</v>
      </c>
      <c r="T26" s="18">
        <f t="shared" si="4"/>
        <v>86.774736379613316</v>
      </c>
      <c r="U26" s="28"/>
      <c r="AH26"/>
      <c r="AI26"/>
      <c r="AJ26"/>
      <c r="AL26"/>
      <c r="AM26"/>
      <c r="AN26"/>
      <c r="AO26"/>
      <c r="AP26"/>
    </row>
    <row r="27" spans="1:42" ht="15.6">
      <c r="A27" s="28"/>
      <c r="B27" s="2">
        <f>+'Ark1'!C168</f>
        <v>2024</v>
      </c>
      <c r="C27" s="2">
        <f>+'Ark1'!E168</f>
        <v>18</v>
      </c>
      <c r="D27" s="2">
        <f>+IF(E27=0,"",'Ark1'!Q168)</f>
        <v>90</v>
      </c>
      <c r="E27" s="18">
        <f>+'Ark1'!R168</f>
        <v>543</v>
      </c>
      <c r="F27" s="18">
        <f t="shared" si="0"/>
        <v>-37</v>
      </c>
      <c r="G27" s="18">
        <f>+IF(E27=0,"",'Ark1'!S168)</f>
        <v>543</v>
      </c>
      <c r="H27" s="51">
        <f>+'Ark1'!T168</f>
        <v>1.8283443886999564</v>
      </c>
      <c r="I27" s="51">
        <f>+'Ark1'!U168</f>
        <v>1.8384634451305153</v>
      </c>
      <c r="J27" s="95"/>
      <c r="K27" s="5">
        <f>+IF(E27=0,"",'Ark1'!W168)</f>
        <v>59.377532228360941</v>
      </c>
      <c r="L27" s="5">
        <f t="shared" si="1"/>
        <v>0.13270464215405298</v>
      </c>
      <c r="M27" s="18">
        <f>+IF(E27=0,"",'Ark1'!Z168)</f>
        <v>153.66998158379363</v>
      </c>
      <c r="N27" s="18">
        <f t="shared" si="2"/>
        <v>-3.911742554137362</v>
      </c>
      <c r="O27" s="18">
        <f>+IF(E27=0,"",'Ark1'!AA168)</f>
        <v>31.159656021070624</v>
      </c>
      <c r="P27" s="5">
        <f>+IF(E27=0,"",'Ark1'!AB168)</f>
        <v>4.478638862958233</v>
      </c>
      <c r="Q27" s="18">
        <f>+IF(E27=0,"",'Ark1'!AC168)</f>
        <v>-32.612774896684989</v>
      </c>
      <c r="R27" s="18">
        <f t="shared" si="3"/>
        <v>6.0333333333333332</v>
      </c>
      <c r="S27" s="5">
        <f>+IF(E27=0,"",'Ark1'!V168)</f>
        <v>5.59852670349908</v>
      </c>
      <c r="T27" s="18">
        <f t="shared" si="4"/>
        <v>83.442799999999949</v>
      </c>
      <c r="U27" s="28"/>
      <c r="AH27"/>
      <c r="AI27"/>
      <c r="AJ27"/>
      <c r="AL27"/>
      <c r="AM27"/>
      <c r="AN27"/>
      <c r="AO27"/>
      <c r="AP27"/>
    </row>
    <row r="28" spans="1:42" ht="15.6">
      <c r="A28" s="28"/>
      <c r="B28" s="2">
        <f>+'Ark1'!C169</f>
        <v>2024</v>
      </c>
      <c r="C28" s="2">
        <f>+'Ark1'!E169</f>
        <v>19</v>
      </c>
      <c r="D28" s="2">
        <f>+IF(E28=0,"",'Ark1'!Q169)</f>
        <v>78</v>
      </c>
      <c r="E28" s="18">
        <f>+'Ark1'!R169</f>
        <v>631</v>
      </c>
      <c r="F28" s="18">
        <f t="shared" si="0"/>
        <v>105</v>
      </c>
      <c r="G28" s="18">
        <f>+IF(E28=0,"",'Ark1'!S169)</f>
        <v>631</v>
      </c>
      <c r="H28" s="51">
        <f>+'Ark1'!T169</f>
        <v>2.1246506616384386</v>
      </c>
      <c r="I28" s="51">
        <f>+'Ark1'!U169</f>
        <v>2.0642823700488564</v>
      </c>
      <c r="J28" s="95"/>
      <c r="K28" s="5">
        <f>+IF(E28=0,"",'Ark1'!W169)</f>
        <v>59.218700475435824</v>
      </c>
      <c r="L28" s="5">
        <f t="shared" si="1"/>
        <v>-0.16796619123084611</v>
      </c>
      <c r="M28" s="18">
        <f>+IF(E28=0,"",'Ark1'!Z169)</f>
        <v>148.48193343898564</v>
      </c>
      <c r="N28" s="18">
        <f t="shared" si="2"/>
        <v>-7.2451141800620746</v>
      </c>
      <c r="O28" s="18">
        <f>+IF(E28=0,"",'Ark1'!AA169)</f>
        <v>30.305442284810663</v>
      </c>
      <c r="P28" s="5">
        <f>+IF(E28=0,"",'Ark1'!AB169)</f>
        <v>4.3473983210956959</v>
      </c>
      <c r="Q28" s="18">
        <f>+IF(E28=0,"",'Ark1'!AC169)</f>
        <v>-40.962119748024257</v>
      </c>
      <c r="R28" s="18">
        <f t="shared" si="3"/>
        <v>8.0897435897435894</v>
      </c>
      <c r="S28" s="5">
        <f>+IF(E28=0,"",'Ark1'!V169)</f>
        <v>5.478605388272582</v>
      </c>
      <c r="T28" s="18">
        <f t="shared" si="4"/>
        <v>93.69209999999994</v>
      </c>
      <c r="U28" s="28"/>
      <c r="AH28"/>
      <c r="AI28"/>
      <c r="AJ28"/>
      <c r="AL28"/>
      <c r="AM28"/>
      <c r="AN28"/>
      <c r="AO28"/>
      <c r="AP28"/>
    </row>
    <row r="29" spans="1:42" ht="15.6">
      <c r="A29" s="28"/>
      <c r="B29" s="2">
        <f>+'Ark1'!C170</f>
        <v>2024</v>
      </c>
      <c r="C29" s="2">
        <f>+'Ark1'!E170</f>
        <v>20</v>
      </c>
      <c r="D29" s="2">
        <f>+IF(E29=0,"",'Ark1'!Q170)</f>
        <v>94</v>
      </c>
      <c r="E29" s="18">
        <f>+'Ark1'!R170</f>
        <v>567</v>
      </c>
      <c r="F29" s="18">
        <f t="shared" si="0"/>
        <v>-56</v>
      </c>
      <c r="G29" s="18">
        <f>+IF(E29=0,"",'Ark1'!S170)</f>
        <v>566</v>
      </c>
      <c r="H29" s="51">
        <f>+'Ark1'!T170</f>
        <v>1.909155190410452</v>
      </c>
      <c r="I29" s="51">
        <f>+'Ark1'!U170</f>
        <v>1.9101597915714219</v>
      </c>
      <c r="J29" s="95"/>
      <c r="K29" s="5">
        <f>+IF(E29=0,"",'Ark1'!W170)</f>
        <v>59.042402826855117</v>
      </c>
      <c r="L29" s="5">
        <f t="shared" si="1"/>
        <v>-0.33380296092623496</v>
      </c>
      <c r="M29" s="18">
        <f>+IF(E29=0,"",'Ark1'!Z170)</f>
        <v>153.17473498233221</v>
      </c>
      <c r="N29" s="18">
        <f t="shared" si="2"/>
        <v>0.33888289230017676</v>
      </c>
      <c r="O29" s="18">
        <f>+IF(E29=0,"",'Ark1'!AA170)</f>
        <v>30.673089594677176</v>
      </c>
      <c r="P29" s="5">
        <f>+IF(E29=0,"",'Ark1'!AB170)</f>
        <v>4.6743761194710816</v>
      </c>
      <c r="Q29" s="18">
        <f>+IF(E29=0,"",'Ark1'!AC170)</f>
        <v>-45.672480992752753</v>
      </c>
      <c r="R29" s="18">
        <f t="shared" si="3"/>
        <v>6.0319148936170217</v>
      </c>
      <c r="S29" s="5">
        <f>+IF(E29=0,"",'Ark1'!V170)</f>
        <v>5.8924162257495603</v>
      </c>
      <c r="T29" s="18">
        <f t="shared" si="4"/>
        <v>86.850074734982371</v>
      </c>
      <c r="U29" s="28"/>
      <c r="AH29"/>
      <c r="AI29"/>
      <c r="AJ29"/>
      <c r="AL29"/>
      <c r="AM29"/>
      <c r="AN29"/>
      <c r="AO29"/>
      <c r="AP29"/>
    </row>
    <row r="30" spans="1:42" ht="15.6">
      <c r="A30" s="28"/>
      <c r="B30" s="2">
        <f>+'Ark1'!C171</f>
        <v>2024</v>
      </c>
      <c r="C30" s="2">
        <f>+'Ark1'!E171</f>
        <v>21</v>
      </c>
      <c r="D30" s="2">
        <f>+IF(E30=0,"",'Ark1'!Q171)</f>
        <v>103</v>
      </c>
      <c r="E30" s="18">
        <f>+'Ark1'!R171</f>
        <v>595</v>
      </c>
      <c r="F30" s="18">
        <f t="shared" si="0"/>
        <v>70</v>
      </c>
      <c r="G30" s="18">
        <f>+IF(E30=0,"",'Ark1'!S171)</f>
        <v>595</v>
      </c>
      <c r="H30" s="51">
        <f>+'Ark1'!T171</f>
        <v>2.0034344590726962</v>
      </c>
      <c r="I30" s="51">
        <f>+'Ark1'!U171</f>
        <v>2.0723903739486325</v>
      </c>
      <c r="J30" s="95"/>
      <c r="K30" s="5">
        <f>+IF(E30=0,"",'Ark1'!W171)</f>
        <v>58.793277310924395</v>
      </c>
      <c r="L30" s="5">
        <f t="shared" si="1"/>
        <v>-0.80786772724355416</v>
      </c>
      <c r="M30" s="18">
        <f>+IF(E30=0,"",'Ark1'!Z171)</f>
        <v>158.08420168067238</v>
      </c>
      <c r="N30" s="18">
        <f t="shared" si="2"/>
        <v>7.7216062608251264</v>
      </c>
      <c r="O30" s="18">
        <f>+IF(E30=0,"",'Ark1'!AA171)</f>
        <v>30.021193956062358</v>
      </c>
      <c r="P30" s="5">
        <f>+IF(E30=0,"",'Ark1'!AB171)</f>
        <v>4.7285247595936681</v>
      </c>
      <c r="Q30" s="18">
        <f>+IF(E30=0,"",'Ark1'!AC171)</f>
        <v>-43.226027138360358</v>
      </c>
      <c r="R30" s="18">
        <f t="shared" si="3"/>
        <v>5.7766990291262132</v>
      </c>
      <c r="S30" s="5">
        <f>+IF(E30=0,"",'Ark1'!V171)</f>
        <v>5.9310924369747884</v>
      </c>
      <c r="T30" s="18">
        <f t="shared" si="4"/>
        <v>94.060100000000062</v>
      </c>
      <c r="U30" s="28"/>
      <c r="AH30"/>
      <c r="AI30"/>
      <c r="AJ30"/>
      <c r="AL30"/>
      <c r="AM30"/>
      <c r="AN30"/>
      <c r="AO30"/>
      <c r="AP30"/>
    </row>
    <row r="31" spans="1:42" ht="15.6">
      <c r="A31" s="28"/>
      <c r="B31" s="2">
        <f>+'Ark1'!C172</f>
        <v>2024</v>
      </c>
      <c r="C31" s="2">
        <f>+'Ark1'!E172</f>
        <v>22</v>
      </c>
      <c r="D31" s="2">
        <f>+IF(E31=0,"",'Ark1'!Q172)</f>
        <v>86</v>
      </c>
      <c r="E31" s="18">
        <f>+'Ark1'!R172</f>
        <v>674</v>
      </c>
      <c r="F31" s="18">
        <f t="shared" si="0"/>
        <v>-164</v>
      </c>
      <c r="G31" s="18">
        <f>+IF(E31=0,"",'Ark1'!S172)</f>
        <v>673</v>
      </c>
      <c r="H31" s="51">
        <f>+'Ark1'!T172</f>
        <v>2.2694366813697431</v>
      </c>
      <c r="I31" s="51">
        <f>+'Ark1'!U172</f>
        <v>2.1777349365735943</v>
      </c>
      <c r="J31" s="95"/>
      <c r="K31" s="5">
        <f>+IF(E31=0,"",'Ark1'!W172)</f>
        <v>59.540861812778608</v>
      </c>
      <c r="L31" s="5">
        <f t="shared" si="1"/>
        <v>0.6852532208931521</v>
      </c>
      <c r="M31" s="18">
        <f>+IF(E31=0,"",'Ark1'!Z172)</f>
        <v>146.86686478454661</v>
      </c>
      <c r="N31" s="18">
        <f t="shared" si="2"/>
        <v>-7.0751399887230946</v>
      </c>
      <c r="O31" s="18">
        <f>+IF(E31=0,"",'Ark1'!AA172)</f>
        <v>31.11434720364478</v>
      </c>
      <c r="P31" s="5">
        <f>+IF(E31=0,"",'Ark1'!AB172)</f>
        <v>4.4673366817884563</v>
      </c>
      <c r="Q31" s="18">
        <f>+IF(E31=0,"",'Ark1'!AC172)</f>
        <v>-47.552240219368898</v>
      </c>
      <c r="R31" s="18">
        <f t="shared" si="3"/>
        <v>7.8372093023255811</v>
      </c>
      <c r="S31" s="5">
        <f>+IF(E31=0,"",'Ark1'!V172)</f>
        <v>5.0890207715133515</v>
      </c>
      <c r="T31" s="18">
        <f t="shared" si="4"/>
        <v>98.988266864784407</v>
      </c>
      <c r="U31" s="28"/>
      <c r="AH31"/>
      <c r="AI31"/>
      <c r="AJ31"/>
      <c r="AL31"/>
      <c r="AM31"/>
      <c r="AN31"/>
      <c r="AO31"/>
      <c r="AP31"/>
    </row>
    <row r="32" spans="1:42" ht="15.6">
      <c r="A32" s="28"/>
      <c r="B32" s="2">
        <f>+'Ark1'!C173</f>
        <v>2024</v>
      </c>
      <c r="C32" s="2">
        <f>+'Ark1'!E173</f>
        <v>23</v>
      </c>
      <c r="D32" s="2">
        <f>+IF(E32=0,"",'Ark1'!Q173)</f>
        <v>107</v>
      </c>
      <c r="E32" s="18">
        <f>+'Ark1'!R173</f>
        <v>529</v>
      </c>
      <c r="F32" s="18">
        <f t="shared" si="0"/>
        <v>-13</v>
      </c>
      <c r="G32" s="18">
        <f>+IF(E32=0,"",'Ark1'!S173)</f>
        <v>529</v>
      </c>
      <c r="H32" s="51">
        <f>+'Ark1'!T173</f>
        <v>1.7812047543688345</v>
      </c>
      <c r="I32" s="51">
        <f>+'Ark1'!U173</f>
        <v>1.8204649984301753</v>
      </c>
      <c r="J32" s="95"/>
      <c r="K32" s="5">
        <f>+IF(E32=0,"",'Ark1'!W173)</f>
        <v>58.550094517958442</v>
      </c>
      <c r="L32" s="5">
        <f t="shared" si="1"/>
        <v>-0.34249807463415749</v>
      </c>
      <c r="M32" s="18">
        <f>+IF(E32=0,"",'Ark1'!Z173)</f>
        <v>156.19262759924379</v>
      </c>
      <c r="N32" s="18">
        <f t="shared" si="2"/>
        <v>0.36114611776230277</v>
      </c>
      <c r="O32" s="18">
        <f>+IF(E32=0,"",'Ark1'!AA173)</f>
        <v>31.430052601249422</v>
      </c>
      <c r="P32" s="5">
        <f>+IF(E32=0,"",'Ark1'!AB173)</f>
        <v>4.8252883192060851</v>
      </c>
      <c r="Q32" s="18">
        <f>+IF(E32=0,"",'Ark1'!AC173)</f>
        <v>-40.16153575292644</v>
      </c>
      <c r="R32" s="18">
        <f t="shared" si="3"/>
        <v>4.94392523364486</v>
      </c>
      <c r="S32" s="5">
        <f>+IF(E32=0,"",'Ark1'!V173)</f>
        <v>6.1833648393194691</v>
      </c>
      <c r="T32" s="18">
        <f t="shared" si="4"/>
        <v>82.625899999999959</v>
      </c>
      <c r="U32" s="28"/>
      <c r="AH32"/>
      <c r="AI32"/>
      <c r="AJ32"/>
      <c r="AL32"/>
      <c r="AM32"/>
      <c r="AN32"/>
      <c r="AO32"/>
      <c r="AP32"/>
    </row>
    <row r="33" spans="1:42" ht="15.6">
      <c r="A33" s="28"/>
      <c r="B33" s="2">
        <f>+'Ark1'!C174</f>
        <v>2024</v>
      </c>
      <c r="C33" s="2">
        <f>+'Ark1'!E174</f>
        <v>24</v>
      </c>
      <c r="D33" s="2">
        <f>+IF(E33=0,"",'Ark1'!Q174)</f>
        <v>85</v>
      </c>
      <c r="E33" s="18">
        <f>+'Ark1'!R174</f>
        <v>419</v>
      </c>
      <c r="F33" s="18">
        <f t="shared" si="0"/>
        <v>-147</v>
      </c>
      <c r="G33" s="18">
        <f>+IF(E33=0,"",'Ark1'!S174)</f>
        <v>418</v>
      </c>
      <c r="H33" s="51">
        <f>+'Ark1'!T174</f>
        <v>1.4108219131957302</v>
      </c>
      <c r="I33" s="51">
        <f>+'Ark1'!U174</f>
        <v>1.3928933786470872</v>
      </c>
      <c r="J33" s="95"/>
      <c r="K33" s="5">
        <f>+IF(E33=0,"",'Ark1'!W174)</f>
        <v>59.191387559808597</v>
      </c>
      <c r="L33" s="5">
        <f t="shared" si="1"/>
        <v>9.7747983836868002E-2</v>
      </c>
      <c r="M33" s="18">
        <f>+IF(E33=0,"",'Ark1'!Z174)</f>
        <v>151.24306220095701</v>
      </c>
      <c r="N33" s="18">
        <f t="shared" si="2"/>
        <v>-1.4800826753680383</v>
      </c>
      <c r="O33" s="18">
        <f>+IF(E33=0,"",'Ark1'!AA174)</f>
        <v>29.387706348111351</v>
      </c>
      <c r="P33" s="5">
        <f>+IF(E33=0,"",'Ark1'!AB174)</f>
        <v>4.5260249560104118</v>
      </c>
      <c r="Q33" s="18">
        <f>+IF(E33=0,"",'Ark1'!AC174)</f>
        <v>-34.538393646035736</v>
      </c>
      <c r="R33" s="18">
        <f t="shared" si="3"/>
        <v>4.9294117647058826</v>
      </c>
      <c r="S33" s="5">
        <f>+IF(E33=0,"",'Ark1'!V174)</f>
        <v>5.4677804295942716</v>
      </c>
      <c r="T33" s="18">
        <f t="shared" si="4"/>
        <v>63.37084306220099</v>
      </c>
      <c r="U33" s="28"/>
      <c r="AH33"/>
      <c r="AI33"/>
      <c r="AJ33"/>
      <c r="AL33"/>
      <c r="AM33"/>
      <c r="AN33"/>
      <c r="AO33"/>
      <c r="AP33"/>
    </row>
    <row r="34" spans="1:42" ht="15.6">
      <c r="A34" s="28"/>
      <c r="B34" s="2">
        <f>+'Ark1'!C175</f>
        <v>2024</v>
      </c>
      <c r="C34" s="2">
        <f>+'Ark1'!E175</f>
        <v>25</v>
      </c>
      <c r="D34" s="2">
        <f>+IF(E34=0,"",'Ark1'!Q175)</f>
        <v>98</v>
      </c>
      <c r="E34" s="18">
        <f>+'Ark1'!R175</f>
        <v>637</v>
      </c>
      <c r="F34" s="18">
        <f t="shared" si="0"/>
        <v>134</v>
      </c>
      <c r="G34" s="18">
        <f>+IF(E34=0,"",'Ark1'!S175)</f>
        <v>637</v>
      </c>
      <c r="H34" s="51">
        <f>+'Ark1'!T175</f>
        <v>2.1448533620660633</v>
      </c>
      <c r="I34" s="51">
        <f>+'Ark1'!U175</f>
        <v>2.1462018518416519</v>
      </c>
      <c r="J34" s="95"/>
      <c r="K34" s="5">
        <f>+IF(E34=0,"",'Ark1'!W175)</f>
        <v>58.563579277864982</v>
      </c>
      <c r="L34" s="5">
        <f t="shared" si="1"/>
        <v>-0.71475074201573818</v>
      </c>
      <c r="M34" s="18">
        <f>+IF(E34=0,"",'Ark1'!Z175)</f>
        <v>152.92025117739411</v>
      </c>
      <c r="N34" s="18">
        <f t="shared" si="2"/>
        <v>-3.2415778484509019</v>
      </c>
      <c r="O34" s="18">
        <f>+IF(E34=0,"",'Ark1'!AA175)</f>
        <v>33.329345755308957</v>
      </c>
      <c r="P34" s="5">
        <f>+IF(E34=0,"",'Ark1'!AB175)</f>
        <v>4.9338918629835087</v>
      </c>
      <c r="Q34" s="18">
        <f>+IF(E34=0,"",'Ark1'!AC175)</f>
        <v>-36.906738430315357</v>
      </c>
      <c r="R34" s="18">
        <f t="shared" si="3"/>
        <v>6.5</v>
      </c>
      <c r="S34" s="5">
        <f>+IF(E34=0,"",'Ark1'!V175)</f>
        <v>6.3359497645211924</v>
      </c>
      <c r="T34" s="18">
        <f t="shared" si="4"/>
        <v>97.410200000000046</v>
      </c>
      <c r="U34" s="28"/>
      <c r="AH34"/>
      <c r="AI34"/>
      <c r="AJ34"/>
      <c r="AL34"/>
      <c r="AM34"/>
      <c r="AN34"/>
      <c r="AO34"/>
      <c r="AP34"/>
    </row>
    <row r="35" spans="1:42" ht="15.6">
      <c r="A35" s="28"/>
      <c r="B35" s="2">
        <f>+'Ark1'!C176</f>
        <v>2024</v>
      </c>
      <c r="C35" s="2">
        <f>+'Ark1'!E176</f>
        <v>26</v>
      </c>
      <c r="D35" s="2">
        <f>+IF(E35=0,"",'Ark1'!Q176)</f>
        <v>114</v>
      </c>
      <c r="E35" s="18">
        <f>+'Ark1'!R176</f>
        <v>599</v>
      </c>
      <c r="F35" s="18">
        <f t="shared" si="0"/>
        <v>83</v>
      </c>
      <c r="G35" s="18">
        <f>+IF(E35=0,"",'Ark1'!S176)</f>
        <v>598</v>
      </c>
      <c r="H35" s="51">
        <f>+'Ark1'!T176</f>
        <v>2.0169029260244451</v>
      </c>
      <c r="I35" s="51">
        <f>+'Ark1'!U176</f>
        <v>2.0022186847627905</v>
      </c>
      <c r="J35" s="95"/>
      <c r="K35" s="5">
        <f>+IF(E35=0,"",'Ark1'!W176)</f>
        <v>59.6989966555184</v>
      </c>
      <c r="L35" s="5">
        <f t="shared" si="1"/>
        <v>0.38187603295030925</v>
      </c>
      <c r="M35" s="18">
        <f>+IF(E35=0,"",'Ark1'!Z176)</f>
        <v>151.96521739130429</v>
      </c>
      <c r="N35" s="18">
        <f t="shared" si="2"/>
        <v>-6.7219421417696879</v>
      </c>
      <c r="O35" s="18">
        <f>+IF(E35=0,"",'Ark1'!AA176)</f>
        <v>31.121742728158377</v>
      </c>
      <c r="P35" s="5">
        <f>+IF(E35=0,"",'Ark1'!AB176)</f>
        <v>4.5788921339011681</v>
      </c>
      <c r="Q35" s="18">
        <f>+IF(E35=0,"",'Ark1'!AC176)</f>
        <v>-42.619456706924929</v>
      </c>
      <c r="R35" s="18">
        <f t="shared" si="3"/>
        <v>5.2543859649122808</v>
      </c>
      <c r="S35" s="5">
        <f>+IF(E35=0,"",'Ark1'!V176)</f>
        <v>5.0634390651085139</v>
      </c>
      <c r="T35" s="18">
        <f t="shared" si="4"/>
        <v>91.027165217391271</v>
      </c>
      <c r="U35" s="28"/>
      <c r="AH35"/>
      <c r="AI35"/>
      <c r="AJ35"/>
      <c r="AL35"/>
      <c r="AM35"/>
      <c r="AN35"/>
      <c r="AO35"/>
      <c r="AP35"/>
    </row>
    <row r="36" spans="1:42" ht="15.6">
      <c r="A36" s="28"/>
      <c r="B36" s="2">
        <f>+'Ark1'!C177</f>
        <v>2024</v>
      </c>
      <c r="C36" s="2">
        <f>+'Ark1'!E177</f>
        <v>27</v>
      </c>
      <c r="D36" s="2">
        <f>+IF(E36=0,"",'Ark1'!Q177)</f>
        <v>98</v>
      </c>
      <c r="E36" s="18">
        <f>+'Ark1'!R177</f>
        <v>617</v>
      </c>
      <c r="F36" s="18">
        <f t="shared" si="0"/>
        <v>12</v>
      </c>
      <c r="G36" s="18">
        <f>+IF(E36=0,"",'Ark1'!S177)</f>
        <v>616</v>
      </c>
      <c r="H36" s="51">
        <f>+'Ark1'!T177</f>
        <v>2.0775110273073167</v>
      </c>
      <c r="I36" s="51">
        <f>+'Ark1'!U177</f>
        <v>2.0930657838930555</v>
      </c>
      <c r="J36" s="95"/>
      <c r="K36" s="5">
        <f>+IF(E36=0,"",'Ark1'!W177)</f>
        <v>59.224025974025984</v>
      </c>
      <c r="L36" s="5">
        <f t="shared" si="1"/>
        <v>0.73561537799948695</v>
      </c>
      <c r="M36" s="18">
        <f>+IF(E36=0,"",'Ark1'!Z177)</f>
        <v>154.21834415584436</v>
      </c>
      <c r="N36" s="18">
        <f t="shared" si="2"/>
        <v>0.82248322869199342</v>
      </c>
      <c r="O36" s="18">
        <f>+IF(E36=0,"",'Ark1'!AA177)</f>
        <v>30.442727862753078</v>
      </c>
      <c r="P36" s="5">
        <f>+IF(E36=0,"",'Ark1'!AB177)</f>
        <v>4.7216488864714847</v>
      </c>
      <c r="Q36" s="18">
        <f>+IF(E36=0,"",'Ark1'!AC177)</f>
        <v>-43.017747346240633</v>
      </c>
      <c r="R36" s="18">
        <f t="shared" si="3"/>
        <v>6.295918367346939</v>
      </c>
      <c r="S36" s="5">
        <f>+IF(E36=0,"",'Ark1'!V177)</f>
        <v>5.6207455429497566</v>
      </c>
      <c r="T36" s="18">
        <f t="shared" si="4"/>
        <v>95.152718344155971</v>
      </c>
      <c r="U36" s="28"/>
      <c r="AH36"/>
      <c r="AI36"/>
      <c r="AJ36"/>
      <c r="AL36"/>
      <c r="AM36"/>
      <c r="AN36"/>
      <c r="AO36"/>
      <c r="AP36"/>
    </row>
    <row r="37" spans="1:42" ht="15.6">
      <c r="A37" s="28"/>
      <c r="B37" s="2">
        <f>+'Ark1'!C178</f>
        <v>2024</v>
      </c>
      <c r="C37" s="2">
        <f>+'Ark1'!E178</f>
        <v>28</v>
      </c>
      <c r="D37" s="2">
        <f>+IF(E37=0,"",'Ark1'!Q178)</f>
        <v>92</v>
      </c>
      <c r="E37" s="18">
        <f>+'Ark1'!R178</f>
        <v>512</v>
      </c>
      <c r="F37" s="18">
        <f t="shared" si="0"/>
        <v>-44</v>
      </c>
      <c r="G37" s="18">
        <f>+IF(E37=0,"",'Ark1'!S178)</f>
        <v>512</v>
      </c>
      <c r="H37" s="51">
        <f>+'Ark1'!T178</f>
        <v>1.7239637698238996</v>
      </c>
      <c r="I37" s="51">
        <f>+'Ark1'!U178</f>
        <v>1.7174338608309605</v>
      </c>
      <c r="J37" s="95"/>
      <c r="K37" s="5">
        <f>+IF(E37=0,"",'Ark1'!W178)</f>
        <v>59.193359375</v>
      </c>
      <c r="L37" s="5">
        <f t="shared" si="1"/>
        <v>0.22393491456836045</v>
      </c>
      <c r="M37" s="18">
        <f>+IF(E37=0,"",'Ark1'!Z178)</f>
        <v>152.24531250000004</v>
      </c>
      <c r="N37" s="18">
        <f t="shared" si="2"/>
        <v>-2.2849033273379291</v>
      </c>
      <c r="O37" s="18">
        <f>+IF(E37=0,"",'Ark1'!AA178)</f>
        <v>29.911930911257446</v>
      </c>
      <c r="P37" s="5">
        <f>+IF(E37=0,"",'Ark1'!AB178)</f>
        <v>4.5859537205579839</v>
      </c>
      <c r="Q37" s="18">
        <f>+IF(E37=0,"",'Ark1'!AC178)</f>
        <v>-25.239373630812945</v>
      </c>
      <c r="R37" s="18">
        <f t="shared" si="3"/>
        <v>5.5652173913043477</v>
      </c>
      <c r="S37" s="5">
        <f>+IF(E37=0,"",'Ark1'!V178)</f>
        <v>5.923828125</v>
      </c>
      <c r="T37" s="18">
        <f t="shared" si="4"/>
        <v>77.949600000000018</v>
      </c>
      <c r="U37" s="28"/>
      <c r="AH37"/>
      <c r="AI37"/>
      <c r="AJ37"/>
      <c r="AL37"/>
      <c r="AM37"/>
      <c r="AN37"/>
      <c r="AO37"/>
      <c r="AP37"/>
    </row>
    <row r="38" spans="1:42" ht="15.6">
      <c r="A38" s="28"/>
      <c r="B38" s="2">
        <f>+'Ark1'!C179</f>
        <v>2024</v>
      </c>
      <c r="C38" s="2">
        <f>+'Ark1'!E179</f>
        <v>29</v>
      </c>
      <c r="D38" s="2">
        <f>+IF(E38=0,"",'Ark1'!Q179)</f>
        <v>78</v>
      </c>
      <c r="E38" s="18">
        <f>+'Ark1'!R179</f>
        <v>506</v>
      </c>
      <c r="F38" s="18">
        <f t="shared" si="0"/>
        <v>83</v>
      </c>
      <c r="G38" s="18">
        <f>+IF(E38=0,"",'Ark1'!S179)</f>
        <v>505</v>
      </c>
      <c r="H38" s="51">
        <f>+'Ark1'!T179</f>
        <v>1.7037610693962757</v>
      </c>
      <c r="I38" s="51">
        <f>+'Ark1'!U179</f>
        <v>1.66547653801453</v>
      </c>
      <c r="J38" s="95"/>
      <c r="K38" s="5">
        <f>+IF(E38=0,"",'Ark1'!W179)</f>
        <v>59.136633663366318</v>
      </c>
      <c r="L38" s="5">
        <f t="shared" si="1"/>
        <v>0.47786589085445996</v>
      </c>
      <c r="M38" s="18">
        <f>+IF(E38=0,"",'Ark1'!Z179)</f>
        <v>149.68594059405936</v>
      </c>
      <c r="N38" s="18">
        <f t="shared" si="2"/>
        <v>-8.050315330111232</v>
      </c>
      <c r="O38" s="18">
        <f>+IF(E38=0,"",'Ark1'!AA179)</f>
        <v>30.205899042845367</v>
      </c>
      <c r="P38" s="5">
        <f>+IF(E38=0,"",'Ark1'!AB179)</f>
        <v>4.3907130337799112</v>
      </c>
      <c r="Q38" s="18">
        <f>+IF(E38=0,"",'Ark1'!AC179)</f>
        <v>-39.628212387517806</v>
      </c>
      <c r="R38" s="18">
        <f t="shared" si="3"/>
        <v>6.4871794871794872</v>
      </c>
      <c r="S38" s="5">
        <f>+IF(E38=0,"",'Ark1'!V179)</f>
        <v>6.0158102766798418</v>
      </c>
      <c r="T38" s="18">
        <f t="shared" si="4"/>
        <v>75.741085940594047</v>
      </c>
      <c r="U38" s="28"/>
      <c r="AH38"/>
      <c r="AI38"/>
      <c r="AJ38"/>
      <c r="AL38"/>
      <c r="AM38"/>
      <c r="AN38"/>
      <c r="AO38"/>
      <c r="AP38"/>
    </row>
    <row r="39" spans="1:42" ht="15.6">
      <c r="A39" s="28"/>
      <c r="B39" s="2">
        <f>+'Ark1'!C180</f>
        <v>2024</v>
      </c>
      <c r="C39" s="2">
        <f>+'Ark1'!E180</f>
        <v>30</v>
      </c>
      <c r="D39" s="2">
        <f>+IF(E39=0,"",'Ark1'!Q180)</f>
        <v>100</v>
      </c>
      <c r="E39" s="18">
        <f>+'Ark1'!R180</f>
        <v>566</v>
      </c>
      <c r="F39" s="18">
        <f t="shared" si="0"/>
        <v>42</v>
      </c>
      <c r="G39" s="18">
        <f>+IF(E39=0,"",'Ark1'!S180)</f>
        <v>563</v>
      </c>
      <c r="H39" s="51">
        <f>+'Ark1'!T180</f>
        <v>1.9057880736725143</v>
      </c>
      <c r="I39" s="51">
        <f>+'Ark1'!U180</f>
        <v>1.8610909451442872</v>
      </c>
      <c r="J39" s="95"/>
      <c r="K39" s="5">
        <f>+IF(E39=0,"",'Ark1'!W180)</f>
        <v>58.685612788632334</v>
      </c>
      <c r="L39" s="5">
        <f t="shared" si="1"/>
        <v>-0.92432984999101109</v>
      </c>
      <c r="M39" s="18">
        <f>+IF(E39=0,"",'Ark1'!Z180)</f>
        <v>150.03516873889882</v>
      </c>
      <c r="N39" s="18">
        <f t="shared" si="2"/>
        <v>-4.7701849895905752</v>
      </c>
      <c r="O39" s="18">
        <f>+IF(E39=0,"",'Ark1'!AA180)</f>
        <v>30.029312016948825</v>
      </c>
      <c r="P39" s="5">
        <f>+IF(E39=0,"",'Ark1'!AB180)</f>
        <v>4.5965763503847743</v>
      </c>
      <c r="Q39" s="18">
        <f>+IF(E39=0,"",'Ark1'!AC180)</f>
        <v>-47.173359108221518</v>
      </c>
      <c r="R39" s="18">
        <f t="shared" si="3"/>
        <v>5.66</v>
      </c>
      <c r="S39" s="5">
        <f>+IF(E39=0,"",'Ark1'!V180)</f>
        <v>6.0954063604240307</v>
      </c>
      <c r="T39" s="18">
        <f t="shared" si="4"/>
        <v>84.919905506216736</v>
      </c>
      <c r="U39" s="28"/>
      <c r="AH39"/>
      <c r="AI39"/>
      <c r="AJ39"/>
      <c r="AL39"/>
      <c r="AM39"/>
      <c r="AN39"/>
      <c r="AO39"/>
      <c r="AP39"/>
    </row>
    <row r="40" spans="1:42" ht="15.6">
      <c r="A40" s="28"/>
      <c r="B40" s="2">
        <f>+'Ark1'!C181</f>
        <v>2024</v>
      </c>
      <c r="C40" s="2">
        <f>+'Ark1'!E181</f>
        <v>31</v>
      </c>
      <c r="D40" s="2">
        <f>+IF(E40=0,"",'Ark1'!Q181)</f>
        <v>83</v>
      </c>
      <c r="E40" s="18">
        <f>+'Ark1'!R181</f>
        <v>361</v>
      </c>
      <c r="F40" s="18">
        <f t="shared" si="0"/>
        <v>-246</v>
      </c>
      <c r="G40" s="18">
        <f>+IF(E40=0,"",'Ark1'!S181)</f>
        <v>361</v>
      </c>
      <c r="H40" s="51">
        <f>+'Ark1'!T181</f>
        <v>1.2155291423953669</v>
      </c>
      <c r="I40" s="51">
        <f>+'Ark1'!U181</f>
        <v>1.2246963629653704</v>
      </c>
      <c r="J40" s="95"/>
      <c r="K40" s="5">
        <f>+IF(E40=0,"",'Ark1'!W181)</f>
        <v>58.734072022160653</v>
      </c>
      <c r="L40" s="5">
        <f t="shared" si="1"/>
        <v>-0.46592797783934969</v>
      </c>
      <c r="M40" s="18">
        <f>+IF(E40=0,"",'Ark1'!Z181)</f>
        <v>153.97673130193903</v>
      </c>
      <c r="N40" s="18">
        <f t="shared" si="2"/>
        <v>-0.39831002037510643</v>
      </c>
      <c r="O40" s="18">
        <f>+IF(E40=0,"",'Ark1'!AA181)</f>
        <v>31.697228683484568</v>
      </c>
      <c r="P40" s="5">
        <f>+IF(E40=0,"",'Ark1'!AB181)</f>
        <v>4.5697035897155933</v>
      </c>
      <c r="Q40" s="18">
        <f>+IF(E40=0,"",'Ark1'!AC181)</f>
        <v>-45.411454368285511</v>
      </c>
      <c r="R40" s="18">
        <f t="shared" si="3"/>
        <v>4.3493975903614457</v>
      </c>
      <c r="S40" s="5">
        <f>+IF(E40=0,"",'Ark1'!V181)</f>
        <v>6.0193905817174516</v>
      </c>
      <c r="T40" s="18">
        <f t="shared" si="4"/>
        <v>55.585599999999992</v>
      </c>
      <c r="U40" s="28"/>
      <c r="AH40"/>
      <c r="AI40"/>
      <c r="AJ40"/>
      <c r="AL40"/>
      <c r="AM40"/>
      <c r="AN40"/>
      <c r="AO40"/>
      <c r="AP40"/>
    </row>
    <row r="41" spans="1:42" ht="15.6">
      <c r="A41" s="28"/>
      <c r="B41" s="2">
        <f>+'Ark1'!C182</f>
        <v>2024</v>
      </c>
      <c r="C41" s="2">
        <f>+'Ark1'!E182</f>
        <v>32</v>
      </c>
      <c r="D41" s="2">
        <f>+IF(E41=0,"",'Ark1'!Q182)</f>
        <v>83</v>
      </c>
      <c r="E41" s="18">
        <f>+'Ark1'!R182</f>
        <v>476</v>
      </c>
      <c r="F41" s="18">
        <f t="shared" ref="F41:F61" si="5">+IF(E41=0,"",E41-E95)</f>
        <v>15</v>
      </c>
      <c r="G41" s="18">
        <f>+IF(E41=0,"",'Ark1'!S182)</f>
        <v>476</v>
      </c>
      <c r="H41" s="51">
        <f>+'Ark1'!T182</f>
        <v>1.6027475672581564</v>
      </c>
      <c r="I41" s="51">
        <f>+'Ark1'!U182</f>
        <v>1.6204374576560596</v>
      </c>
      <c r="J41" s="95"/>
      <c r="K41" s="5">
        <f>+IF(E41=0,"",'Ark1'!W182)</f>
        <v>57.94537815126052</v>
      </c>
      <c r="L41" s="5">
        <f t="shared" ref="L41:L61" si="6">+K41-K95</f>
        <v>-0.78824630288796271</v>
      </c>
      <c r="M41" s="18">
        <f>+IF(E41=0,"",'Ark1'!Z182)</f>
        <v>154.51092436974787</v>
      </c>
      <c r="N41" s="18">
        <f t="shared" ref="N41:N61" si="7">+IF(E41=0,"",M41-M95)</f>
        <v>-0.62095335950982644</v>
      </c>
      <c r="O41" s="18">
        <f>+IF(E41=0,"",'Ark1'!AA182)</f>
        <v>32.290585275972461</v>
      </c>
      <c r="P41" s="5">
        <f>+IF(E41=0,"",'Ark1'!AB182)</f>
        <v>4.8278298254379211</v>
      </c>
      <c r="Q41" s="18">
        <f>+IF(E41=0,"",'Ark1'!AC182)</f>
        <v>-44.385136538870512</v>
      </c>
      <c r="R41" s="18">
        <f t="shared" ref="R41:R61" si="8">+IF(E41=0,"",IF(E41=0,"",E41/D41))</f>
        <v>5.7349397590361448</v>
      </c>
      <c r="S41" s="5">
        <f>+IF(E41=0,"",'Ark1'!V182)</f>
        <v>6.6827731092436995</v>
      </c>
      <c r="T41" s="18">
        <f t="shared" ref="T41:T61" si="9">+IF(E41=0,"",(E41*M41)/1000)</f>
        <v>73.547199999999989</v>
      </c>
      <c r="U41" s="28"/>
      <c r="AH41"/>
      <c r="AI41"/>
      <c r="AJ41"/>
      <c r="AL41"/>
      <c r="AM41"/>
      <c r="AN41"/>
      <c r="AO41"/>
      <c r="AP41"/>
    </row>
    <row r="42" spans="1:42" ht="15.6">
      <c r="A42" s="28"/>
      <c r="B42" s="2">
        <f>+'Ark1'!C183</f>
        <v>2024</v>
      </c>
      <c r="C42" s="2">
        <f>+'Ark1'!E183</f>
        <v>33</v>
      </c>
      <c r="D42" s="2">
        <f>+IF(E42=0,"",'Ark1'!Q183)</f>
        <v>106</v>
      </c>
      <c r="E42" s="18">
        <f>+'Ark1'!R183</f>
        <v>631</v>
      </c>
      <c r="F42" s="18">
        <f t="shared" si="5"/>
        <v>93</v>
      </c>
      <c r="G42" s="18">
        <f>+IF(E42=0,"",'Ark1'!S183)</f>
        <v>631</v>
      </c>
      <c r="H42" s="51">
        <f>+'Ark1'!T183</f>
        <v>2.1246506616384386</v>
      </c>
      <c r="I42" s="51">
        <f>+'Ark1'!U183</f>
        <v>2.1557265531619563</v>
      </c>
      <c r="J42" s="95"/>
      <c r="K42" s="5">
        <f>+IF(E42=0,"",'Ark1'!W183)</f>
        <v>58.564183835182249</v>
      </c>
      <c r="L42" s="5">
        <f t="shared" si="6"/>
        <v>4.0819349200937438E-2</v>
      </c>
      <c r="M42" s="18">
        <f>+IF(E42=0,"",'Ark1'!Z183)</f>
        <v>155.05942947702059</v>
      </c>
      <c r="N42" s="18">
        <f t="shared" si="7"/>
        <v>-5.6573929528859139</v>
      </c>
      <c r="O42" s="18">
        <f>+IF(E42=0,"",'Ark1'!AA183)</f>
        <v>31.482504924398381</v>
      </c>
      <c r="P42" s="5">
        <f>+IF(E42=0,"",'Ark1'!AB183)</f>
        <v>4.6549992815990882</v>
      </c>
      <c r="Q42" s="18">
        <f>+IF(E42=0,"",'Ark1'!AC183)</f>
        <v>-34.620389594872158</v>
      </c>
      <c r="R42" s="18">
        <f t="shared" si="8"/>
        <v>5.9528301886792452</v>
      </c>
      <c r="S42" s="5">
        <f>+IF(E42=0,"",'Ark1'!V183)</f>
        <v>6.39619651347068</v>
      </c>
      <c r="T42" s="18">
        <f t="shared" si="9"/>
        <v>97.842499999999987</v>
      </c>
      <c r="U42" s="28"/>
      <c r="AH42"/>
      <c r="AI42"/>
      <c r="AJ42"/>
      <c r="AL42"/>
      <c r="AM42"/>
      <c r="AN42"/>
      <c r="AO42"/>
      <c r="AP42"/>
    </row>
    <row r="43" spans="1:42" ht="15.6">
      <c r="A43" s="28"/>
      <c r="B43" s="2">
        <f>+'Ark1'!C184</f>
        <v>2024</v>
      </c>
      <c r="C43" s="2">
        <f>+'Ark1'!E184</f>
        <v>34</v>
      </c>
      <c r="D43" s="2">
        <f>+IF(E43=0,"",'Ark1'!Q184)</f>
        <v>87</v>
      </c>
      <c r="E43" s="18">
        <f>+'Ark1'!R184</f>
        <v>539</v>
      </c>
      <c r="F43" s="18">
        <f t="shared" si="5"/>
        <v>-28</v>
      </c>
      <c r="G43" s="18">
        <f>+IF(E43=0,"",'Ark1'!S184)</f>
        <v>538</v>
      </c>
      <c r="H43" s="51">
        <f>+'Ark1'!T184</f>
        <v>1.8148759217482071</v>
      </c>
      <c r="I43" s="51">
        <f>+'Ark1'!U184</f>
        <v>1.7597849616357004</v>
      </c>
      <c r="J43" s="95"/>
      <c r="K43" s="5">
        <f>+IF(E43=0,"",'Ark1'!W184)</f>
        <v>59.085501858736045</v>
      </c>
      <c r="L43" s="5">
        <f t="shared" si="6"/>
        <v>2.4430989055446162E-4</v>
      </c>
      <c r="M43" s="18">
        <f>+IF(E43=0,"",'Ark1'!Z184)</f>
        <v>148.46059479553895</v>
      </c>
      <c r="N43" s="18">
        <f t="shared" si="7"/>
        <v>-4.8042364655623544</v>
      </c>
      <c r="O43" s="18">
        <f>+IF(E43=0,"",'Ark1'!AA184)</f>
        <v>30.920664900060903</v>
      </c>
      <c r="P43" s="5">
        <f>+IF(E43=0,"",'Ark1'!AB184)</f>
        <v>4.5890744088862085</v>
      </c>
      <c r="Q43" s="18">
        <f>+IF(E43=0,"",'Ark1'!AC184)</f>
        <v>-37.45326321336907</v>
      </c>
      <c r="R43" s="18">
        <f t="shared" si="8"/>
        <v>6.195402298850575</v>
      </c>
      <c r="S43" s="5">
        <f>+IF(E43=0,"",'Ark1'!V184)</f>
        <v>5.6493506493506498</v>
      </c>
      <c r="T43" s="18">
        <f t="shared" si="9"/>
        <v>80.020260594795502</v>
      </c>
      <c r="U43" s="28"/>
      <c r="AH43"/>
      <c r="AI43"/>
      <c r="AJ43"/>
      <c r="AL43"/>
      <c r="AM43"/>
      <c r="AN43"/>
      <c r="AO43"/>
      <c r="AP43"/>
    </row>
    <row r="44" spans="1:42" s="3" customFormat="1" ht="15.6">
      <c r="A44" s="28"/>
      <c r="B44" s="2">
        <f>+'Ark1'!C185</f>
        <v>2024</v>
      </c>
      <c r="C44" s="2">
        <f>+'Ark1'!E185</f>
        <v>35</v>
      </c>
      <c r="D44" s="2">
        <f>+IF(E44=0,"",'Ark1'!Q185)</f>
        <v>109</v>
      </c>
      <c r="E44" s="18">
        <f>+'Ark1'!R185</f>
        <v>608</v>
      </c>
      <c r="F44" s="18">
        <f t="shared" si="5"/>
        <v>29</v>
      </c>
      <c r="G44" s="18">
        <f>+IF(E44=0,"",'Ark1'!S185)</f>
        <v>608</v>
      </c>
      <c r="H44" s="51">
        <f>+'Ark1'!T185</f>
        <v>2.0472069766658816</v>
      </c>
      <c r="I44" s="51">
        <f>+'Ark1'!U185</f>
        <v>2.0635729197076289</v>
      </c>
      <c r="J44" s="95"/>
      <c r="K44" s="5">
        <f>+IF(E44=0,"",'Ark1'!W185)</f>
        <v>58.702302631578959</v>
      </c>
      <c r="L44" s="5">
        <f t="shared" si="6"/>
        <v>-0.11430636496083935</v>
      </c>
      <c r="M44" s="18">
        <f>+IF(E44=0,"",'Ark1'!Z185)</f>
        <v>154.04588815789478</v>
      </c>
      <c r="N44" s="18">
        <f t="shared" si="7"/>
        <v>-2.7243540566382762</v>
      </c>
      <c r="O44" s="18">
        <f>+IF(E44=0,"",'Ark1'!AA185)</f>
        <v>29.982236235338995</v>
      </c>
      <c r="P44" s="5">
        <f>+IF(E44=0,"",'Ark1'!AB185)</f>
        <v>4.8766219933791399</v>
      </c>
      <c r="Q44" s="18">
        <f>+IF(E44=0,"",'Ark1'!AC185)</f>
        <v>-34.418060461825007</v>
      </c>
      <c r="R44" s="18">
        <f t="shared" si="8"/>
        <v>5.5779816513761471</v>
      </c>
      <c r="S44" s="5">
        <f>+IF(E44=0,"",'Ark1'!V185)</f>
        <v>6.4210526315789487</v>
      </c>
      <c r="T44" s="18">
        <f t="shared" si="9"/>
        <v>93.659900000000022</v>
      </c>
      <c r="U44" s="28"/>
    </row>
    <row r="45" spans="1:42" s="3" customFormat="1" ht="15.6">
      <c r="A45" s="28"/>
      <c r="B45" s="2">
        <f>+'Ark1'!C186</f>
        <v>2024</v>
      </c>
      <c r="C45" s="2">
        <f>+'Ark1'!E186</f>
        <v>36</v>
      </c>
      <c r="D45" s="2">
        <f>+IF(E45=0,"",'Ark1'!Q186)</f>
        <v>99</v>
      </c>
      <c r="E45" s="18">
        <f>+'Ark1'!R186</f>
        <v>635</v>
      </c>
      <c r="F45" s="18">
        <f t="shared" si="5"/>
        <v>-90</v>
      </c>
      <c r="G45" s="18">
        <f>+IF(E45=0,"",'Ark1'!S186)</f>
        <v>634</v>
      </c>
      <c r="H45" s="51">
        <f>+'Ark1'!T186</f>
        <v>2.1381191285901875</v>
      </c>
      <c r="I45" s="51">
        <f>+'Ark1'!U186</f>
        <v>2.1261103063084876</v>
      </c>
      <c r="J45" s="95"/>
      <c r="K45" s="5">
        <f>+IF(E45=0,"",'Ark1'!W186)</f>
        <v>58.561514195583598</v>
      </c>
      <c r="L45" s="5">
        <f t="shared" si="6"/>
        <v>0.19875557489395845</v>
      </c>
      <c r="M45" s="18">
        <f>+IF(E45=0,"",'Ark1'!Z186)</f>
        <v>152.20552050473171</v>
      </c>
      <c r="N45" s="18">
        <f t="shared" si="7"/>
        <v>0.5939342978351192</v>
      </c>
      <c r="O45" s="18">
        <f>+IF(E45=0,"",'Ark1'!AA186)</f>
        <v>30.389177331109178</v>
      </c>
      <c r="P45" s="5">
        <f>+IF(E45=0,"",'Ark1'!AB186)</f>
        <v>4.6499043350920397</v>
      </c>
      <c r="Q45" s="18">
        <f>+IF(E45=0,"",'Ark1'!AC186)</f>
        <v>-36.48701423919475</v>
      </c>
      <c r="R45" s="18">
        <f t="shared" si="8"/>
        <v>6.4141414141414144</v>
      </c>
      <c r="S45" s="5">
        <f>+IF(E45=0,"",'Ark1'!V186)</f>
        <v>6.4299212598425193</v>
      </c>
      <c r="T45" s="18">
        <f t="shared" si="9"/>
        <v>96.650505520504638</v>
      </c>
      <c r="U45" s="28"/>
    </row>
    <row r="46" spans="1:42" s="3" customFormat="1" ht="15.6">
      <c r="A46" s="28"/>
      <c r="B46" s="2">
        <f>+'Ark1'!C187</f>
        <v>2024</v>
      </c>
      <c r="C46" s="2">
        <f>+'Ark1'!E187</f>
        <v>37</v>
      </c>
      <c r="D46" s="2">
        <f>+IF(E46=0,"",'Ark1'!Q187)</f>
        <v>84</v>
      </c>
      <c r="E46" s="18">
        <f>+'Ark1'!R187</f>
        <v>523</v>
      </c>
      <c r="F46" s="18">
        <f t="shared" ref="F46:F51" si="10">+IF(E46=0,"",E46-E100)</f>
        <v>-116</v>
      </c>
      <c r="G46" s="18">
        <f>+IF(E46=0,"",'Ark1'!S187)</f>
        <v>522</v>
      </c>
      <c r="H46" s="51">
        <f>+'Ark1'!T187</f>
        <v>1.7610020539412101</v>
      </c>
      <c r="I46" s="51">
        <f>+'Ark1'!U187</f>
        <v>1.746137957245703</v>
      </c>
      <c r="J46" s="95"/>
      <c r="K46" s="5">
        <f>+IF(E46=0,"",'Ark1'!W187)</f>
        <v>58.66666666666665</v>
      </c>
      <c r="L46" s="5">
        <f t="shared" ref="L46:L51" si="11">+K46-K100</f>
        <v>-0.22378716744915295</v>
      </c>
      <c r="M46" s="18">
        <f>+IF(E46=0,"",'Ark1'!Z187)</f>
        <v>151.82452107279701</v>
      </c>
      <c r="N46" s="18">
        <f t="shared" ref="N46:N51" si="12">+IF(E46=0,"",M46-M100)</f>
        <v>-4.312411634557975</v>
      </c>
      <c r="O46" s="18">
        <f>+IF(E46=0,"",'Ark1'!AA187)</f>
        <v>30.228693016330968</v>
      </c>
      <c r="P46" s="5">
        <f>+IF(E46=0,"",'Ark1'!AB187)</f>
        <v>4.4802675070654381</v>
      </c>
      <c r="Q46" s="18">
        <f>+IF(E46=0,"",'Ark1'!AC187)</f>
        <v>-37.142405793069393</v>
      </c>
      <c r="R46" s="18">
        <f t="shared" ref="R46:R51" si="13">+IF(E46=0,"",IF(E46=0,"",E46/D46))</f>
        <v>6.2261904761904763</v>
      </c>
      <c r="S46" s="5">
        <f>+IF(E46=0,"",'Ark1'!V187)</f>
        <v>6.1357552581261938</v>
      </c>
      <c r="T46" s="18">
        <f t="shared" ref="T46:T51" si="14">+IF(E46=0,"",(E46*M46)/1000)</f>
        <v>79.404224521072848</v>
      </c>
      <c r="U46" s="28"/>
    </row>
    <row r="47" spans="1:42" s="3" customFormat="1" ht="15.6">
      <c r="A47" s="28"/>
      <c r="B47" s="2">
        <f>+'Ark1'!C188</f>
        <v>2024</v>
      </c>
      <c r="C47" s="2">
        <f>+'Ark1'!E188</f>
        <v>38</v>
      </c>
      <c r="D47" s="2">
        <f>+IF(E47=0,"",'Ark1'!Q188)</f>
        <v>107</v>
      </c>
      <c r="E47" s="18">
        <f>+'Ark1'!R188</f>
        <v>538</v>
      </c>
      <c r="F47" s="18">
        <f t="shared" si="10"/>
        <v>-3</v>
      </c>
      <c r="G47" s="18">
        <f>+IF(E47=0,"",'Ark1'!S188)</f>
        <v>538</v>
      </c>
      <c r="H47" s="51">
        <f>+'Ark1'!T188</f>
        <v>1.8115088050102697</v>
      </c>
      <c r="I47" s="51">
        <f>+'Ark1'!U188</f>
        <v>1.822716732121908</v>
      </c>
      <c r="J47" s="95"/>
      <c r="K47" s="5">
        <f>+IF(E47=0,"",'Ark1'!W188)</f>
        <v>58.230483271375469</v>
      </c>
      <c r="L47" s="5">
        <f t="shared" si="11"/>
        <v>-0.56210932121712887</v>
      </c>
      <c r="M47" s="18">
        <f>+IF(E47=0,"",'Ark1'!Z188)</f>
        <v>153.76970260223055</v>
      </c>
      <c r="N47" s="18">
        <f t="shared" si="12"/>
        <v>-2.2877048051769293</v>
      </c>
      <c r="O47" s="18">
        <f>+IF(E47=0,"",'Ark1'!AA188)</f>
        <v>30.762480652520203</v>
      </c>
      <c r="P47" s="5">
        <f>+IF(E47=0,"",'Ark1'!AB188)</f>
        <v>5.0773606545392687</v>
      </c>
      <c r="Q47" s="18">
        <f>+IF(E47=0,"",'Ark1'!AC188)</f>
        <v>-47.752553351264808</v>
      </c>
      <c r="R47" s="18">
        <f t="shared" si="13"/>
        <v>5.02803738317757</v>
      </c>
      <c r="S47" s="5">
        <f>+IF(E47=0,"",'Ark1'!V188)</f>
        <v>5.9832713754646836</v>
      </c>
      <c r="T47" s="18">
        <f t="shared" si="14"/>
        <v>82.72810000000004</v>
      </c>
      <c r="U47" s="28"/>
    </row>
    <row r="48" spans="1:42" s="3" customFormat="1" ht="15.6">
      <c r="A48" s="28"/>
      <c r="B48" s="2">
        <f>+'Ark1'!C189</f>
        <v>2024</v>
      </c>
      <c r="C48" s="2">
        <f>+'Ark1'!E189</f>
        <v>39</v>
      </c>
      <c r="D48" s="2">
        <f>+IF(E48=0,"",'Ark1'!Q189)</f>
        <v>107</v>
      </c>
      <c r="E48" s="18">
        <f>+'Ark1'!R189</f>
        <v>551</v>
      </c>
      <c r="F48" s="18">
        <f t="shared" si="10"/>
        <v>-59</v>
      </c>
      <c r="G48" s="18">
        <f>+IF(E48=0,"",'Ark1'!S189)</f>
        <v>551</v>
      </c>
      <c r="H48" s="51">
        <f>+'Ark1'!T189</f>
        <v>1.8552813226034548</v>
      </c>
      <c r="I48" s="51">
        <f>+'Ark1'!U189</f>
        <v>1.8701265223162904</v>
      </c>
      <c r="J48" s="95"/>
      <c r="K48" s="5">
        <f>+IF(E48=0,"",'Ark1'!W189)</f>
        <v>57.811252268602544</v>
      </c>
      <c r="L48" s="5">
        <f t="shared" si="11"/>
        <v>-0.76579691172534581</v>
      </c>
      <c r="M48" s="18">
        <f>+IF(E48=0,"",'Ark1'!Z189)</f>
        <v>154.04700544464623</v>
      </c>
      <c r="N48" s="18">
        <f t="shared" si="12"/>
        <v>-2.9147978340424743</v>
      </c>
      <c r="O48" s="18">
        <f>+IF(E48=0,"",'Ark1'!AA189)</f>
        <v>32.735854582447466</v>
      </c>
      <c r="P48" s="5">
        <f>+IF(E48=0,"",'Ark1'!AB189)</f>
        <v>4.6578720198237491</v>
      </c>
      <c r="Q48" s="18">
        <f>+IF(E48=0,"",'Ark1'!AC189)</f>
        <v>-38.43226236289749</v>
      </c>
      <c r="R48" s="18">
        <f t="shared" si="13"/>
        <v>5.1495327102803738</v>
      </c>
      <c r="S48" s="5">
        <f>+IF(E48=0,"",'Ark1'!V189)</f>
        <v>7.2540834845735009</v>
      </c>
      <c r="T48" s="18">
        <f t="shared" si="14"/>
        <v>84.879900000000063</v>
      </c>
      <c r="U48" s="28"/>
    </row>
    <row r="49" spans="1:21" s="3" customFormat="1" ht="15.6">
      <c r="A49" s="28"/>
      <c r="B49" s="2">
        <f>+'Ark1'!C190</f>
        <v>2024</v>
      </c>
      <c r="C49" s="2">
        <f>+'Ark1'!E190</f>
        <v>40</v>
      </c>
      <c r="D49" s="2">
        <f>+IF(E49=0,"",'Ark1'!Q190)</f>
        <v>95</v>
      </c>
      <c r="E49" s="18">
        <f>+'Ark1'!R190</f>
        <v>504</v>
      </c>
      <c r="F49" s="18">
        <f t="shared" si="10"/>
        <v>-36</v>
      </c>
      <c r="G49" s="18">
        <f>+IF(E49=0,"",'Ark1'!S190)</f>
        <v>504</v>
      </c>
      <c r="H49" s="51">
        <f>+'Ark1'!T190</f>
        <v>1.6970268359204004</v>
      </c>
      <c r="I49" s="51">
        <f>+'Ark1'!U190</f>
        <v>1.6567934827512127</v>
      </c>
      <c r="J49" s="95"/>
      <c r="K49" s="5">
        <f>+IF(E49=0,"",'Ark1'!W190)</f>
        <v>58.648809523809554</v>
      </c>
      <c r="L49" s="5">
        <f t="shared" si="11"/>
        <v>-7.9815011506440214E-2</v>
      </c>
      <c r="M49" s="18">
        <f>+IF(E49=0,"",'Ark1'!Z190)</f>
        <v>149.20099206349201</v>
      </c>
      <c r="N49" s="18">
        <f t="shared" si="12"/>
        <v>-8.8345097952440312</v>
      </c>
      <c r="O49" s="18">
        <f>+IF(E49=0,"",'Ark1'!AA190)</f>
        <v>30.308178001617421</v>
      </c>
      <c r="P49" s="5">
        <f>+IF(E49=0,"",'Ark1'!AB190)</f>
        <v>4.7381513217546569</v>
      </c>
      <c r="Q49" s="18">
        <f>+IF(E49=0,"",'Ark1'!AC190)</f>
        <v>-34.794891951878839</v>
      </c>
      <c r="R49" s="18">
        <f t="shared" si="13"/>
        <v>5.3052631578947365</v>
      </c>
      <c r="S49" s="5">
        <f>+IF(E49=0,"",'Ark1'!V190)</f>
        <v>6.5079365079365079</v>
      </c>
      <c r="T49" s="18">
        <f t="shared" si="14"/>
        <v>75.19729999999997</v>
      </c>
      <c r="U49" s="28"/>
    </row>
    <row r="50" spans="1:21" s="2" customFormat="1" ht="15.6">
      <c r="A50" s="28"/>
      <c r="B50" s="2">
        <f>+'Ark1'!C191</f>
        <v>2024</v>
      </c>
      <c r="C50" s="2">
        <f>+'Ark1'!E191</f>
        <v>41</v>
      </c>
      <c r="D50" s="2">
        <f>+IF(E50=0,"",'Ark1'!Q191)</f>
        <v>114</v>
      </c>
      <c r="E50" s="18">
        <f>+'Ark1'!R191</f>
        <v>656</v>
      </c>
      <c r="F50" s="18">
        <f t="shared" si="10"/>
        <v>183</v>
      </c>
      <c r="G50" s="18">
        <f>+IF(E50=0,"",'Ark1'!S191)</f>
        <v>655</v>
      </c>
      <c r="H50" s="51">
        <f>+'Ark1'!T191</f>
        <v>2.2088285800868719</v>
      </c>
      <c r="I50" s="51">
        <f>+'Ark1'!U191</f>
        <v>2.1585621512649475</v>
      </c>
      <c r="J50" s="95"/>
      <c r="K50" s="5">
        <f>+IF(E50=0,"",'Ark1'!W191)</f>
        <v>59.022900763358784</v>
      </c>
      <c r="L50" s="5">
        <f t="shared" si="11"/>
        <v>0.26918526442036494</v>
      </c>
      <c r="M50" s="18">
        <f>+IF(E50=0,"",'Ark1'!Z191)</f>
        <v>149.57435114503812</v>
      </c>
      <c r="N50" s="18">
        <f t="shared" si="12"/>
        <v>-6.4243749696116765</v>
      </c>
      <c r="O50" s="18">
        <f>+IF(E50=0,"",'Ark1'!AA191)</f>
        <v>31.04602171412094</v>
      </c>
      <c r="P50" s="5">
        <f>+IF(E50=0,"",'Ark1'!AB191)</f>
        <v>4.4062163735579887</v>
      </c>
      <c r="Q50" s="18">
        <f>+IF(E50=0,"",'Ark1'!AC191)</f>
        <v>-27.958284578191233</v>
      </c>
      <c r="R50" s="18">
        <f t="shared" si="13"/>
        <v>5.7543859649122808</v>
      </c>
      <c r="S50" s="5">
        <f>+IF(E50=0,"",'Ark1'!V191)</f>
        <v>6.2698170731707314</v>
      </c>
      <c r="T50" s="18">
        <f t="shared" si="14"/>
        <v>98.120774351145016</v>
      </c>
      <c r="U50" s="28"/>
    </row>
    <row r="51" spans="1:21" s="3" customFormat="1" ht="15.6">
      <c r="A51" s="28"/>
      <c r="B51" s="2">
        <f>+'Ark1'!C192</f>
        <v>2024</v>
      </c>
      <c r="C51" s="2">
        <f>+'Ark1'!E192</f>
        <v>42</v>
      </c>
      <c r="D51" s="2">
        <f>+IF(E51=0,"",'Ark1'!Q192)</f>
        <v>114</v>
      </c>
      <c r="E51" s="18">
        <f>+'Ark1'!R192</f>
        <v>581</v>
      </c>
      <c r="F51" s="18">
        <f t="shared" si="10"/>
        <v>-153</v>
      </c>
      <c r="G51" s="18">
        <f>+IF(E51=0,"",'Ark1'!S192)</f>
        <v>580</v>
      </c>
      <c r="H51" s="51">
        <f>+'Ark1'!T192</f>
        <v>1.9562948247415737</v>
      </c>
      <c r="I51" s="51">
        <f>+'Ark1'!U192</f>
        <v>1.958036673294812</v>
      </c>
      <c r="J51" s="95"/>
      <c r="K51" s="5">
        <f>+IF(E51=0,"",'Ark1'!W192)</f>
        <v>58.701724137931009</v>
      </c>
      <c r="L51" s="5">
        <f t="shared" si="11"/>
        <v>-0.22334398195998517</v>
      </c>
      <c r="M51" s="18">
        <f>+IF(E51=0,"",'Ark1'!Z192)</f>
        <v>153.22396551724125</v>
      </c>
      <c r="N51" s="18">
        <f t="shared" si="12"/>
        <v>1.0713769613827537</v>
      </c>
      <c r="O51" s="18">
        <f>+IF(E51=0,"",'Ark1'!AA192)</f>
        <v>30.006938188477427</v>
      </c>
      <c r="P51" s="5">
        <f>+IF(E51=0,"",'Ark1'!AB192)</f>
        <v>4.808648508221796</v>
      </c>
      <c r="Q51" s="18">
        <f>+IF(E51=0,"",'Ark1'!AC192)</f>
        <v>-29.110051459174912</v>
      </c>
      <c r="R51" s="18">
        <f t="shared" si="13"/>
        <v>5.0964912280701755</v>
      </c>
      <c r="S51" s="5">
        <f>+IF(E51=0,"",'Ark1'!V192)</f>
        <v>6.2977624784853683</v>
      </c>
      <c r="T51" s="18">
        <f t="shared" si="14"/>
        <v>89.023123965517172</v>
      </c>
      <c r="U51" s="28"/>
    </row>
    <row r="52" spans="1:21" s="3" customFormat="1" ht="15.6">
      <c r="A52" s="28"/>
      <c r="B52" s="2">
        <f>+'Ark1'!C193</f>
        <v>2024</v>
      </c>
      <c r="C52" s="2">
        <f>+'Ark1'!E193</f>
        <v>43</v>
      </c>
      <c r="D52" s="2">
        <f>+IF(E52=0,"",'Ark1'!Q193)</f>
        <v>93</v>
      </c>
      <c r="E52" s="18">
        <f>+'Ark1'!R193</f>
        <v>467</v>
      </c>
      <c r="F52" s="18">
        <f t="shared" ref="F52" si="15">+IF(E52=0,"",E52-E106)</f>
        <v>-89</v>
      </c>
      <c r="G52" s="18">
        <f>+IF(E52=0,"",'Ark1'!S193)</f>
        <v>467</v>
      </c>
      <c r="H52" s="51">
        <f>+'Ark1'!T193</f>
        <v>1.572443516616721</v>
      </c>
      <c r="I52" s="51">
        <f>+'Ark1'!U193</f>
        <v>1.5743077626425936</v>
      </c>
      <c r="J52" s="95"/>
      <c r="K52" s="5">
        <f>+IF(E52=0,"",'Ark1'!W193)</f>
        <v>58.676659528907919</v>
      </c>
      <c r="L52" s="5">
        <f t="shared" ref="L52" si="16">+K52-K106</f>
        <v>-6.7944787638850812E-2</v>
      </c>
      <c r="M52" s="18">
        <f>+IF(E52=0,"",'Ark1'!Z193)</f>
        <v>153.00535331905797</v>
      </c>
      <c r="N52" s="18">
        <f t="shared" ref="N52" si="17">+IF(E52=0,"",M52-M106)</f>
        <v>0.1828713046695043</v>
      </c>
      <c r="O52" s="18">
        <f>+IF(E52=0,"",'Ark1'!AA193)</f>
        <v>29.337948056763143</v>
      </c>
      <c r="P52" s="5">
        <f>+IF(E52=0,"",'Ark1'!AB193)</f>
        <v>4.5240673530716364</v>
      </c>
      <c r="Q52" s="18">
        <f>+IF(E52=0,"",'Ark1'!AC193)</f>
        <v>-28.197517834719655</v>
      </c>
      <c r="R52" s="18">
        <f t="shared" ref="R52" si="18">+IF(E52=0,"",IF(E52=0,"",E52/D52))</f>
        <v>5.021505376344086</v>
      </c>
      <c r="S52" s="5">
        <f>+IF(E52=0,"",'Ark1'!V193)</f>
        <v>6.417558886509636</v>
      </c>
      <c r="T52" s="18">
        <f t="shared" ref="T52" si="19">+IF(E52=0,"",(E52*M52)/1000)</f>
        <v>71.453500000000076</v>
      </c>
      <c r="U52" s="28"/>
    </row>
    <row r="53" spans="1:21" s="3" customFormat="1" ht="15.6">
      <c r="A53" s="28"/>
      <c r="B53" s="2">
        <f>+'Ark1'!C194</f>
        <v>2024</v>
      </c>
      <c r="C53" s="2">
        <f>+'Ark1'!E194</f>
        <v>44</v>
      </c>
      <c r="D53" s="2">
        <f>+IF(E53=0,"",'Ark1'!Q194)</f>
        <v>100</v>
      </c>
      <c r="E53" s="18">
        <f>+'Ark1'!R194</f>
        <v>518</v>
      </c>
      <c r="F53" s="18">
        <f t="shared" ref="F53:F58" si="20">+IF(E53=0,"",E53-E107)</f>
        <v>-87</v>
      </c>
      <c r="G53" s="18">
        <f>+IF(E53=0,"",'Ark1'!S194)</f>
        <v>518</v>
      </c>
      <c r="H53" s="51">
        <f>+'Ark1'!T194</f>
        <v>1.7441664702515227</v>
      </c>
      <c r="I53" s="51">
        <f>+'Ark1'!U194</f>
        <v>1.720736550462961</v>
      </c>
      <c r="J53" s="95"/>
      <c r="K53" s="5">
        <f>+IF(E53=0,"",'Ark1'!W194)</f>
        <v>58.654440154440152</v>
      </c>
      <c r="L53" s="5">
        <f t="shared" ref="L53:L58" si="21">+K53-K107</f>
        <v>4.913335510349981E-2</v>
      </c>
      <c r="M53" s="18">
        <f>+IF(E53=0,"",'Ark1'!Z194)</f>
        <v>150.77123552123547</v>
      </c>
      <c r="N53" s="18">
        <f t="shared" ref="N53:N58" si="22">+IF(E53=0,"",M53-M107)</f>
        <v>-4.6053813941875603</v>
      </c>
      <c r="O53" s="18">
        <f>+IF(E53=0,"",'Ark1'!AA194)</f>
        <v>28.82574867205296</v>
      </c>
      <c r="P53" s="5">
        <f>+IF(E53=0,"",'Ark1'!AB194)</f>
        <v>4.8869744111328748</v>
      </c>
      <c r="Q53" s="18">
        <f>+IF(E53=0,"",'Ark1'!AC194)</f>
        <v>-34.961480093570657</v>
      </c>
      <c r="R53" s="18">
        <f t="shared" ref="R53:R58" si="23">+IF(E53=0,"",IF(E53=0,"",E53/D53))</f>
        <v>5.18</v>
      </c>
      <c r="S53" s="5">
        <f>+IF(E53=0,"",'Ark1'!V194)</f>
        <v>6.391891891891893</v>
      </c>
      <c r="T53" s="18">
        <f t="shared" ref="T53:T58" si="24">+IF(E53=0,"",(E53*M53)/1000)</f>
        <v>78.099499999999978</v>
      </c>
      <c r="U53" s="28"/>
    </row>
    <row r="54" spans="1:21" s="3" customFormat="1" ht="15.6">
      <c r="A54" s="28"/>
      <c r="B54" s="2">
        <f>+'Ark1'!C195</f>
        <v>2024</v>
      </c>
      <c r="C54" s="2">
        <f>+'Ark1'!E195</f>
        <v>45</v>
      </c>
      <c r="D54" s="2">
        <f>+IF(E54=0,"",'Ark1'!Q195)</f>
        <v>106</v>
      </c>
      <c r="E54" s="18">
        <f>+'Ark1'!R195</f>
        <v>547</v>
      </c>
      <c r="F54" s="18">
        <f t="shared" si="20"/>
        <v>37</v>
      </c>
      <c r="G54" s="18">
        <f>+IF(E54=0,"",'Ark1'!S195)</f>
        <v>546</v>
      </c>
      <c r="H54" s="51">
        <f>+'Ark1'!T195</f>
        <v>1.8418128556517064</v>
      </c>
      <c r="I54" s="51">
        <f>+'Ark1'!U195</f>
        <v>1.8886096866410729</v>
      </c>
      <c r="J54" s="95"/>
      <c r="K54" s="5">
        <f>+IF(E54=0,"",'Ark1'!W195)</f>
        <v>58.305860805860817</v>
      </c>
      <c r="L54" s="5">
        <f t="shared" si="21"/>
        <v>-0.99985911524371573</v>
      </c>
      <c r="M54" s="18">
        <f>+IF(E54=0,"",'Ark1'!Z195)</f>
        <v>156.99413919413925</v>
      </c>
      <c r="N54" s="18">
        <f t="shared" si="22"/>
        <v>4.5789518174132695</v>
      </c>
      <c r="O54" s="18">
        <f>+IF(E54=0,"",'Ark1'!AA195)</f>
        <v>29.916843885485569</v>
      </c>
      <c r="P54" s="5">
        <f>+IF(E54=0,"",'Ark1'!AB195)</f>
        <v>4.6429120514631563</v>
      </c>
      <c r="Q54" s="18">
        <f>+IF(E54=0,"",'Ark1'!AC195)</f>
        <v>-35.590700186615798</v>
      </c>
      <c r="R54" s="18">
        <f t="shared" si="23"/>
        <v>5.1603773584905657</v>
      </c>
      <c r="S54" s="5">
        <f>+IF(E54=0,"",'Ark1'!V195)</f>
        <v>7.0146252285191952</v>
      </c>
      <c r="T54" s="18">
        <f t="shared" si="24"/>
        <v>85.87579413919417</v>
      </c>
      <c r="U54" s="28"/>
    </row>
    <row r="55" spans="1:21" s="3" customFormat="1" ht="15.6">
      <c r="A55" s="28"/>
      <c r="B55" s="2">
        <f>+'Ark1'!C196</f>
        <v>2024</v>
      </c>
      <c r="C55" s="2">
        <f>+'Ark1'!E196</f>
        <v>46</v>
      </c>
      <c r="D55" s="2">
        <f>+IF(E55=0,"",'Ark1'!Q196)</f>
        <v>101</v>
      </c>
      <c r="E55" s="18">
        <f>+'Ark1'!R196</f>
        <v>483</v>
      </c>
      <c r="F55" s="18">
        <f t="shared" si="20"/>
        <v>-94</v>
      </c>
      <c r="G55" s="18">
        <f>+IF(E55=0,"",'Ark1'!S196)</f>
        <v>483</v>
      </c>
      <c r="H55" s="51">
        <f>+'Ark1'!T196</f>
        <v>1.626317384423718</v>
      </c>
      <c r="I55" s="51">
        <f>+'Ark1'!U196</f>
        <v>1.6730954177660027</v>
      </c>
      <c r="J55" s="95"/>
      <c r="K55" s="5">
        <f>+IF(E55=0,"",'Ark1'!W196)</f>
        <v>58.132505175983439</v>
      </c>
      <c r="L55" s="5">
        <f t="shared" si="21"/>
        <v>-0.55726952072365776</v>
      </c>
      <c r="M55" s="18">
        <f>+IF(E55=0,"",'Ark1'!Z196)</f>
        <v>157.21987577639749</v>
      </c>
      <c r="N55" s="18">
        <f t="shared" si="22"/>
        <v>0.23356728419648221</v>
      </c>
      <c r="O55" s="18">
        <f>+IF(E55=0,"",'Ark1'!AA196)</f>
        <v>30.800292044827795</v>
      </c>
      <c r="P55" s="5">
        <f>+IF(E55=0,"",'Ark1'!AB196)</f>
        <v>4.8071547067050089</v>
      </c>
      <c r="Q55" s="18">
        <f>+IF(E55=0,"",'Ark1'!AC196)</f>
        <v>-35.640617338007203</v>
      </c>
      <c r="R55" s="18">
        <f t="shared" si="23"/>
        <v>4.782178217821782</v>
      </c>
      <c r="S55" s="5">
        <f>+IF(E55=0,"",'Ark1'!V196)</f>
        <v>7.0579710144927503</v>
      </c>
      <c r="T55" s="18">
        <f t="shared" si="24"/>
        <v>75.937199999999976</v>
      </c>
      <c r="U55" s="28"/>
    </row>
    <row r="56" spans="1:21" s="3" customFormat="1" ht="15.6">
      <c r="A56" s="28"/>
      <c r="B56" s="2">
        <f>+'Ark1'!C197</f>
        <v>2024</v>
      </c>
      <c r="C56" s="2">
        <f>+'Ark1'!E197</f>
        <v>47</v>
      </c>
      <c r="D56" s="2">
        <f>+IF(E56=0,"",'Ark1'!Q197)</f>
        <v>117</v>
      </c>
      <c r="E56" s="18">
        <f>+'Ark1'!R197</f>
        <v>552</v>
      </c>
      <c r="F56" s="18">
        <f t="shared" si="20"/>
        <v>143</v>
      </c>
      <c r="G56" s="18">
        <f>+IF(E56=0,"",'Ark1'!S197)</f>
        <v>552</v>
      </c>
      <c r="H56" s="51">
        <f>+'Ark1'!T197</f>
        <v>1.8586484393413925</v>
      </c>
      <c r="I56" s="51">
        <f>+'Ark1'!U197</f>
        <v>1.8348611118761324</v>
      </c>
      <c r="J56" s="95"/>
      <c r="K56" s="5">
        <f>+IF(E56=0,"",'Ark1'!W197)</f>
        <v>58.838768115942003</v>
      </c>
      <c r="L56" s="5">
        <f t="shared" si="21"/>
        <v>-0.88427109974425377</v>
      </c>
      <c r="M56" s="18">
        <f>+IF(E56=0,"",'Ark1'!Z197)</f>
        <v>150.86829710144923</v>
      </c>
      <c r="N56" s="18">
        <f t="shared" si="22"/>
        <v>-2.1880754475702986</v>
      </c>
      <c r="O56" s="18">
        <f>+IF(E56=0,"",'Ark1'!AA197)</f>
        <v>30.962773206487672</v>
      </c>
      <c r="P56" s="5">
        <f>+IF(E56=0,"",'Ark1'!AB197)</f>
        <v>4.305930011631629</v>
      </c>
      <c r="Q56" s="18">
        <f>+IF(E56=0,"",'Ark1'!AC197)</f>
        <v>-34.751088654292289</v>
      </c>
      <c r="R56" s="18">
        <f t="shared" si="23"/>
        <v>4.7179487179487181</v>
      </c>
      <c r="S56" s="5">
        <f>+IF(E56=0,"",'Ark1'!V197)</f>
        <v>6.4057971014492754</v>
      </c>
      <c r="T56" s="18">
        <f t="shared" si="24"/>
        <v>83.279299999999978</v>
      </c>
      <c r="U56" s="28"/>
    </row>
    <row r="57" spans="1:21" s="3" customFormat="1" ht="15.6">
      <c r="A57" s="28"/>
      <c r="B57" s="2">
        <f>+'Ark1'!C198</f>
        <v>2024</v>
      </c>
      <c r="C57" s="2">
        <f>+'Ark1'!E198</f>
        <v>48</v>
      </c>
      <c r="D57" s="2">
        <f>+IF(E57=0,"",'Ark1'!Q198)</f>
        <v>92</v>
      </c>
      <c r="E57" s="18">
        <f>+'Ark1'!R198</f>
        <v>591</v>
      </c>
      <c r="F57" s="18">
        <f t="shared" si="20"/>
        <v>-12</v>
      </c>
      <c r="G57" s="18">
        <f>+IF(E57=0,"",'Ark1'!S198)</f>
        <v>590</v>
      </c>
      <c r="H57" s="51">
        <f>+'Ark1'!T198</f>
        <v>1.9899659921209472</v>
      </c>
      <c r="I57" s="51">
        <f>+'Ark1'!U198</f>
        <v>1.9892590980947285</v>
      </c>
      <c r="J57" s="95"/>
      <c r="K57" s="5">
        <f>+IF(E57=0,"",'Ark1'!W198)</f>
        <v>58.776271186440681</v>
      </c>
      <c r="L57" s="5">
        <f t="shared" si="21"/>
        <v>-0.46998505316000205</v>
      </c>
      <c r="M57" s="18">
        <f>+IF(E57=0,"",'Ark1'!Z198)</f>
        <v>153.02881355932203</v>
      </c>
      <c r="N57" s="18">
        <f t="shared" si="22"/>
        <v>-1.0834992526581004</v>
      </c>
      <c r="O57" s="18">
        <f>+IF(E57=0,"",'Ark1'!AA198)</f>
        <v>29.936430110233697</v>
      </c>
      <c r="P57" s="5">
        <f>+IF(E57=0,"",'Ark1'!AB198)</f>
        <v>4.389600151013668</v>
      </c>
      <c r="Q57" s="18">
        <f>+IF(E57=0,"",'Ark1'!AC198)</f>
        <v>-38.144984307160527</v>
      </c>
      <c r="R57" s="18">
        <f t="shared" si="23"/>
        <v>6.4239130434782608</v>
      </c>
      <c r="S57" s="5">
        <f>+IF(E57=0,"",'Ark1'!V198)</f>
        <v>6.1218274111675113</v>
      </c>
      <c r="T57" s="18">
        <f t="shared" si="24"/>
        <v>90.440028813559309</v>
      </c>
      <c r="U57" s="28"/>
    </row>
    <row r="58" spans="1:21" s="3" customFormat="1" ht="15.6">
      <c r="A58" s="28"/>
      <c r="B58" s="2">
        <f>+'Ark1'!C199</f>
        <v>2024</v>
      </c>
      <c r="C58" s="2">
        <f>+'Ark1'!E199</f>
        <v>49</v>
      </c>
      <c r="D58" s="2">
        <f>+IF(E58=0,"",'Ark1'!Q199)</f>
        <v>122</v>
      </c>
      <c r="E58" s="18">
        <f>+'Ark1'!R199</f>
        <v>579</v>
      </c>
      <c r="F58" s="18">
        <f t="shared" si="20"/>
        <v>-107</v>
      </c>
      <c r="G58" s="18">
        <f>+IF(E58=0,"",'Ark1'!S199)</f>
        <v>579</v>
      </c>
      <c r="H58" s="51">
        <f>+'Ark1'!T199</f>
        <v>1.9495605912656997</v>
      </c>
      <c r="I58" s="51">
        <f>+'Ark1'!U199</f>
        <v>1.9492809103878299</v>
      </c>
      <c r="J58" s="95"/>
      <c r="K58" s="5">
        <f>+IF(E58=0,"",'Ark1'!W199)</f>
        <v>58.260794473229694</v>
      </c>
      <c r="L58" s="5">
        <f t="shared" si="21"/>
        <v>-0.95964348297469826</v>
      </c>
      <c r="M58" s="18">
        <f>+IF(E58=0,"",'Ark1'!Z199)</f>
        <v>152.80224525043184</v>
      </c>
      <c r="N58" s="18">
        <f t="shared" si="22"/>
        <v>1.029106564300605</v>
      </c>
      <c r="O58" s="18">
        <f>+IF(E58=0,"",'Ark1'!AA199)</f>
        <v>30.877884364055181</v>
      </c>
      <c r="P58" s="5">
        <f>+IF(E58=0,"",'Ark1'!AB199)</f>
        <v>4.8564221381244472</v>
      </c>
      <c r="Q58" s="18">
        <f>+IF(E58=0,"",'Ark1'!AC199)</f>
        <v>-43.956392488918951</v>
      </c>
      <c r="R58" s="18">
        <f t="shared" si="23"/>
        <v>4.7459016393442619</v>
      </c>
      <c r="S58" s="5">
        <f>+IF(E58=0,"",'Ark1'!V199)</f>
        <v>6.5958549222797949</v>
      </c>
      <c r="T58" s="18">
        <f t="shared" si="24"/>
        <v>88.472500000000025</v>
      </c>
      <c r="U58" s="28"/>
    </row>
    <row r="59" spans="1:21" s="3" customFormat="1" ht="15.6">
      <c r="A59" s="28"/>
      <c r="B59" s="2">
        <f>+'Ark1'!C200</f>
        <v>2024</v>
      </c>
      <c r="C59" s="2">
        <f>+'Ark1'!E200</f>
        <v>50</v>
      </c>
      <c r="D59" s="2">
        <f>+IF(E59=0,"",'Ark1'!Q200)</f>
        <v>115</v>
      </c>
      <c r="E59" s="18">
        <f>+'Ark1'!R200</f>
        <v>591</v>
      </c>
      <c r="F59" s="18">
        <f t="shared" ref="F59:F60" si="25">+IF(E59=0,"",E59-E113)</f>
        <v>-56</v>
      </c>
      <c r="G59" s="18">
        <f>+IF(E59=0,"",'Ark1'!S200)</f>
        <v>590</v>
      </c>
      <c r="H59" s="51">
        <f>+'Ark1'!T200</f>
        <v>1.9899659921209472</v>
      </c>
      <c r="I59" s="51">
        <f>+'Ark1'!U200</f>
        <v>2.0398988702774465</v>
      </c>
      <c r="J59" s="95"/>
      <c r="K59" s="5">
        <f>+IF(E59=0,"",'Ark1'!W200)</f>
        <v>58.157627118644072</v>
      </c>
      <c r="L59" s="5">
        <f t="shared" ref="L59:L60" si="26">+K59-K113</f>
        <v>-0.87483037749194636</v>
      </c>
      <c r="M59" s="18">
        <f>+IF(E59=0,"",'Ark1'!Z200)</f>
        <v>156.92440677966107</v>
      </c>
      <c r="N59" s="18">
        <f t="shared" ref="N59:N60" si="27">+IF(E59=0,"",M59-M113)</f>
        <v>2.6525366096456366</v>
      </c>
      <c r="O59" s="18">
        <f>+IF(E59=0,"",'Ark1'!AA200)</f>
        <v>32.861759975933687</v>
      </c>
      <c r="P59" s="5">
        <f>+IF(E59=0,"",'Ark1'!AB200)</f>
        <v>5.0314840412715318</v>
      </c>
      <c r="Q59" s="18">
        <f>+IF(E59=0,"",'Ark1'!AC200)</f>
        <v>-40.735318552704946</v>
      </c>
      <c r="R59" s="18">
        <f t="shared" ref="R59:R60" si="28">+IF(E59=0,"",IF(E59=0,"",E59/D59))</f>
        <v>5.1391304347826088</v>
      </c>
      <c r="S59" s="5">
        <f>+IF(E59=0,"",'Ark1'!V200)</f>
        <v>6.5854483925549916</v>
      </c>
      <c r="T59" s="18">
        <f t="shared" ref="T59:T60" si="29">+IF(E59=0,"",(E59*M59)/1000)</f>
        <v>92.742324406779687</v>
      </c>
      <c r="U59" s="28"/>
    </row>
    <row r="60" spans="1:21" s="3" customFormat="1" ht="15.6">
      <c r="A60" s="28"/>
      <c r="B60" s="2">
        <f>+'Ark1'!C201</f>
        <v>2024</v>
      </c>
      <c r="C60" s="2">
        <f>+'Ark1'!E201</f>
        <v>51</v>
      </c>
      <c r="D60" s="2">
        <f>+IF(E60=0,"",'Ark1'!Q201)</f>
        <v>127</v>
      </c>
      <c r="E60" s="18">
        <f>+'Ark1'!R201</f>
        <v>735</v>
      </c>
      <c r="F60" s="18">
        <f t="shared" si="25"/>
        <v>267</v>
      </c>
      <c r="G60" s="18">
        <f>+IF(E60=0,"",'Ark1'!S201)</f>
        <v>733</v>
      </c>
      <c r="H60" s="51">
        <f>+'Ark1'!T201</f>
        <v>2.4748308023839183</v>
      </c>
      <c r="I60" s="51">
        <f>+'Ark1'!U201</f>
        <v>2.4331194333210298</v>
      </c>
      <c r="J60" s="95"/>
      <c r="K60" s="5">
        <f>+IF(E60=0,"",'Ark1'!W201)</f>
        <v>58.728512960436561</v>
      </c>
      <c r="L60" s="5">
        <f t="shared" si="26"/>
        <v>-0.82180823870688613</v>
      </c>
      <c r="M60" s="18">
        <f>+IF(E60=0,"",'Ark1'!Z201)</f>
        <v>150.65839017735328</v>
      </c>
      <c r="N60" s="18">
        <f t="shared" si="27"/>
        <v>-4.3882907648309981</v>
      </c>
      <c r="O60" s="18">
        <f>+IF(E60=0,"",'Ark1'!AA201)</f>
        <v>29.35851591770432</v>
      </c>
      <c r="P60" s="5">
        <f>+IF(E60=0,"",'Ark1'!AB201)</f>
        <v>4.4071401323475801</v>
      </c>
      <c r="Q60" s="18">
        <f>+IF(E60=0,"",'Ark1'!AC201)</f>
        <v>-27.415412866247703</v>
      </c>
      <c r="R60" s="18">
        <f t="shared" si="28"/>
        <v>5.78740157480315</v>
      </c>
      <c r="S60" s="5">
        <f>+IF(E60=0,"",'Ark1'!V201)</f>
        <v>6.2938775510204081</v>
      </c>
      <c r="T60" s="18">
        <f t="shared" si="29"/>
        <v>110.73391678035466</v>
      </c>
      <c r="U60" s="28"/>
    </row>
    <row r="61" spans="1:21" s="2" customFormat="1" ht="15.6">
      <c r="A61" s="28"/>
      <c r="B61" s="92">
        <f>+'Ark1'!C202</f>
        <v>2024</v>
      </c>
      <c r="C61" s="92">
        <f>+'Ark1'!E202</f>
        <v>52</v>
      </c>
      <c r="D61" s="92">
        <f>+IF(E61=0,"",'Ark1'!Q202)</f>
        <v>56</v>
      </c>
      <c r="E61" s="93">
        <f>+'Ark1'!R202</f>
        <v>493</v>
      </c>
      <c r="F61" s="93">
        <f t="shared" si="5"/>
        <v>8</v>
      </c>
      <c r="G61" s="93">
        <f>+IF(E61=0,"",'Ark1'!S202)</f>
        <v>493</v>
      </c>
      <c r="H61" s="110">
        <f>+'Ark1'!T202</f>
        <v>1.6599885518030908</v>
      </c>
      <c r="I61" s="110">
        <f>+'Ark1'!U202</f>
        <v>1.630246379765242</v>
      </c>
      <c r="J61" s="95"/>
      <c r="K61" s="94">
        <f>+IF(E61=0,"",'Ark1'!W202)</f>
        <v>58.963488843813401</v>
      </c>
      <c r="L61" s="94">
        <f t="shared" si="6"/>
        <v>-1.2435504936607273</v>
      </c>
      <c r="M61" s="93">
        <f>+IF(E61=0,"",'Ark1'!Z202)</f>
        <v>150.08600405679513</v>
      </c>
      <c r="N61" s="93">
        <f t="shared" si="7"/>
        <v>3.3249274522402175</v>
      </c>
      <c r="O61" s="93">
        <f>+IF(E61=0,"",'Ark1'!AA202)</f>
        <v>28.011472346491193</v>
      </c>
      <c r="P61" s="94">
        <f>+IF(E61=0,"",'Ark1'!AB202)</f>
        <v>4.0905924820663637</v>
      </c>
      <c r="Q61" s="93">
        <f>+IF(E61=0,"",'Ark1'!AC202)</f>
        <v>-30.524254368852201</v>
      </c>
      <c r="R61" s="93">
        <f t="shared" si="8"/>
        <v>8.8035714285714288</v>
      </c>
      <c r="S61" s="94">
        <f>+IF(E61=0,"",'Ark1'!V202)</f>
        <v>6.5314401622718057</v>
      </c>
      <c r="T61" s="93">
        <f t="shared" si="9"/>
        <v>73.992399999999989</v>
      </c>
      <c r="U61" s="28"/>
    </row>
    <row r="62" spans="1:21" s="2" customFormat="1" ht="15.6">
      <c r="A62" s="28"/>
      <c r="B62" s="28"/>
      <c r="C62" s="28"/>
      <c r="D62" s="28"/>
      <c r="E62" s="28"/>
      <c r="F62" s="28"/>
      <c r="G62" s="28"/>
      <c r="H62" s="28"/>
      <c r="I62" s="28"/>
      <c r="J62" s="95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</row>
    <row r="63" spans="1:21" s="2" customFormat="1" ht="15.6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</row>
    <row r="64" spans="1:21" s="2" customFormat="1" ht="15.6">
      <c r="A64" s="28"/>
      <c r="B64" s="2">
        <f>+'Ark1'!C203</f>
        <v>2023</v>
      </c>
      <c r="C64" s="2">
        <f>+'Ark1'!E203</f>
        <v>1</v>
      </c>
      <c r="D64" s="2">
        <f>+'Ark1'!Q203</f>
        <v>98</v>
      </c>
      <c r="E64" s="18">
        <f>+'Ark1'!R203</f>
        <v>492</v>
      </c>
      <c r="F64" s="18"/>
      <c r="G64" s="18">
        <f>+'Ark1'!S203</f>
        <v>491</v>
      </c>
      <c r="H64" s="51">
        <f>+'Ark1'!T203</f>
        <v>1.6249958714535782</v>
      </c>
      <c r="I64" s="51">
        <f>+'Ark1'!U203</f>
        <v>1.620179302313665</v>
      </c>
      <c r="J64" s="51"/>
      <c r="K64" s="5">
        <f>+'Ark1'!W203</f>
        <v>58.914460285132392</v>
      </c>
      <c r="L64" s="18"/>
      <c r="M64" s="18">
        <f>+'Ark1'!Z203</f>
        <v>154.37902240325857</v>
      </c>
      <c r="N64" s="18"/>
      <c r="O64" s="18">
        <f>+'Ark1'!AA203</f>
        <v>28.169503447923901</v>
      </c>
      <c r="P64" s="5">
        <f>+'Ark1'!AB203</f>
        <v>4.3713582065777539</v>
      </c>
      <c r="Q64" s="18">
        <f>+'Ark1'!AC203</f>
        <v>-25.816010379578561</v>
      </c>
      <c r="R64" s="18">
        <f>+E64/D64</f>
        <v>5.0204081632653059</v>
      </c>
      <c r="S64" s="5">
        <f>+'Ark1'!V203</f>
        <v>6.2418699186991891</v>
      </c>
      <c r="T64" s="5"/>
      <c r="U64" s="28"/>
    </row>
    <row r="65" spans="1:42" s="2" customFormat="1" ht="15.6">
      <c r="A65" s="28"/>
      <c r="B65" s="2">
        <f>+'Ark1'!C204</f>
        <v>2023</v>
      </c>
      <c r="C65" s="2">
        <f>+'Ark1'!E204</f>
        <v>2</v>
      </c>
      <c r="D65" s="2">
        <f>+'Ark1'!Q204</f>
        <v>120</v>
      </c>
      <c r="E65" s="18">
        <f>+'Ark1'!R204</f>
        <v>624</v>
      </c>
      <c r="F65" s="18"/>
      <c r="G65" s="18">
        <f>+'Ark1'!S204</f>
        <v>624</v>
      </c>
      <c r="H65" s="51">
        <f>+'Ark1'!T204</f>
        <v>2.0609703735508802</v>
      </c>
      <c r="I65" s="51">
        <f>+'Ark1'!U204</f>
        <v>2.1309070232692302</v>
      </c>
      <c r="J65" s="51"/>
      <c r="K65" s="5">
        <f>+'Ark1'!W204</f>
        <v>58.009615384615401</v>
      </c>
      <c r="L65" s="18"/>
      <c r="M65" s="18">
        <f>+'Ark1'!Z204</f>
        <v>159.76682692307713</v>
      </c>
      <c r="N65" s="18"/>
      <c r="O65" s="18">
        <f>+'Ark1'!AA204</f>
        <v>34.928202992575095</v>
      </c>
      <c r="P65" s="5">
        <f>+'Ark1'!AB204</f>
        <v>5.41572116615197</v>
      </c>
      <c r="Q65" s="18">
        <f>+'Ark1'!AC204</f>
        <v>-45.714250223160867</v>
      </c>
      <c r="R65" s="18">
        <f t="shared" ref="R65:R115" si="30">+E65/D65</f>
        <v>5.2</v>
      </c>
      <c r="S65" s="5">
        <f>+'Ark1'!V204</f>
        <v>6.7371794871794899</v>
      </c>
      <c r="T65" s="5"/>
      <c r="U65" s="28"/>
    </row>
    <row r="66" spans="1:42" s="3" customFormat="1" ht="15.6">
      <c r="A66" s="28"/>
      <c r="B66" s="2">
        <f>+'Ark1'!C205</f>
        <v>2023</v>
      </c>
      <c r="C66" s="2">
        <f>+'Ark1'!E205</f>
        <v>3</v>
      </c>
      <c r="D66" s="2">
        <f>+'Ark1'!Q205</f>
        <v>130</v>
      </c>
      <c r="E66" s="18">
        <f>+'Ark1'!R205</f>
        <v>592</v>
      </c>
      <c r="F66" s="18"/>
      <c r="G66" s="18">
        <f>+'Ark1'!S205</f>
        <v>589</v>
      </c>
      <c r="H66" s="51">
        <f>+'Ark1'!T205</f>
        <v>1.955279585163656</v>
      </c>
      <c r="I66" s="51">
        <f>+'Ark1'!U205</f>
        <v>1.9833447924887575</v>
      </c>
      <c r="J66" s="51"/>
      <c r="K66" s="5">
        <f>+'Ark1'!W205</f>
        <v>58.550084889643443</v>
      </c>
      <c r="L66" s="18"/>
      <c r="M66" s="18">
        <f>+'Ark1'!Z205</f>
        <v>157.53955857385404</v>
      </c>
      <c r="N66" s="18"/>
      <c r="O66" s="18">
        <f>+'Ark1'!AA205</f>
        <v>30.378876034885621</v>
      </c>
      <c r="P66" s="5">
        <f>+'Ark1'!AB205</f>
        <v>4.6247603518429266</v>
      </c>
      <c r="Q66" s="18">
        <f>+'Ark1'!AC205</f>
        <v>-37.975131931854222</v>
      </c>
      <c r="R66" s="18">
        <f t="shared" si="30"/>
        <v>4.5538461538461537</v>
      </c>
      <c r="S66" s="5">
        <f>+'Ark1'!V205</f>
        <v>6.6537162162162149</v>
      </c>
      <c r="T66" s="5"/>
      <c r="U66" s="28"/>
    </row>
    <row r="67" spans="1:42" ht="15.6">
      <c r="A67" s="28"/>
      <c r="B67" s="2">
        <f>+'Ark1'!C206</f>
        <v>2023</v>
      </c>
      <c r="C67" s="2">
        <f>+'Ark1'!E206</f>
        <v>4</v>
      </c>
      <c r="D67" s="2">
        <f>+'Ark1'!Q206</f>
        <v>102</v>
      </c>
      <c r="E67" s="18">
        <f>+'Ark1'!R206</f>
        <v>524</v>
      </c>
      <c r="F67" s="18"/>
      <c r="G67" s="18">
        <f>+'Ark1'!S206</f>
        <v>523</v>
      </c>
      <c r="H67" s="51">
        <f>+'Ark1'!T206</f>
        <v>1.7306866598408028</v>
      </c>
      <c r="I67" s="51">
        <f>+'Ark1'!U206</f>
        <v>1.7470746557759402</v>
      </c>
      <c r="J67" s="51"/>
      <c r="K67" s="5">
        <f>+'Ark1'!W206</f>
        <v>59.361376673040155</v>
      </c>
      <c r="L67" s="18"/>
      <c r="M67" s="18">
        <f>+'Ark1'!Z206</f>
        <v>156.2847036328871</v>
      </c>
      <c r="N67" s="18"/>
      <c r="O67" s="18">
        <f>+'Ark1'!AA206</f>
        <v>30.742692633248534</v>
      </c>
      <c r="P67" s="5">
        <f>+'Ark1'!AB206</f>
        <v>4.4786939439086009</v>
      </c>
      <c r="Q67" s="18">
        <f>+'Ark1'!AC206</f>
        <v>-45.486662394415696</v>
      </c>
      <c r="R67" s="18">
        <f t="shared" si="30"/>
        <v>5.1372549019607847</v>
      </c>
      <c r="S67" s="5">
        <f>+'Ark1'!V206</f>
        <v>5.66412213740458</v>
      </c>
      <c r="T67" s="5"/>
      <c r="U67" s="28"/>
      <c r="AH67"/>
      <c r="AI67"/>
      <c r="AJ67"/>
      <c r="AL67"/>
      <c r="AM67"/>
      <c r="AN67"/>
      <c r="AO67"/>
      <c r="AP67"/>
    </row>
    <row r="68" spans="1:42" ht="15.6">
      <c r="A68" s="28"/>
      <c r="B68" s="2">
        <f>+'Ark1'!C207</f>
        <v>2023</v>
      </c>
      <c r="C68" s="2">
        <f>+'Ark1'!E207</f>
        <v>5</v>
      </c>
      <c r="D68" s="2">
        <f>+'Ark1'!Q207</f>
        <v>95</v>
      </c>
      <c r="E68" s="18">
        <f>+'Ark1'!R207</f>
        <v>682</v>
      </c>
      <c r="F68" s="18"/>
      <c r="G68" s="18">
        <f>+'Ark1'!S207</f>
        <v>682</v>
      </c>
      <c r="H68" s="51">
        <f>+'Ark1'!T207</f>
        <v>2.2525349275027247</v>
      </c>
      <c r="I68" s="51">
        <f>+'Ark1'!U207</f>
        <v>2.246927097820036</v>
      </c>
      <c r="J68" s="51"/>
      <c r="K68" s="5">
        <f>+'Ark1'!W207</f>
        <v>59.34310850439882</v>
      </c>
      <c r="L68" s="18"/>
      <c r="M68" s="18">
        <f>+'Ark1'!Z207</f>
        <v>154.13856304985339</v>
      </c>
      <c r="N68" s="18"/>
      <c r="O68" s="18">
        <f>+'Ark1'!AA207</f>
        <v>30.274949619689401</v>
      </c>
      <c r="P68" s="5">
        <f>+'Ark1'!AB207</f>
        <v>4.4628989648035615</v>
      </c>
      <c r="Q68" s="18">
        <f>+'Ark1'!AC207</f>
        <v>-46.433050832243502</v>
      </c>
      <c r="R68" s="18">
        <f t="shared" si="30"/>
        <v>7.1789473684210527</v>
      </c>
      <c r="S68" s="5">
        <f>+'Ark1'!V207</f>
        <v>5.6085043988269812</v>
      </c>
      <c r="T68" s="5"/>
      <c r="U68" s="28"/>
      <c r="AH68"/>
      <c r="AI68"/>
      <c r="AJ68"/>
      <c r="AL68"/>
      <c r="AM68"/>
      <c r="AN68"/>
      <c r="AO68"/>
      <c r="AP68"/>
    </row>
    <row r="69" spans="1:42" ht="15.6">
      <c r="A69" s="28"/>
      <c r="B69" s="2">
        <f>+'Ark1'!C208</f>
        <v>2023</v>
      </c>
      <c r="C69" s="2">
        <f>+'Ark1'!E208</f>
        <v>6</v>
      </c>
      <c r="D69" s="2">
        <f>+'Ark1'!Q208</f>
        <v>121</v>
      </c>
      <c r="E69" s="18">
        <f>+'Ark1'!R208</f>
        <v>693</v>
      </c>
      <c r="F69" s="18"/>
      <c r="G69" s="18">
        <f>+'Ark1'!S208</f>
        <v>692</v>
      </c>
      <c r="H69" s="51">
        <f>+'Ark1'!T208</f>
        <v>2.2888661360108342</v>
      </c>
      <c r="I69" s="51">
        <f>+'Ark1'!U208</f>
        <v>2.270909139759238</v>
      </c>
      <c r="J69" s="51"/>
      <c r="K69" s="5">
        <f>+'Ark1'!W208</f>
        <v>59.332369942196557</v>
      </c>
      <c r="L69" s="18"/>
      <c r="M69" s="18">
        <f>+'Ark1'!Z208</f>
        <v>153.53251445086693</v>
      </c>
      <c r="N69" s="18"/>
      <c r="O69" s="18">
        <f>+'Ark1'!AA208</f>
        <v>32.518003871063627</v>
      </c>
      <c r="P69" s="5">
        <f>+'Ark1'!AB208</f>
        <v>4.7360313184427092</v>
      </c>
      <c r="Q69" s="18">
        <f>+'Ark1'!AC208</f>
        <v>-50.977180113516567</v>
      </c>
      <c r="R69" s="18">
        <f t="shared" si="30"/>
        <v>5.7272727272727275</v>
      </c>
      <c r="S69" s="5">
        <f>+'Ark1'!V208</f>
        <v>5.7604617604617596</v>
      </c>
      <c r="T69" s="5"/>
      <c r="U69" s="28"/>
      <c r="AH69"/>
      <c r="AI69"/>
      <c r="AJ69"/>
      <c r="AL69"/>
      <c r="AM69"/>
      <c r="AN69"/>
      <c r="AO69"/>
      <c r="AP69"/>
    </row>
    <row r="70" spans="1:42" ht="15.6">
      <c r="A70" s="28"/>
      <c r="B70" s="2">
        <f>+'Ark1'!C209</f>
        <v>2023</v>
      </c>
      <c r="C70" s="2">
        <f>+'Ark1'!E209</f>
        <v>7</v>
      </c>
      <c r="D70" s="2">
        <f>+'Ark1'!Q209</f>
        <v>101</v>
      </c>
      <c r="E70" s="18">
        <f>+'Ark1'!R209</f>
        <v>539</v>
      </c>
      <c r="F70" s="18"/>
      <c r="G70" s="18">
        <f>+'Ark1'!S209</f>
        <v>538</v>
      </c>
      <c r="H70" s="51">
        <f>+'Ark1'!T209</f>
        <v>1.7802292168973148</v>
      </c>
      <c r="I70" s="51">
        <f>+'Ark1'!U209</f>
        <v>1.7427377963200927</v>
      </c>
      <c r="J70" s="51"/>
      <c r="K70" s="5">
        <f>+'Ark1'!W209</f>
        <v>59.423791821561345</v>
      </c>
      <c r="L70" s="18"/>
      <c r="M70" s="18">
        <f>+'Ark1'!Z209</f>
        <v>151.55018587360604</v>
      </c>
      <c r="N70" s="18"/>
      <c r="O70" s="18">
        <f>+'Ark1'!AA209</f>
        <v>28.361850161353281</v>
      </c>
      <c r="P70" s="5">
        <f>+'Ark1'!AB209</f>
        <v>4.529821768054699</v>
      </c>
      <c r="Q70" s="18">
        <f>+'Ark1'!AC209</f>
        <v>-37.107326094775992</v>
      </c>
      <c r="R70" s="18">
        <f t="shared" si="30"/>
        <v>5.3366336633663369</v>
      </c>
      <c r="S70" s="5">
        <f>+'Ark1'!V209</f>
        <v>5.7625231910946191</v>
      </c>
      <c r="T70" s="5"/>
      <c r="U70" s="28"/>
      <c r="AH70"/>
      <c r="AI70"/>
      <c r="AJ70"/>
      <c r="AL70"/>
      <c r="AM70"/>
      <c r="AN70"/>
      <c r="AO70"/>
      <c r="AP70"/>
    </row>
    <row r="71" spans="1:42" ht="15.6">
      <c r="A71" s="28"/>
      <c r="B71" s="2">
        <f>+'Ark1'!C210</f>
        <v>2023</v>
      </c>
      <c r="C71" s="2">
        <f>+'Ark1'!E210</f>
        <v>8</v>
      </c>
      <c r="D71" s="2">
        <f>+'Ark1'!Q210</f>
        <v>101</v>
      </c>
      <c r="E71" s="18">
        <f>+'Ark1'!R210</f>
        <v>645</v>
      </c>
      <c r="F71" s="18"/>
      <c r="G71" s="18">
        <f>+'Ark1'!S210</f>
        <v>644</v>
      </c>
      <c r="H71" s="51">
        <f>+'Ark1'!T210</f>
        <v>2.1303299534299969</v>
      </c>
      <c r="I71" s="51">
        <f>+'Ark1'!U210</f>
        <v>2.1754512081188753</v>
      </c>
      <c r="J71" s="51"/>
      <c r="K71" s="5">
        <f>+'Ark1'!W210</f>
        <v>58.760869565217391</v>
      </c>
      <c r="L71" s="18"/>
      <c r="M71" s="18">
        <f>+'Ark1'!Z210</f>
        <v>158.04114906832299</v>
      </c>
      <c r="N71" s="18"/>
      <c r="O71" s="18">
        <f>+'Ark1'!AA210</f>
        <v>32.229789746860853</v>
      </c>
      <c r="P71" s="5">
        <f>+'Ark1'!AB210</f>
        <v>5.2984197094765308</v>
      </c>
      <c r="Q71" s="18">
        <f>+'Ark1'!AC210</f>
        <v>-45.654518827884758</v>
      </c>
      <c r="R71" s="18">
        <f t="shared" si="30"/>
        <v>6.3861386138613865</v>
      </c>
      <c r="S71" s="5">
        <f>+'Ark1'!V210</f>
        <v>5.6806201550387589</v>
      </c>
      <c r="T71" s="5"/>
      <c r="U71" s="28"/>
      <c r="AH71"/>
      <c r="AI71"/>
      <c r="AJ71"/>
      <c r="AL71"/>
      <c r="AM71"/>
      <c r="AN71"/>
      <c r="AO71"/>
      <c r="AP71"/>
    </row>
    <row r="72" spans="1:42" ht="15.6">
      <c r="A72" s="28"/>
      <c r="B72" s="2">
        <f>+'Ark1'!C211</f>
        <v>2023</v>
      </c>
      <c r="C72" s="2">
        <f>+'Ark1'!E211</f>
        <v>9</v>
      </c>
      <c r="D72" s="2">
        <f>+'Ark1'!Q211</f>
        <v>106</v>
      </c>
      <c r="E72" s="18">
        <f>+'Ark1'!R211</f>
        <v>622</v>
      </c>
      <c r="F72" s="18"/>
      <c r="G72" s="18">
        <f>+'Ark1'!S211</f>
        <v>622</v>
      </c>
      <c r="H72" s="51">
        <f>+'Ark1'!T211</f>
        <v>2.0543646992766798</v>
      </c>
      <c r="I72" s="51">
        <f>+'Ark1'!U211</f>
        <v>2.0264654443676817</v>
      </c>
      <c r="J72" s="51"/>
      <c r="K72" s="5">
        <f>+'Ark1'!W211</f>
        <v>59.110932475884262</v>
      </c>
      <c r="L72" s="18"/>
      <c r="M72" s="18">
        <f>+'Ark1'!Z211</f>
        <v>152.42475884244379</v>
      </c>
      <c r="N72" s="18"/>
      <c r="O72" s="18">
        <f>+'Ark1'!AA211</f>
        <v>32.098367667770759</v>
      </c>
      <c r="P72" s="5">
        <f>+'Ark1'!AB211</f>
        <v>4.5831625405666836</v>
      </c>
      <c r="Q72" s="18">
        <f>+'Ark1'!AC211</f>
        <v>-43.246354149805789</v>
      </c>
      <c r="R72" s="18">
        <f t="shared" si="30"/>
        <v>5.867924528301887</v>
      </c>
      <c r="S72" s="5">
        <f>+'Ark1'!V211</f>
        <v>5.6977491961414799</v>
      </c>
      <c r="T72" s="5"/>
      <c r="U72" s="28"/>
      <c r="AH72"/>
      <c r="AI72"/>
      <c r="AJ72"/>
      <c r="AL72"/>
      <c r="AM72"/>
      <c r="AN72"/>
      <c r="AO72"/>
      <c r="AP72"/>
    </row>
    <row r="73" spans="1:42" ht="15.6">
      <c r="A73" s="28"/>
      <c r="B73" s="2">
        <f>+'Ark1'!C212</f>
        <v>2023</v>
      </c>
      <c r="C73" s="2">
        <f>+'Ark1'!E212</f>
        <v>10</v>
      </c>
      <c r="D73" s="2">
        <f>+'Ark1'!Q212</f>
        <v>98</v>
      </c>
      <c r="E73" s="18">
        <f>+'Ark1'!R212</f>
        <v>487</v>
      </c>
      <c r="F73" s="18"/>
      <c r="G73" s="18">
        <f>+'Ark1'!S212</f>
        <v>487</v>
      </c>
      <c r="H73" s="51">
        <f>+'Ark1'!T212</f>
        <v>1.6084816857680748</v>
      </c>
      <c r="I73" s="51">
        <f>+'Ark1'!U212</f>
        <v>1.6327559809919443</v>
      </c>
      <c r="J73" s="51"/>
      <c r="K73" s="5">
        <f>+'Ark1'!W212</f>
        <v>59.498973305954813</v>
      </c>
      <c r="L73" s="18"/>
      <c r="M73" s="18">
        <f>+'Ark1'!Z212</f>
        <v>156.85523613963031</v>
      </c>
      <c r="N73" s="18"/>
      <c r="O73" s="18">
        <f>+'Ark1'!AA212</f>
        <v>29.501886764841675</v>
      </c>
      <c r="P73" s="5">
        <f>+'Ark1'!AB212</f>
        <v>4.4180304192858282</v>
      </c>
      <c r="Q73" s="18">
        <f>+'Ark1'!AC212</f>
        <v>-34.971216763381598</v>
      </c>
      <c r="R73" s="18">
        <f t="shared" si="30"/>
        <v>4.9693877551020407</v>
      </c>
      <c r="S73" s="5">
        <f>+'Ark1'!V212</f>
        <v>5.8665297741273106</v>
      </c>
      <c r="T73" s="5"/>
      <c r="U73" s="28"/>
      <c r="AH73"/>
      <c r="AI73"/>
      <c r="AJ73"/>
      <c r="AL73"/>
      <c r="AM73"/>
      <c r="AN73"/>
      <c r="AO73"/>
      <c r="AP73"/>
    </row>
    <row r="74" spans="1:42" ht="15.6">
      <c r="A74" s="28"/>
      <c r="B74" s="2">
        <f>+'Ark1'!C213</f>
        <v>2023</v>
      </c>
      <c r="C74" s="2">
        <f>+'Ark1'!E213</f>
        <v>11</v>
      </c>
      <c r="D74" s="2">
        <f>+'Ark1'!Q213</f>
        <v>99</v>
      </c>
      <c r="E74" s="18">
        <f>+'Ark1'!R213</f>
        <v>580</v>
      </c>
      <c r="F74" s="18"/>
      <c r="G74" s="18">
        <f>+'Ark1'!S213</f>
        <v>580</v>
      </c>
      <c r="H74" s="51">
        <f>+'Ark1'!T213</f>
        <v>1.9156455395184464</v>
      </c>
      <c r="I74" s="51">
        <f>+'Ark1'!U213</f>
        <v>1.9200702481459495</v>
      </c>
      <c r="J74" s="51"/>
      <c r="K74" s="5">
        <f>+'Ark1'!W213</f>
        <v>58.896551724137922</v>
      </c>
      <c r="L74" s="18"/>
      <c r="M74" s="18">
        <f>+'Ark1'!Z213</f>
        <v>154.88017241379299</v>
      </c>
      <c r="N74" s="18"/>
      <c r="O74" s="18">
        <f>+'Ark1'!AA213</f>
        <v>31.343837924421496</v>
      </c>
      <c r="P74" s="5">
        <f>+'Ark1'!AB213</f>
        <v>4.6181413456827034</v>
      </c>
      <c r="Q74" s="18">
        <f>+'Ark1'!AC213</f>
        <v>-40.181080143030243</v>
      </c>
      <c r="R74" s="18">
        <f t="shared" si="30"/>
        <v>5.858585858585859</v>
      </c>
      <c r="S74" s="5">
        <f>+'Ark1'!V213</f>
        <v>6.1310344827586221</v>
      </c>
      <c r="T74" s="5"/>
      <c r="U74" s="28"/>
      <c r="AH74"/>
      <c r="AI74"/>
      <c r="AJ74"/>
      <c r="AL74"/>
      <c r="AM74"/>
      <c r="AN74"/>
      <c r="AO74"/>
      <c r="AP74"/>
    </row>
    <row r="75" spans="1:42" ht="15.6">
      <c r="A75" s="28"/>
      <c r="B75" s="2">
        <f>+'Ark1'!C214</f>
        <v>2023</v>
      </c>
      <c r="C75" s="2">
        <f>+'Ark1'!E214</f>
        <v>12</v>
      </c>
      <c r="D75" s="2">
        <f>+'Ark1'!Q214</f>
        <v>113</v>
      </c>
      <c r="E75" s="18">
        <f>+'Ark1'!R214</f>
        <v>720</v>
      </c>
      <c r="F75" s="18"/>
      <c r="G75" s="18">
        <f>+'Ark1'!S214</f>
        <v>718</v>
      </c>
      <c r="H75" s="51">
        <f>+'Ark1'!T214</f>
        <v>2.3780427387125544</v>
      </c>
      <c r="I75" s="51">
        <f>+'Ark1'!U214</f>
        <v>2.2975758024360236</v>
      </c>
      <c r="J75" s="51"/>
      <c r="K75" s="5">
        <f>+'Ark1'!W214</f>
        <v>59.377437325905298</v>
      </c>
      <c r="L75" s="18"/>
      <c r="M75" s="18">
        <f>+'Ark1'!Z214</f>
        <v>149.71044568245125</v>
      </c>
      <c r="N75" s="18"/>
      <c r="O75" s="18">
        <f>+'Ark1'!AA214</f>
        <v>29.493295391672511</v>
      </c>
      <c r="P75" s="5">
        <f>+'Ark1'!AB214</f>
        <v>4.4544607676745125</v>
      </c>
      <c r="Q75" s="18">
        <f>+'Ark1'!AC214</f>
        <v>-37.917209023681743</v>
      </c>
      <c r="R75" s="18">
        <f t="shared" si="30"/>
        <v>6.3716814159292037</v>
      </c>
      <c r="S75" s="5">
        <f>+'Ark1'!V214</f>
        <v>5.8138888888888882</v>
      </c>
      <c r="T75" s="5"/>
      <c r="U75" s="28"/>
      <c r="AH75"/>
      <c r="AI75"/>
      <c r="AJ75"/>
      <c r="AL75"/>
      <c r="AM75"/>
      <c r="AN75"/>
      <c r="AO75"/>
      <c r="AP75"/>
    </row>
    <row r="76" spans="1:42" ht="15.6">
      <c r="A76" s="28"/>
      <c r="B76" s="2">
        <f>+'Ark1'!C215</f>
        <v>2023</v>
      </c>
      <c r="C76" s="2">
        <f>+'Ark1'!E215</f>
        <v>13</v>
      </c>
      <c r="D76" s="2">
        <f>+'Ark1'!Q215</f>
        <v>140</v>
      </c>
      <c r="E76" s="18">
        <f>+'Ark1'!R215</f>
        <v>790</v>
      </c>
      <c r="F76" s="18"/>
      <c r="G76" s="18">
        <f>+'Ark1'!S215</f>
        <v>789</v>
      </c>
      <c r="H76" s="51">
        <f>+'Ark1'!T215</f>
        <v>2.6092413383096087</v>
      </c>
      <c r="I76" s="51">
        <f>+'Ark1'!U215</f>
        <v>2.6273053672942681</v>
      </c>
      <c r="J76" s="51"/>
      <c r="K76" s="5">
        <f>+'Ark1'!W215</f>
        <v>59.196451204055784</v>
      </c>
      <c r="L76" s="18"/>
      <c r="M76" s="18">
        <f>+'Ark1'!Z215</f>
        <v>155.79024081115321</v>
      </c>
      <c r="N76" s="18"/>
      <c r="O76" s="18">
        <f>+'Ark1'!AA215</f>
        <v>30.357487594451193</v>
      </c>
      <c r="P76" s="5">
        <f>+'Ark1'!AB215</f>
        <v>4.627650141749859</v>
      </c>
      <c r="Q76" s="18">
        <f>+'Ark1'!AC215</f>
        <v>-28.756934333992778</v>
      </c>
      <c r="R76" s="18">
        <f t="shared" si="30"/>
        <v>5.6428571428571432</v>
      </c>
      <c r="S76" s="5">
        <f>+'Ark1'!V215</f>
        <v>5.9632911392405052</v>
      </c>
      <c r="T76" s="5"/>
      <c r="U76" s="28"/>
      <c r="AH76"/>
      <c r="AI76"/>
      <c r="AJ76"/>
      <c r="AL76"/>
      <c r="AM76"/>
      <c r="AN76"/>
      <c r="AO76"/>
      <c r="AP76"/>
    </row>
    <row r="77" spans="1:42" ht="15.6">
      <c r="A77" s="28"/>
      <c r="B77" s="2">
        <f>+'Ark1'!C216</f>
        <v>2023</v>
      </c>
      <c r="C77" s="2">
        <f>+'Ark1'!E216</f>
        <v>14</v>
      </c>
      <c r="D77" s="2">
        <f>+'Ark1'!Q216</f>
        <v>31</v>
      </c>
      <c r="E77" s="18">
        <f>+'Ark1'!R216</f>
        <v>208</v>
      </c>
      <c r="F77" s="18"/>
      <c r="G77" s="18">
        <f>+'Ark1'!S216</f>
        <v>208</v>
      </c>
      <c r="H77" s="51">
        <f>+'Ark1'!T216</f>
        <v>0.68699012451696018</v>
      </c>
      <c r="I77" s="51">
        <f>+'Ark1'!U216</f>
        <v>0.70285764839150311</v>
      </c>
      <c r="J77" s="51"/>
      <c r="K77" s="5">
        <f>+'Ark1'!W216</f>
        <v>60.076923076923087</v>
      </c>
      <c r="L77" s="18"/>
      <c r="M77" s="18">
        <f>+'Ark1'!Z216</f>
        <v>158.09230769230771</v>
      </c>
      <c r="N77" s="18"/>
      <c r="O77" s="18">
        <f>+'Ark1'!AA216</f>
        <v>27.66217283969236</v>
      </c>
      <c r="P77" s="5">
        <f>+'Ark1'!AB216</f>
        <v>4.4725494099955556</v>
      </c>
      <c r="Q77" s="18">
        <f>+'Ark1'!AC216</f>
        <v>-31.552514621301299</v>
      </c>
      <c r="R77" s="18">
        <f t="shared" si="30"/>
        <v>6.709677419354839</v>
      </c>
      <c r="S77" s="5">
        <f>+'Ark1'!V216</f>
        <v>4.7884615384615392</v>
      </c>
      <c r="T77" s="5"/>
      <c r="U77" s="28"/>
      <c r="AH77"/>
      <c r="AI77"/>
      <c r="AJ77"/>
      <c r="AL77"/>
      <c r="AM77"/>
      <c r="AN77"/>
      <c r="AO77"/>
      <c r="AP77"/>
    </row>
    <row r="78" spans="1:42" ht="15.6">
      <c r="A78" s="28"/>
      <c r="B78" s="2">
        <f>+'Ark1'!C217</f>
        <v>2023</v>
      </c>
      <c r="C78" s="2">
        <f>+'Ark1'!E217</f>
        <v>15</v>
      </c>
      <c r="D78" s="2">
        <f>+'Ark1'!Q217</f>
        <v>109</v>
      </c>
      <c r="E78" s="18">
        <f>+'Ark1'!R217</f>
        <v>876</v>
      </c>
      <c r="F78" s="18"/>
      <c r="G78" s="18">
        <f>+'Ark1'!S217</f>
        <v>875</v>
      </c>
      <c r="H78" s="51">
        <f>+'Ark1'!T217</f>
        <v>2.8932853321002741</v>
      </c>
      <c r="I78" s="51">
        <f>+'Ark1'!U217</f>
        <v>2.8804120944130678</v>
      </c>
      <c r="J78" s="51"/>
      <c r="K78" s="5">
        <f>+'Ark1'!W217</f>
        <v>59.186285714285695</v>
      </c>
      <c r="L78" s="18"/>
      <c r="M78" s="18">
        <f>+'Ark1'!Z217</f>
        <v>154.01154285714298</v>
      </c>
      <c r="N78" s="18"/>
      <c r="O78" s="18">
        <f>+'Ark1'!AA217</f>
        <v>32.482870622918824</v>
      </c>
      <c r="P78" s="5">
        <f>+'Ark1'!AB217</f>
        <v>4.8691020502254689</v>
      </c>
      <c r="Q78" s="18">
        <f>+'Ark1'!AC217</f>
        <v>-43.609192234868743</v>
      </c>
      <c r="R78" s="18">
        <f t="shared" si="30"/>
        <v>8.0366972477064227</v>
      </c>
      <c r="S78" s="5">
        <f>+'Ark1'!V217</f>
        <v>5.4372146118721476</v>
      </c>
      <c r="T78" s="5"/>
      <c r="U78" s="28"/>
      <c r="AH78"/>
      <c r="AI78"/>
      <c r="AJ78"/>
      <c r="AL78"/>
      <c r="AM78"/>
      <c r="AN78"/>
      <c r="AO78"/>
      <c r="AP78"/>
    </row>
    <row r="79" spans="1:42" ht="15.6">
      <c r="A79" s="28"/>
      <c r="B79" s="2">
        <f>+'Ark1'!C218</f>
        <v>2023</v>
      </c>
      <c r="C79" s="2">
        <f>+'Ark1'!E218</f>
        <v>16</v>
      </c>
      <c r="D79" s="2">
        <f>+'Ark1'!Q218</f>
        <v>125</v>
      </c>
      <c r="E79" s="18">
        <f>+'Ark1'!R218</f>
        <v>743</v>
      </c>
      <c r="F79" s="18"/>
      <c r="G79" s="18">
        <f>+'Ark1'!S218</f>
        <v>741</v>
      </c>
      <c r="H79" s="51">
        <f>+'Ark1'!T218</f>
        <v>2.4540079928658716</v>
      </c>
      <c r="I79" s="51">
        <f>+'Ark1'!U218</f>
        <v>2.4852363493287504</v>
      </c>
      <c r="J79" s="51"/>
      <c r="K79" s="5">
        <f>+'Ark1'!W218</f>
        <v>59.080971659919022</v>
      </c>
      <c r="L79" s="18"/>
      <c r="M79" s="18">
        <f>+'Ark1'!Z218</f>
        <v>156.91201079622132</v>
      </c>
      <c r="N79" s="18"/>
      <c r="O79" s="18">
        <f>+'Ark1'!AA218</f>
        <v>34.180206390719157</v>
      </c>
      <c r="P79" s="5">
        <f>+'Ark1'!AB218</f>
        <v>5.500232077106439</v>
      </c>
      <c r="Q79" s="18">
        <f>+'Ark1'!AC218</f>
        <v>-50.592550462870513</v>
      </c>
      <c r="R79" s="18">
        <f t="shared" si="30"/>
        <v>5.944</v>
      </c>
      <c r="S79" s="5">
        <f>+'Ark1'!V218</f>
        <v>5.1453566621803501</v>
      </c>
      <c r="T79" s="5"/>
      <c r="U79" s="28"/>
      <c r="AH79"/>
      <c r="AI79"/>
      <c r="AJ79"/>
      <c r="AL79"/>
      <c r="AM79"/>
      <c r="AN79"/>
      <c r="AO79"/>
      <c r="AP79"/>
    </row>
    <row r="80" spans="1:42" ht="15.6">
      <c r="A80" s="28"/>
      <c r="B80" s="2">
        <f>+'Ark1'!C219</f>
        <v>2023</v>
      </c>
      <c r="C80" s="2">
        <f>+'Ark1'!E219</f>
        <v>17</v>
      </c>
      <c r="D80" s="2">
        <f>+'Ark1'!Q219</f>
        <v>101</v>
      </c>
      <c r="E80" s="18">
        <f>+'Ark1'!R219</f>
        <v>573</v>
      </c>
      <c r="F80" s="18"/>
      <c r="G80" s="18">
        <f>+'Ark1'!S219</f>
        <v>572</v>
      </c>
      <c r="H80" s="51">
        <f>+'Ark1'!T219</f>
        <v>1.892525679558742</v>
      </c>
      <c r="I80" s="51">
        <f>+'Ark1'!U219</f>
        <v>1.9185056443402904</v>
      </c>
      <c r="J80" s="51"/>
      <c r="K80" s="5">
        <f>+'Ark1'!W219</f>
        <v>58.5541958041958</v>
      </c>
      <c r="L80" s="18"/>
      <c r="M80" s="18">
        <f>+'Ark1'!Z219</f>
        <v>156.91835664335653</v>
      </c>
      <c r="N80" s="18"/>
      <c r="O80" s="18">
        <f>+'Ark1'!AA219</f>
        <v>30.149019665818432</v>
      </c>
      <c r="P80" s="5">
        <f>+'Ark1'!AB219</f>
        <v>4.8651967830586207</v>
      </c>
      <c r="Q80" s="18">
        <f>+'Ark1'!AC219</f>
        <v>-39.743063001725531</v>
      </c>
      <c r="R80" s="18">
        <f t="shared" si="30"/>
        <v>5.673267326732673</v>
      </c>
      <c r="S80" s="5">
        <f>+'Ark1'!V219</f>
        <v>6.7713787085514854</v>
      </c>
      <c r="T80" s="5"/>
      <c r="U80" s="28"/>
      <c r="AH80"/>
      <c r="AI80"/>
      <c r="AJ80"/>
      <c r="AL80"/>
      <c r="AM80"/>
      <c r="AN80"/>
      <c r="AO80"/>
      <c r="AP80"/>
    </row>
    <row r="81" spans="1:42" ht="15.6">
      <c r="A81" s="28"/>
      <c r="B81" s="2">
        <f>+'Ark1'!C220</f>
        <v>2023</v>
      </c>
      <c r="C81" s="2">
        <f>+'Ark1'!E220</f>
        <v>18</v>
      </c>
      <c r="D81" s="2">
        <f>+'Ark1'!Q220</f>
        <v>110</v>
      </c>
      <c r="E81" s="18">
        <f>+'Ark1'!R220</f>
        <v>580</v>
      </c>
      <c r="F81" s="18"/>
      <c r="G81" s="18">
        <f>+'Ark1'!S220</f>
        <v>580</v>
      </c>
      <c r="H81" s="51">
        <f>+'Ark1'!T220</f>
        <v>1.9156455395184464</v>
      </c>
      <c r="I81" s="51">
        <f>+'Ark1'!U220</f>
        <v>1.9535617468220112</v>
      </c>
      <c r="J81" s="51"/>
      <c r="K81" s="5">
        <f>+'Ark1'!W220</f>
        <v>59.244827586206888</v>
      </c>
      <c r="L81" s="18"/>
      <c r="M81" s="18">
        <f>+'Ark1'!Z220</f>
        <v>157.58172413793099</v>
      </c>
      <c r="N81" s="18"/>
      <c r="O81" s="18">
        <f>+'Ark1'!AA220</f>
        <v>30.818071452669241</v>
      </c>
      <c r="P81" s="5">
        <f>+'Ark1'!AB220</f>
        <v>4.7060552487998226</v>
      </c>
      <c r="Q81" s="18">
        <f>+'Ark1'!AC220</f>
        <v>-37.585407545521534</v>
      </c>
      <c r="R81" s="18">
        <f t="shared" si="30"/>
        <v>5.2727272727272725</v>
      </c>
      <c r="S81" s="5">
        <f>+'Ark1'!V220</f>
        <v>5.8482758620689683</v>
      </c>
      <c r="T81" s="5"/>
      <c r="U81" s="28"/>
      <c r="AH81"/>
      <c r="AI81"/>
      <c r="AJ81"/>
      <c r="AL81"/>
      <c r="AM81"/>
      <c r="AN81"/>
      <c r="AO81"/>
      <c r="AP81"/>
    </row>
    <row r="82" spans="1:42" ht="15.6">
      <c r="A82" s="28"/>
      <c r="B82" s="2">
        <f>+'Ark1'!C221</f>
        <v>2023</v>
      </c>
      <c r="C82" s="2">
        <f>+'Ark1'!E221</f>
        <v>19</v>
      </c>
      <c r="D82" s="2">
        <f>+'Ark1'!Q221</f>
        <v>89</v>
      </c>
      <c r="E82" s="18">
        <f>+'Ark1'!R221</f>
        <v>526</v>
      </c>
      <c r="F82" s="18"/>
      <c r="G82" s="18">
        <f>+'Ark1'!S221</f>
        <v>525</v>
      </c>
      <c r="H82" s="51">
        <f>+'Ark1'!T221</f>
        <v>1.7372923341150053</v>
      </c>
      <c r="I82" s="51">
        <f>+'Ark1'!U221</f>
        <v>1.747497868280752</v>
      </c>
      <c r="J82" s="51"/>
      <c r="K82" s="5">
        <f>+'Ark1'!W221</f>
        <v>59.38666666666667</v>
      </c>
      <c r="L82" s="18"/>
      <c r="M82" s="18">
        <f>+'Ark1'!Z221</f>
        <v>155.72704761904771</v>
      </c>
      <c r="N82" s="18"/>
      <c r="O82" s="18">
        <f>+'Ark1'!AA221</f>
        <v>29.551938327332326</v>
      </c>
      <c r="P82" s="5">
        <f>+'Ark1'!AB221</f>
        <v>4.7128005356570313</v>
      </c>
      <c r="Q82" s="18">
        <f>+'Ark1'!AC221</f>
        <v>-49.492995040076117</v>
      </c>
      <c r="R82" s="18">
        <f t="shared" si="30"/>
        <v>5.9101123595505616</v>
      </c>
      <c r="S82" s="5">
        <f>+'Ark1'!V221</f>
        <v>5.4866920152091252</v>
      </c>
      <c r="T82" s="5"/>
      <c r="U82" s="28"/>
      <c r="AH82"/>
      <c r="AI82"/>
      <c r="AJ82"/>
      <c r="AL82"/>
      <c r="AM82"/>
      <c r="AN82"/>
      <c r="AO82"/>
      <c r="AP82"/>
    </row>
    <row r="83" spans="1:42" ht="15.6">
      <c r="A83" s="28"/>
      <c r="B83" s="2">
        <f>+'Ark1'!C222</f>
        <v>2023</v>
      </c>
      <c r="C83" s="2">
        <f>+'Ark1'!E222</f>
        <v>20</v>
      </c>
      <c r="D83" s="2">
        <f>+'Ark1'!Q222</f>
        <v>95</v>
      </c>
      <c r="E83" s="18">
        <f>+'Ark1'!R222</f>
        <v>623</v>
      </c>
      <c r="F83" s="18"/>
      <c r="G83" s="18">
        <f>+'Ark1'!S222</f>
        <v>622</v>
      </c>
      <c r="H83" s="51">
        <f>+'Ark1'!T222</f>
        <v>2.0576675364137795</v>
      </c>
      <c r="I83" s="51">
        <f>+'Ark1'!U222</f>
        <v>2.0319308705030217</v>
      </c>
      <c r="J83" s="51"/>
      <c r="K83" s="5">
        <f>+'Ark1'!W222</f>
        <v>59.376205787781352</v>
      </c>
      <c r="L83" s="18"/>
      <c r="M83" s="18">
        <f>+'Ark1'!Z222</f>
        <v>152.83585209003203</v>
      </c>
      <c r="N83" s="18"/>
      <c r="O83" s="18">
        <f>+'Ark1'!AA222</f>
        <v>32.273984089864506</v>
      </c>
      <c r="P83" s="5">
        <f>+'Ark1'!AB222</f>
        <v>4.4544799960064845</v>
      </c>
      <c r="Q83" s="18">
        <f>+'Ark1'!AC222</f>
        <v>-41.537950140570466</v>
      </c>
      <c r="R83" s="18">
        <f t="shared" si="30"/>
        <v>6.5578947368421057</v>
      </c>
      <c r="S83" s="5">
        <f>+'Ark1'!V222</f>
        <v>5.6260032102728736</v>
      </c>
      <c r="T83" s="5"/>
      <c r="U83" s="28"/>
      <c r="AH83"/>
      <c r="AI83"/>
      <c r="AJ83"/>
      <c r="AL83"/>
      <c r="AM83"/>
      <c r="AN83"/>
      <c r="AO83"/>
      <c r="AP83"/>
    </row>
    <row r="84" spans="1:42" ht="15.6">
      <c r="A84" s="28"/>
      <c r="B84" s="2">
        <f>+'Ark1'!C223</f>
        <v>2023</v>
      </c>
      <c r="C84" s="2">
        <f>+'Ark1'!E223</f>
        <v>21</v>
      </c>
      <c r="D84" s="2">
        <f>+'Ark1'!Q223</f>
        <v>88</v>
      </c>
      <c r="E84" s="18">
        <f>+'Ark1'!R223</f>
        <v>525</v>
      </c>
      <c r="F84" s="18"/>
      <c r="G84" s="18">
        <f>+'Ark1'!S223</f>
        <v>524</v>
      </c>
      <c r="H84" s="51">
        <f>+'Ark1'!T223</f>
        <v>1.7339894969779035</v>
      </c>
      <c r="I84" s="51">
        <f>+'Ark1'!U223</f>
        <v>1.684086527976794</v>
      </c>
      <c r="J84" s="51"/>
      <c r="K84" s="5">
        <f>+'Ark1'!W223</f>
        <v>59.60114503816795</v>
      </c>
      <c r="L84" s="18"/>
      <c r="M84" s="18">
        <f>+'Ark1'!Z223</f>
        <v>150.36259541984725</v>
      </c>
      <c r="N84" s="18"/>
      <c r="O84" s="18">
        <f>+'Ark1'!AA223</f>
        <v>30.400754148635915</v>
      </c>
      <c r="P84" s="5">
        <f>+'Ark1'!AB223</f>
        <v>4.7377079428224338</v>
      </c>
      <c r="Q84" s="18">
        <f>+'Ark1'!AC223</f>
        <v>-44.527860497933759</v>
      </c>
      <c r="R84" s="18">
        <f t="shared" si="30"/>
        <v>5.9659090909090908</v>
      </c>
      <c r="S84" s="5">
        <f>+'Ark1'!V223</f>
        <v>5.1333333333333346</v>
      </c>
      <c r="T84" s="5"/>
      <c r="U84" s="28"/>
      <c r="AH84"/>
      <c r="AI84"/>
      <c r="AJ84"/>
      <c r="AL84"/>
      <c r="AM84"/>
      <c r="AN84"/>
      <c r="AO84"/>
      <c r="AP84"/>
    </row>
    <row r="85" spans="1:42" ht="15.6">
      <c r="A85" s="28"/>
      <c r="B85" s="2">
        <f>+'Ark1'!C224</f>
        <v>2023</v>
      </c>
      <c r="C85" s="2">
        <f>+'Ark1'!E224</f>
        <v>22</v>
      </c>
      <c r="D85" s="2">
        <f>+'Ark1'!Q224</f>
        <v>124</v>
      </c>
      <c r="E85" s="18">
        <f>+'Ark1'!R224</f>
        <v>838</v>
      </c>
      <c r="F85" s="18"/>
      <c r="G85" s="18">
        <f>+'Ark1'!S224</f>
        <v>838</v>
      </c>
      <c r="H85" s="51">
        <f>+'Ark1'!T224</f>
        <v>2.7677775208904447</v>
      </c>
      <c r="I85" s="51">
        <f>+'Ark1'!U224</f>
        <v>2.7573662647950461</v>
      </c>
      <c r="J85" s="51"/>
      <c r="K85" s="5">
        <f>+'Ark1'!W224</f>
        <v>58.855608591885456</v>
      </c>
      <c r="L85" s="18"/>
      <c r="M85" s="18">
        <f>+'Ark1'!Z224</f>
        <v>153.9420047732697</v>
      </c>
      <c r="N85" s="18"/>
      <c r="O85" s="18">
        <f>+'Ark1'!AA224</f>
        <v>31.145018055544437</v>
      </c>
      <c r="P85" s="5">
        <f>+'Ark1'!AB224</f>
        <v>4.9195834660322175</v>
      </c>
      <c r="Q85" s="18">
        <f>+'Ark1'!AC224</f>
        <v>-44.874033773021672</v>
      </c>
      <c r="R85" s="18">
        <f t="shared" si="30"/>
        <v>6.758064516129032</v>
      </c>
      <c r="S85" s="5">
        <f>+'Ark1'!V224</f>
        <v>5.9546539379474943</v>
      </c>
      <c r="T85" s="5"/>
      <c r="U85" s="28"/>
      <c r="AH85"/>
      <c r="AI85"/>
      <c r="AJ85"/>
      <c r="AL85"/>
      <c r="AM85"/>
      <c r="AN85"/>
      <c r="AO85"/>
      <c r="AP85"/>
    </row>
    <row r="86" spans="1:42" ht="15.6">
      <c r="A86" s="28"/>
      <c r="B86" s="2">
        <f>+'Ark1'!C225</f>
        <v>2023</v>
      </c>
      <c r="C86" s="2">
        <f>+'Ark1'!E225</f>
        <v>23</v>
      </c>
      <c r="D86" s="2">
        <f>+'Ark1'!Q225</f>
        <v>114</v>
      </c>
      <c r="E86" s="18">
        <f>+'Ark1'!R225</f>
        <v>542</v>
      </c>
      <c r="F86" s="18"/>
      <c r="G86" s="18">
        <f>+'Ark1'!S225</f>
        <v>540</v>
      </c>
      <c r="H86" s="51">
        <f>+'Ark1'!T225</f>
        <v>1.7901377283086171</v>
      </c>
      <c r="I86" s="51">
        <f>+'Ark1'!U225</f>
        <v>1.798631771071447</v>
      </c>
      <c r="J86" s="51"/>
      <c r="K86" s="5">
        <f>+'Ark1'!W225</f>
        <v>58.892592592592599</v>
      </c>
      <c r="L86" s="18"/>
      <c r="M86" s="18">
        <f>+'Ark1'!Z225</f>
        <v>155.83148148148149</v>
      </c>
      <c r="N86" s="18"/>
      <c r="O86" s="18">
        <f>+'Ark1'!AA225</f>
        <v>30.274428912092748</v>
      </c>
      <c r="P86" s="5">
        <f>+'Ark1'!AB225</f>
        <v>4.9888338966970807</v>
      </c>
      <c r="Q86" s="18">
        <f>+'Ark1'!AC225</f>
        <v>-29.032411688811081</v>
      </c>
      <c r="R86" s="18">
        <f t="shared" si="30"/>
        <v>4.7543859649122808</v>
      </c>
      <c r="S86" s="5">
        <f>+'Ark1'!V225</f>
        <v>5.7619926199262004</v>
      </c>
      <c r="T86" s="5"/>
      <c r="U86" s="28"/>
      <c r="AH86"/>
      <c r="AI86"/>
      <c r="AJ86"/>
      <c r="AL86"/>
      <c r="AM86"/>
      <c r="AN86"/>
      <c r="AO86"/>
      <c r="AP86"/>
    </row>
    <row r="87" spans="1:42" ht="15.6">
      <c r="A87" s="28"/>
      <c r="B87" s="2">
        <f>+'Ark1'!C226</f>
        <v>2023</v>
      </c>
      <c r="C87" s="2">
        <f>+'Ark1'!E226</f>
        <v>24</v>
      </c>
      <c r="D87" s="2">
        <f>+'Ark1'!Q226</f>
        <v>98</v>
      </c>
      <c r="E87" s="18">
        <f>+'Ark1'!R226</f>
        <v>566</v>
      </c>
      <c r="F87" s="18"/>
      <c r="G87" s="18">
        <f>+'Ark1'!S226</f>
        <v>566</v>
      </c>
      <c r="H87" s="51">
        <f>+'Ark1'!T226</f>
        <v>1.8694058195990355</v>
      </c>
      <c r="I87" s="51">
        <f>+'Ark1'!U226</f>
        <v>1.8476282369691648</v>
      </c>
      <c r="J87" s="51"/>
      <c r="K87" s="5">
        <f>+'Ark1'!W226</f>
        <v>59.093639575971729</v>
      </c>
      <c r="L87" s="18"/>
      <c r="M87" s="18">
        <f>+'Ark1'!Z226</f>
        <v>152.72314487632505</v>
      </c>
      <c r="N87" s="18"/>
      <c r="O87" s="18">
        <f>+'Ark1'!AA226</f>
        <v>29.315821618656141</v>
      </c>
      <c r="P87" s="5">
        <f>+'Ark1'!AB226</f>
        <v>4.4308660988565531</v>
      </c>
      <c r="Q87" s="18">
        <f>+'Ark1'!AC226</f>
        <v>-39.029677698345402</v>
      </c>
      <c r="R87" s="18">
        <f t="shared" si="30"/>
        <v>5.7755102040816331</v>
      </c>
      <c r="S87" s="5">
        <f>+'Ark1'!V226</f>
        <v>6.0812720848056552</v>
      </c>
      <c r="T87" s="5"/>
      <c r="U87" s="28"/>
      <c r="AH87"/>
      <c r="AI87"/>
      <c r="AJ87"/>
      <c r="AL87"/>
      <c r="AM87"/>
      <c r="AN87"/>
      <c r="AO87"/>
      <c r="AP87"/>
    </row>
    <row r="88" spans="1:42" ht="15.6">
      <c r="A88" s="28"/>
      <c r="B88" s="2">
        <f>+'Ark1'!C227</f>
        <v>2023</v>
      </c>
      <c r="C88" s="2">
        <f>+'Ark1'!E227</f>
        <v>25</v>
      </c>
      <c r="D88" s="2">
        <f>+'Ark1'!Q227</f>
        <v>106</v>
      </c>
      <c r="E88" s="18">
        <f>+'Ark1'!R227</f>
        <v>503</v>
      </c>
      <c r="F88" s="18"/>
      <c r="G88" s="18">
        <f>+'Ark1'!S227</f>
        <v>503</v>
      </c>
      <c r="H88" s="51">
        <f>+'Ark1'!T227</f>
        <v>1.661327079961687</v>
      </c>
      <c r="I88" s="51">
        <f>+'Ark1'!U227</f>
        <v>1.6789438548122917</v>
      </c>
      <c r="J88" s="51"/>
      <c r="K88" s="5">
        <f>+'Ark1'!W227</f>
        <v>59.27833001988072</v>
      </c>
      <c r="L88" s="18"/>
      <c r="M88" s="18">
        <f>+'Ark1'!Z227</f>
        <v>156.16182902584501</v>
      </c>
      <c r="N88" s="18"/>
      <c r="O88" s="18">
        <f>+'Ark1'!AA227</f>
        <v>28.733093641535945</v>
      </c>
      <c r="P88" s="5">
        <f>+'Ark1'!AB227</f>
        <v>4.5042577156530461</v>
      </c>
      <c r="Q88" s="18">
        <f>+'Ark1'!AC227</f>
        <v>-35.302068829145398</v>
      </c>
      <c r="R88" s="18">
        <f t="shared" si="30"/>
        <v>4.7452830188679247</v>
      </c>
      <c r="S88" s="5">
        <f>+'Ark1'!V227</f>
        <v>5.8747514910536749</v>
      </c>
      <c r="T88" s="5"/>
      <c r="U88" s="28"/>
      <c r="AH88"/>
      <c r="AI88"/>
      <c r="AJ88"/>
      <c r="AL88"/>
      <c r="AM88"/>
      <c r="AN88"/>
      <c r="AO88"/>
      <c r="AP88"/>
    </row>
    <row r="89" spans="1:42" ht="15.6">
      <c r="A89" s="28"/>
      <c r="B89" s="2">
        <f>+'Ark1'!C228</f>
        <v>2023</v>
      </c>
      <c r="C89" s="2">
        <f>+'Ark1'!E228</f>
        <v>26</v>
      </c>
      <c r="D89" s="2">
        <f>+'Ark1'!Q228</f>
        <v>100</v>
      </c>
      <c r="E89" s="18">
        <f>+'Ark1'!R228</f>
        <v>516</v>
      </c>
      <c r="F89" s="18"/>
      <c r="G89" s="18">
        <f>+'Ark1'!S228</f>
        <v>514</v>
      </c>
      <c r="H89" s="51">
        <f>+'Ark1'!T228</f>
        <v>1.7042639627439975</v>
      </c>
      <c r="I89" s="51">
        <f>+'Ark1'!U228</f>
        <v>1.7434046766307001</v>
      </c>
      <c r="J89" s="51"/>
      <c r="K89" s="5">
        <f>+'Ark1'!W228</f>
        <v>59.31712062256809</v>
      </c>
      <c r="L89" s="18"/>
      <c r="M89" s="18">
        <f>+'Ark1'!Z228</f>
        <v>158.68715953307398</v>
      </c>
      <c r="N89" s="18"/>
      <c r="O89" s="18">
        <f>+'Ark1'!AA228</f>
        <v>30.702272924798709</v>
      </c>
      <c r="P89" s="5">
        <f>+'Ark1'!AB228</f>
        <v>4.3725597615948901</v>
      </c>
      <c r="Q89" s="18">
        <f>+'Ark1'!AC228</f>
        <v>-38.98789695316939</v>
      </c>
      <c r="R89" s="18">
        <f t="shared" si="30"/>
        <v>5.16</v>
      </c>
      <c r="S89" s="5">
        <f>+'Ark1'!V228</f>
        <v>5.8410852713178301</v>
      </c>
      <c r="T89" s="5"/>
      <c r="U89" s="28"/>
      <c r="AH89"/>
      <c r="AI89"/>
      <c r="AJ89"/>
      <c r="AL89"/>
      <c r="AM89"/>
      <c r="AN89"/>
      <c r="AO89"/>
      <c r="AP89"/>
    </row>
    <row r="90" spans="1:42" ht="15.6">
      <c r="A90" s="28"/>
      <c r="B90" s="2">
        <f>+'Ark1'!C229</f>
        <v>2023</v>
      </c>
      <c r="C90" s="2">
        <f>+'Ark1'!E229</f>
        <v>27</v>
      </c>
      <c r="D90" s="2">
        <f>+'Ark1'!Q229</f>
        <v>109</v>
      </c>
      <c r="E90" s="18">
        <f>+'Ark1'!R229</f>
        <v>605</v>
      </c>
      <c r="F90" s="18"/>
      <c r="G90" s="18">
        <f>+'Ark1'!S229</f>
        <v>604</v>
      </c>
      <c r="H90" s="51">
        <f>+'Ark1'!T229</f>
        <v>1.9982164679459649</v>
      </c>
      <c r="I90" s="51">
        <f>+'Ark1'!U229</f>
        <v>1.9803587931492672</v>
      </c>
      <c r="J90" s="51"/>
      <c r="K90" s="5">
        <f>+'Ark1'!W229</f>
        <v>58.488410596026498</v>
      </c>
      <c r="L90" s="18"/>
      <c r="M90" s="18">
        <f>+'Ark1'!Z229</f>
        <v>153.39586092715237</v>
      </c>
      <c r="N90" s="18"/>
      <c r="O90" s="18">
        <f>+'Ark1'!AA229</f>
        <v>32.999714519443131</v>
      </c>
      <c r="P90" s="5">
        <f>+'Ark1'!AB229</f>
        <v>4.8372380867838443</v>
      </c>
      <c r="Q90" s="18">
        <f>+'Ark1'!AC229</f>
        <v>-47.251549156182818</v>
      </c>
      <c r="R90" s="18">
        <f t="shared" si="30"/>
        <v>5.5504587155963305</v>
      </c>
      <c r="S90" s="5">
        <f>+'Ark1'!V229</f>
        <v>6.3685950413223154</v>
      </c>
      <c r="T90" s="5"/>
      <c r="U90" s="28"/>
      <c r="AH90"/>
      <c r="AI90"/>
      <c r="AJ90"/>
      <c r="AL90"/>
      <c r="AM90"/>
      <c r="AN90"/>
      <c r="AO90"/>
      <c r="AP90"/>
    </row>
    <row r="91" spans="1:42" ht="15.6">
      <c r="A91" s="28"/>
      <c r="B91" s="2">
        <f>+'Ark1'!C230</f>
        <v>2023</v>
      </c>
      <c r="C91" s="2">
        <f>+'Ark1'!E230</f>
        <v>28</v>
      </c>
      <c r="D91" s="2">
        <f>+'Ark1'!Q230</f>
        <v>103</v>
      </c>
      <c r="E91" s="18">
        <f>+'Ark1'!R230</f>
        <v>556</v>
      </c>
      <c r="F91" s="18"/>
      <c r="G91" s="18">
        <f>+'Ark1'!S230</f>
        <v>556</v>
      </c>
      <c r="H91" s="51">
        <f>+'Ark1'!T230</f>
        <v>1.8363774482280275</v>
      </c>
      <c r="I91" s="51">
        <f>+'Ark1'!U230</f>
        <v>1.8364601292033575</v>
      </c>
      <c r="J91" s="51"/>
      <c r="K91" s="5">
        <f>+'Ark1'!W230</f>
        <v>58.96942446043164</v>
      </c>
      <c r="L91" s="18"/>
      <c r="M91" s="18">
        <f>+'Ark1'!Z230</f>
        <v>154.53021582733797</v>
      </c>
      <c r="N91" s="18"/>
      <c r="O91" s="18">
        <f>+'Ark1'!AA230</f>
        <v>33.555482144767801</v>
      </c>
      <c r="P91" s="5">
        <f>+'Ark1'!AB230</f>
        <v>4.7522202716710282</v>
      </c>
      <c r="Q91" s="18">
        <f>+'Ark1'!AC230</f>
        <v>-40.977996264326805</v>
      </c>
      <c r="R91" s="18">
        <f t="shared" si="30"/>
        <v>5.3980582524271847</v>
      </c>
      <c r="S91" s="5">
        <f>+'Ark1'!V230</f>
        <v>5.8812949640287764</v>
      </c>
      <c r="T91" s="5"/>
      <c r="U91" s="28"/>
      <c r="AH91"/>
      <c r="AI91"/>
      <c r="AJ91"/>
      <c r="AL91"/>
      <c r="AM91"/>
      <c r="AN91"/>
      <c r="AO91"/>
      <c r="AP91"/>
    </row>
    <row r="92" spans="1:42" ht="15.6">
      <c r="A92" s="28"/>
      <c r="B92" s="2">
        <f>+'Ark1'!C231</f>
        <v>2023</v>
      </c>
      <c r="C92" s="2">
        <f>+'Ark1'!E231</f>
        <v>29</v>
      </c>
      <c r="D92" s="2">
        <f>+'Ark1'!Q231</f>
        <v>79</v>
      </c>
      <c r="E92" s="18">
        <f>+'Ark1'!R231</f>
        <v>423</v>
      </c>
      <c r="F92" s="18"/>
      <c r="G92" s="18">
        <f>+'Ark1'!S231</f>
        <v>422</v>
      </c>
      <c r="H92" s="51">
        <f>+'Ark1'!T231</f>
        <v>1.3971001089936252</v>
      </c>
      <c r="I92" s="51">
        <f>+'Ark1'!U231</f>
        <v>1.4227784554996441</v>
      </c>
      <c r="J92" s="51"/>
      <c r="K92" s="5">
        <f>+'Ark1'!W231</f>
        <v>58.658767772511858</v>
      </c>
      <c r="L92" s="18"/>
      <c r="M92" s="18">
        <f>+'Ark1'!Z231</f>
        <v>157.73625592417059</v>
      </c>
      <c r="N92" s="18"/>
      <c r="O92" s="18">
        <f>+'Ark1'!AA231</f>
        <v>31.522351781097687</v>
      </c>
      <c r="P92" s="5">
        <f>+'Ark1'!AB231</f>
        <v>4.6418819110278591</v>
      </c>
      <c r="Q92" s="18">
        <f>+'Ark1'!AC231</f>
        <v>-47.462633601116416</v>
      </c>
      <c r="R92" s="18">
        <f t="shared" si="30"/>
        <v>5.3544303797468356</v>
      </c>
      <c r="S92" s="5">
        <f>+'Ark1'!V231</f>
        <v>6.7446808510638316</v>
      </c>
      <c r="T92" s="5"/>
      <c r="U92" s="28"/>
      <c r="AH92"/>
      <c r="AI92"/>
      <c r="AJ92"/>
      <c r="AL92"/>
      <c r="AM92"/>
      <c r="AN92"/>
      <c r="AO92"/>
      <c r="AP92"/>
    </row>
    <row r="93" spans="1:42" ht="15.6">
      <c r="A93" s="28"/>
      <c r="B93" s="2">
        <f>+'Ark1'!C232</f>
        <v>2023</v>
      </c>
      <c r="C93" s="2">
        <f>+'Ark1'!E232</f>
        <v>30</v>
      </c>
      <c r="D93" s="2">
        <f>+'Ark1'!Q232</f>
        <v>102</v>
      </c>
      <c r="E93" s="18">
        <f>+'Ark1'!R232</f>
        <v>524</v>
      </c>
      <c r="F93" s="18"/>
      <c r="G93" s="18">
        <f>+'Ark1'!S232</f>
        <v>523</v>
      </c>
      <c r="H93" s="51">
        <f>+'Ark1'!T232</f>
        <v>1.7306866598408028</v>
      </c>
      <c r="I93" s="51">
        <f>+'Ark1'!U232</f>
        <v>1.730537306534975</v>
      </c>
      <c r="J93" s="51"/>
      <c r="K93" s="5">
        <f>+'Ark1'!W232</f>
        <v>59.609942638623345</v>
      </c>
      <c r="L93" s="18"/>
      <c r="M93" s="18">
        <f>+'Ark1'!Z232</f>
        <v>154.80535372848939</v>
      </c>
      <c r="N93" s="18"/>
      <c r="O93" s="18">
        <f>+'Ark1'!AA232</f>
        <v>30.098067406167303</v>
      </c>
      <c r="P93" s="5">
        <f>+'Ark1'!AB232</f>
        <v>4.6363820821024682</v>
      </c>
      <c r="Q93" s="18">
        <f>+'Ark1'!AC232</f>
        <v>-41.544141721918947</v>
      </c>
      <c r="R93" s="18">
        <f t="shared" si="30"/>
        <v>5.1372549019607847</v>
      </c>
      <c r="S93" s="5">
        <f>+'Ark1'!V232</f>
        <v>5.0534351145038157</v>
      </c>
      <c r="T93" s="5"/>
      <c r="U93" s="28"/>
      <c r="AH93"/>
      <c r="AI93"/>
      <c r="AJ93"/>
      <c r="AL93"/>
      <c r="AM93"/>
      <c r="AN93"/>
      <c r="AO93"/>
      <c r="AP93"/>
    </row>
    <row r="94" spans="1:42" ht="15.6">
      <c r="A94" s="28"/>
      <c r="B94" s="2">
        <f>+'Ark1'!C233</f>
        <v>2023</v>
      </c>
      <c r="C94" s="2">
        <f>+'Ark1'!E233</f>
        <v>31</v>
      </c>
      <c r="D94" s="2">
        <f>+'Ark1'!Q233</f>
        <v>105</v>
      </c>
      <c r="E94" s="18">
        <f>+'Ark1'!R233</f>
        <v>607</v>
      </c>
      <c r="F94" s="18"/>
      <c r="G94" s="18">
        <f>+'Ark1'!S233</f>
        <v>605</v>
      </c>
      <c r="H94" s="51">
        <f>+'Ark1'!T233</f>
        <v>2.0048221422201662</v>
      </c>
      <c r="I94" s="51">
        <f>+'Ark1'!U233</f>
        <v>1.9962997974970935</v>
      </c>
      <c r="J94" s="51"/>
      <c r="K94" s="5">
        <f>+'Ark1'!W233</f>
        <v>59.2</v>
      </c>
      <c r="L94" s="18"/>
      <c r="M94" s="18">
        <f>+'Ark1'!Z233</f>
        <v>154.37504132231413</v>
      </c>
      <c r="N94" s="18"/>
      <c r="O94" s="18">
        <f>+'Ark1'!AA233</f>
        <v>30.662499052405224</v>
      </c>
      <c r="P94" s="5">
        <f>+'Ark1'!AB233</f>
        <v>4.659088691795449</v>
      </c>
      <c r="Q94" s="18">
        <f>+'Ark1'!AC233</f>
        <v>-35.752312382637626</v>
      </c>
      <c r="R94" s="18">
        <f t="shared" si="30"/>
        <v>5.7809523809523808</v>
      </c>
      <c r="S94" s="5">
        <f>+'Ark1'!V233</f>
        <v>5.7874794069192728</v>
      </c>
      <c r="T94" s="5"/>
      <c r="U94" s="28"/>
      <c r="AH94"/>
      <c r="AI94"/>
      <c r="AJ94"/>
      <c r="AL94"/>
      <c r="AM94"/>
      <c r="AN94"/>
      <c r="AO94"/>
      <c r="AP94"/>
    </row>
    <row r="95" spans="1:42" ht="15.6">
      <c r="A95" s="28"/>
      <c r="B95" s="2">
        <f>+'Ark1'!C234</f>
        <v>2023</v>
      </c>
      <c r="C95" s="2">
        <f>+'Ark1'!E234</f>
        <v>32</v>
      </c>
      <c r="D95" s="2">
        <f>+'Ark1'!Q234</f>
        <v>89</v>
      </c>
      <c r="E95" s="18">
        <f>+'Ark1'!R234</f>
        <v>461</v>
      </c>
      <c r="F95" s="18"/>
      <c r="G95" s="18">
        <f>+'Ark1'!S234</f>
        <v>458</v>
      </c>
      <c r="H95" s="51">
        <f>+'Ark1'!T234</f>
        <v>1.5226079202034548</v>
      </c>
      <c r="I95" s="51">
        <f>+'Ark1'!U234</f>
        <v>1.5186574622079252</v>
      </c>
      <c r="J95" s="51"/>
      <c r="K95" s="5">
        <f>+'Ark1'!W234</f>
        <v>58.733624454148483</v>
      </c>
      <c r="L95" s="18"/>
      <c r="M95" s="18">
        <f>+'Ark1'!Z234</f>
        <v>155.1318777292577</v>
      </c>
      <c r="N95" s="18"/>
      <c r="O95" s="18">
        <f>+'Ark1'!AA234</f>
        <v>30.60288590528274</v>
      </c>
      <c r="P95" s="5">
        <f>+'Ark1'!AB234</f>
        <v>4.6865742890077993</v>
      </c>
      <c r="Q95" s="18">
        <f>+'Ark1'!AC234</f>
        <v>-30.982882946450612</v>
      </c>
      <c r="R95" s="18">
        <f t="shared" si="30"/>
        <v>5.1797752808988768</v>
      </c>
      <c r="S95" s="5">
        <f>+'Ark1'!V234</f>
        <v>6.3926247288503282</v>
      </c>
      <c r="T95" s="5"/>
      <c r="U95" s="28"/>
      <c r="AH95"/>
      <c r="AI95"/>
      <c r="AJ95"/>
      <c r="AL95"/>
      <c r="AM95"/>
      <c r="AN95"/>
      <c r="AO95"/>
      <c r="AP95"/>
    </row>
    <row r="96" spans="1:42" ht="15.6">
      <c r="A96" s="28"/>
      <c r="B96" s="2">
        <f>+'Ark1'!C235</f>
        <v>2023</v>
      </c>
      <c r="C96" s="2">
        <f>+'Ark1'!E235</f>
        <v>33</v>
      </c>
      <c r="D96" s="2">
        <f>+'Ark1'!Q235</f>
        <v>90</v>
      </c>
      <c r="E96" s="18">
        <f>+'Ark1'!R235</f>
        <v>538</v>
      </c>
      <c r="F96" s="18"/>
      <c r="G96" s="18">
        <f>+'Ark1'!S235</f>
        <v>535</v>
      </c>
      <c r="H96" s="51">
        <f>+'Ark1'!T235</f>
        <v>1.7769263797602144</v>
      </c>
      <c r="I96" s="51">
        <f>+'Ark1'!U235</f>
        <v>1.8378430508731141</v>
      </c>
      <c r="J96" s="51"/>
      <c r="K96" s="5">
        <f>+'Ark1'!W235</f>
        <v>58.523364485981311</v>
      </c>
      <c r="L96" s="18"/>
      <c r="M96" s="18">
        <f>+'Ark1'!Z235</f>
        <v>160.7168224299065</v>
      </c>
      <c r="N96" s="18"/>
      <c r="O96" s="18">
        <f>+'Ark1'!AA235</f>
        <v>31.916803314685247</v>
      </c>
      <c r="P96" s="5">
        <f>+'Ark1'!AB235</f>
        <v>4.7955310083656624</v>
      </c>
      <c r="Q96" s="18">
        <f>+'Ark1'!AC235</f>
        <v>-39.603588116663552</v>
      </c>
      <c r="R96" s="18">
        <f t="shared" si="30"/>
        <v>5.9777777777777779</v>
      </c>
      <c r="S96" s="5">
        <f>+'Ark1'!V235</f>
        <v>6.2602230483271377</v>
      </c>
      <c r="T96" s="5"/>
      <c r="U96" s="28"/>
      <c r="AH96"/>
      <c r="AI96"/>
      <c r="AJ96"/>
      <c r="AL96"/>
      <c r="AM96"/>
      <c r="AN96"/>
      <c r="AO96"/>
      <c r="AP96"/>
    </row>
    <row r="97" spans="1:42" ht="15.6">
      <c r="A97" s="28"/>
      <c r="B97" s="2">
        <f>+'Ark1'!C236</f>
        <v>2023</v>
      </c>
      <c r="C97" s="2">
        <f>+'Ark1'!E236</f>
        <v>34</v>
      </c>
      <c r="D97" s="2">
        <f>+'Ark1'!Q236</f>
        <v>103</v>
      </c>
      <c r="E97" s="18">
        <f>+'Ark1'!R236</f>
        <v>567</v>
      </c>
      <c r="F97" s="18"/>
      <c r="G97" s="18">
        <f>+'Ark1'!S236</f>
        <v>563</v>
      </c>
      <c r="H97" s="51">
        <f>+'Ark1'!T236</f>
        <v>1.8727086567361373</v>
      </c>
      <c r="I97" s="51">
        <f>+'Ark1'!U236</f>
        <v>1.8443536836491243</v>
      </c>
      <c r="J97" s="51"/>
      <c r="K97" s="5">
        <f>+'Ark1'!W236</f>
        <v>59.08525754884549</v>
      </c>
      <c r="L97" s="18"/>
      <c r="M97" s="18">
        <f>+'Ark1'!Z236</f>
        <v>153.26483126110131</v>
      </c>
      <c r="N97" s="18"/>
      <c r="O97" s="18">
        <f>+'Ark1'!AA236</f>
        <v>30.075314097184947</v>
      </c>
      <c r="P97" s="5">
        <f>+'Ark1'!AB236</f>
        <v>4.560995271253522</v>
      </c>
      <c r="Q97" s="18">
        <f>+'Ark1'!AC236</f>
        <v>-38.027376011115805</v>
      </c>
      <c r="R97" s="18">
        <f t="shared" si="30"/>
        <v>5.5048543689320386</v>
      </c>
      <c r="S97" s="5">
        <f>+'Ark1'!V236</f>
        <v>5.7319223985890639</v>
      </c>
      <c r="T97" s="5"/>
      <c r="U97" s="28"/>
      <c r="AH97"/>
      <c r="AI97"/>
      <c r="AJ97"/>
      <c r="AL97"/>
      <c r="AM97"/>
      <c r="AN97"/>
      <c r="AO97"/>
      <c r="AP97"/>
    </row>
    <row r="98" spans="1:42" ht="15.6">
      <c r="A98" s="28"/>
      <c r="B98" s="2">
        <f>+'Ark1'!C237</f>
        <v>2023</v>
      </c>
      <c r="C98" s="2">
        <f>+'Ark1'!E237</f>
        <v>35</v>
      </c>
      <c r="D98" s="2">
        <f>+'Ark1'!Q237</f>
        <v>101</v>
      </c>
      <c r="E98" s="18">
        <f>+'Ark1'!R237</f>
        <v>579</v>
      </c>
      <c r="F98" s="18"/>
      <c r="G98" s="18">
        <f>+'Ark1'!S237</f>
        <v>578</v>
      </c>
      <c r="H98" s="51">
        <f>+'Ark1'!T237</f>
        <v>1.9123427023813455</v>
      </c>
      <c r="I98" s="51">
        <f>+'Ark1'!U237</f>
        <v>1.9367999667072859</v>
      </c>
      <c r="J98" s="51"/>
      <c r="K98" s="5">
        <f>+'Ark1'!W237</f>
        <v>58.816608996539799</v>
      </c>
      <c r="L98" s="18"/>
      <c r="M98" s="18">
        <f>+'Ark1'!Z237</f>
        <v>156.77024221453306</v>
      </c>
      <c r="N98" s="18"/>
      <c r="O98" s="18">
        <f>+'Ark1'!AA237</f>
        <v>30.932163420157107</v>
      </c>
      <c r="P98" s="5">
        <f>+'Ark1'!AB237</f>
        <v>4.7254300903894544</v>
      </c>
      <c r="Q98" s="18">
        <f>+'Ark1'!AC237</f>
        <v>-46.436842292684624</v>
      </c>
      <c r="R98" s="18">
        <f t="shared" si="30"/>
        <v>5.7326732673267324</v>
      </c>
      <c r="S98" s="5">
        <f>+'Ark1'!V237</f>
        <v>6.2642487046632116</v>
      </c>
      <c r="T98" s="5"/>
      <c r="U98" s="28"/>
      <c r="AH98"/>
      <c r="AI98"/>
      <c r="AJ98"/>
      <c r="AL98"/>
      <c r="AM98"/>
      <c r="AN98"/>
      <c r="AO98"/>
      <c r="AP98"/>
    </row>
    <row r="99" spans="1:42" ht="15.6">
      <c r="A99" s="28"/>
      <c r="B99" s="2">
        <f>+'Ark1'!C238</f>
        <v>2023</v>
      </c>
      <c r="C99" s="2">
        <f>+'Ark1'!E238</f>
        <v>36</v>
      </c>
      <c r="D99" s="2">
        <f>+'Ark1'!Q238</f>
        <v>103</v>
      </c>
      <c r="E99" s="18">
        <f>+'Ark1'!R238</f>
        <v>725</v>
      </c>
      <c r="F99" s="18"/>
      <c r="G99" s="18">
        <f>+'Ark1'!S238</f>
        <v>725</v>
      </c>
      <c r="H99" s="51">
        <f>+'Ark1'!T238</f>
        <v>2.3945569243980578</v>
      </c>
      <c r="I99" s="51">
        <f>+'Ark1'!U238</f>
        <v>2.3494364337703324</v>
      </c>
      <c r="J99" s="51"/>
      <c r="K99" s="5">
        <f>+'Ark1'!W238</f>
        <v>58.36275862068964</v>
      </c>
      <c r="L99" s="18"/>
      <c r="M99" s="18">
        <f>+'Ark1'!Z238</f>
        <v>151.61158620689659</v>
      </c>
      <c r="N99" s="18"/>
      <c r="O99" s="18">
        <f>+'Ark1'!AA238</f>
        <v>26.719971677557194</v>
      </c>
      <c r="P99" s="5">
        <f>+'Ark1'!AB238</f>
        <v>4.4862386492024688</v>
      </c>
      <c r="Q99" s="18">
        <f>+'Ark1'!AC238</f>
        <v>-31.769068729287007</v>
      </c>
      <c r="R99" s="18">
        <f t="shared" si="30"/>
        <v>7.0388349514563107</v>
      </c>
      <c r="S99" s="5">
        <f>+'Ark1'!V238</f>
        <v>7.0524137931034483</v>
      </c>
      <c r="T99" s="5"/>
      <c r="U99" s="28"/>
      <c r="AH99"/>
      <c r="AI99"/>
      <c r="AJ99"/>
      <c r="AL99"/>
      <c r="AM99"/>
      <c r="AN99"/>
      <c r="AO99"/>
      <c r="AP99"/>
    </row>
    <row r="100" spans="1:42" ht="15.6">
      <c r="A100" s="28"/>
      <c r="B100" s="2">
        <f>+'Ark1'!C239</f>
        <v>2023</v>
      </c>
      <c r="C100" s="2">
        <f>+'Ark1'!E239</f>
        <v>37</v>
      </c>
      <c r="D100" s="2">
        <f>+'Ark1'!Q239</f>
        <v>109</v>
      </c>
      <c r="E100" s="18">
        <f>+'Ark1'!R239</f>
        <v>639</v>
      </c>
      <c r="F100" s="18"/>
      <c r="G100" s="18">
        <f>+'Ark1'!S239</f>
        <v>639</v>
      </c>
      <c r="H100" s="51">
        <f>+'Ark1'!T239</f>
        <v>2.1105129306073911</v>
      </c>
      <c r="I100" s="51">
        <f>+'Ark1'!U239</f>
        <v>2.1325528496768182</v>
      </c>
      <c r="J100" s="51"/>
      <c r="K100" s="5">
        <f>+'Ark1'!W239</f>
        <v>58.890453834115803</v>
      </c>
      <c r="L100" s="18"/>
      <c r="M100" s="18">
        <f>+'Ark1'!Z239</f>
        <v>156.13693270735499</v>
      </c>
      <c r="N100" s="18"/>
      <c r="O100" s="18">
        <f>+'Ark1'!AA239</f>
        <v>34.361296065109023</v>
      </c>
      <c r="P100" s="5">
        <f>+'Ark1'!AB239</f>
        <v>5.1336338806579409</v>
      </c>
      <c r="Q100" s="18">
        <f>+'Ark1'!AC239</f>
        <v>-38.073791054918011</v>
      </c>
      <c r="R100" s="18">
        <f t="shared" si="30"/>
        <v>5.8623853211009171</v>
      </c>
      <c r="S100" s="5">
        <f>+'Ark1'!V239</f>
        <v>5.7026604068857596</v>
      </c>
      <c r="T100" s="5"/>
      <c r="U100" s="28"/>
      <c r="AH100"/>
      <c r="AI100"/>
      <c r="AJ100"/>
      <c r="AL100"/>
      <c r="AM100"/>
      <c r="AN100"/>
      <c r="AO100"/>
      <c r="AP100"/>
    </row>
    <row r="101" spans="1:42" ht="15.6">
      <c r="A101" s="28"/>
      <c r="B101" s="2">
        <f>+'Ark1'!C240</f>
        <v>2023</v>
      </c>
      <c r="C101" s="2">
        <f>+'Ark1'!E240</f>
        <v>38</v>
      </c>
      <c r="D101" s="2">
        <f>+'Ark1'!Q240</f>
        <v>86</v>
      </c>
      <c r="E101" s="18">
        <f>+'Ark1'!R240</f>
        <v>541</v>
      </c>
      <c r="F101" s="18"/>
      <c r="G101" s="18">
        <f>+'Ark1'!S240</f>
        <v>540</v>
      </c>
      <c r="H101" s="51">
        <f>+'Ark1'!T240</f>
        <v>1.7868348911715162</v>
      </c>
      <c r="I101" s="51">
        <f>+'Ark1'!U240</f>
        <v>1.8012394440808801</v>
      </c>
      <c r="J101" s="51"/>
      <c r="K101" s="5">
        <f>+'Ark1'!W240</f>
        <v>58.792592592592598</v>
      </c>
      <c r="L101" s="18"/>
      <c r="M101" s="18">
        <f>+'Ark1'!Z240</f>
        <v>156.05740740740748</v>
      </c>
      <c r="N101" s="18"/>
      <c r="O101" s="18">
        <f>+'Ark1'!AA240</f>
        <v>31.070115461001048</v>
      </c>
      <c r="P101" s="5">
        <f>+'Ark1'!AB240</f>
        <v>4.6453422252375489</v>
      </c>
      <c r="Q101" s="18">
        <f>+'Ark1'!AC240</f>
        <v>-23.990545659544956</v>
      </c>
      <c r="R101" s="18">
        <f t="shared" si="30"/>
        <v>6.2906976744186043</v>
      </c>
      <c r="S101" s="5">
        <f>+'Ark1'!V240</f>
        <v>6.0554528650646962</v>
      </c>
      <c r="T101" s="5"/>
      <c r="U101" s="28"/>
      <c r="AH101"/>
      <c r="AI101"/>
      <c r="AJ101"/>
      <c r="AL101"/>
      <c r="AM101"/>
      <c r="AN101"/>
      <c r="AO101"/>
      <c r="AP101"/>
    </row>
    <row r="102" spans="1:42" ht="15.6">
      <c r="A102" s="28"/>
      <c r="B102" s="2">
        <f>+'Ark1'!C241</f>
        <v>2023</v>
      </c>
      <c r="C102" s="2">
        <f>+'Ark1'!E241</f>
        <v>39</v>
      </c>
      <c r="D102" s="2">
        <f>+'Ark1'!Q241</f>
        <v>113</v>
      </c>
      <c r="E102" s="18">
        <f>+'Ark1'!R241</f>
        <v>610</v>
      </c>
      <c r="F102" s="18"/>
      <c r="G102" s="18">
        <f>+'Ark1'!S241</f>
        <v>610</v>
      </c>
      <c r="H102" s="51">
        <f>+'Ark1'!T241</f>
        <v>2.0147306536314695</v>
      </c>
      <c r="I102" s="51">
        <f>+'Ark1'!U241</f>
        <v>2.0465252896082742</v>
      </c>
      <c r="J102" s="51"/>
      <c r="K102" s="5">
        <f>+'Ark1'!W241</f>
        <v>58.57704918032789</v>
      </c>
      <c r="L102" s="18"/>
      <c r="M102" s="18">
        <f>+'Ark1'!Z241</f>
        <v>156.96180327868871</v>
      </c>
      <c r="N102" s="18"/>
      <c r="O102" s="18">
        <f>+'Ark1'!AA241</f>
        <v>30.357632794394259</v>
      </c>
      <c r="P102" s="5">
        <f>+'Ark1'!AB241</f>
        <v>4.4325322460570549</v>
      </c>
      <c r="Q102" s="18">
        <f>+'Ark1'!AC241</f>
        <v>-36.891322535416514</v>
      </c>
      <c r="R102" s="18">
        <f t="shared" si="30"/>
        <v>5.3982300884955752</v>
      </c>
      <c r="S102" s="5">
        <f>+'Ark1'!V241</f>
        <v>6.5573770491803289</v>
      </c>
      <c r="T102" s="5"/>
      <c r="U102" s="28"/>
      <c r="AH102"/>
      <c r="AI102"/>
      <c r="AJ102"/>
      <c r="AL102"/>
      <c r="AM102"/>
      <c r="AN102"/>
      <c r="AO102"/>
      <c r="AP102"/>
    </row>
    <row r="103" spans="1:42" ht="15.6">
      <c r="A103" s="28"/>
      <c r="B103" s="2">
        <f>+'Ark1'!C242</f>
        <v>2023</v>
      </c>
      <c r="C103" s="2">
        <f>+'Ark1'!E242</f>
        <v>40</v>
      </c>
      <c r="D103" s="2">
        <f>+'Ark1'!Q242</f>
        <v>113</v>
      </c>
      <c r="E103" s="18">
        <f>+'Ark1'!R242</f>
        <v>540</v>
      </c>
      <c r="F103" s="18"/>
      <c r="G103" s="18">
        <f>+'Ark1'!S242</f>
        <v>538</v>
      </c>
      <c r="H103" s="51">
        <f>+'Ark1'!T242</f>
        <v>1.7835320540344155</v>
      </c>
      <c r="I103" s="51">
        <f>+'Ark1'!U242</f>
        <v>1.8173151069529607</v>
      </c>
      <c r="J103" s="51"/>
      <c r="K103" s="5">
        <f>+'Ark1'!W242</f>
        <v>58.728624535315994</v>
      </c>
      <c r="L103" s="18"/>
      <c r="M103" s="18">
        <f>+'Ark1'!Z242</f>
        <v>158.03550185873604</v>
      </c>
      <c r="N103" s="18"/>
      <c r="O103" s="18">
        <f>+'Ark1'!AA242</f>
        <v>30.379396874986057</v>
      </c>
      <c r="P103" s="5">
        <f>+'Ark1'!AB242</f>
        <v>4.9691201045731193</v>
      </c>
      <c r="Q103" s="18">
        <f>+'Ark1'!AC242</f>
        <v>-32.268958955317927</v>
      </c>
      <c r="R103" s="18">
        <f t="shared" si="30"/>
        <v>4.778761061946903</v>
      </c>
      <c r="S103" s="5">
        <f>+'Ark1'!V242</f>
        <v>6.3888888888888884</v>
      </c>
      <c r="T103" s="5"/>
      <c r="U103" s="28"/>
      <c r="AH103"/>
      <c r="AI103"/>
      <c r="AJ103"/>
      <c r="AL103"/>
      <c r="AM103"/>
      <c r="AN103"/>
      <c r="AO103"/>
      <c r="AP103"/>
    </row>
    <row r="104" spans="1:42" ht="15.6">
      <c r="A104" s="28"/>
      <c r="B104" s="2">
        <f>+'Ark1'!C243</f>
        <v>2023</v>
      </c>
      <c r="C104" s="2">
        <f>+'Ark1'!E243</f>
        <v>41</v>
      </c>
      <c r="D104" s="2">
        <f>+'Ark1'!Q243</f>
        <v>99</v>
      </c>
      <c r="E104" s="18">
        <f>+'Ark1'!R243</f>
        <v>473</v>
      </c>
      <c r="F104" s="18"/>
      <c r="G104" s="18">
        <f>+'Ark1'!S243</f>
        <v>471</v>
      </c>
      <c r="H104" s="51">
        <f>+'Ark1'!T243</f>
        <v>1.5622419658486637</v>
      </c>
      <c r="I104" s="51">
        <f>+'Ark1'!U243</f>
        <v>1.570490306862625</v>
      </c>
      <c r="J104" s="51"/>
      <c r="K104" s="5">
        <f>+'Ark1'!W243</f>
        <v>58.753715498938419</v>
      </c>
      <c r="L104" s="18"/>
      <c r="M104" s="18">
        <f>+'Ark1'!Z243</f>
        <v>155.9987261146498</v>
      </c>
      <c r="N104" s="18"/>
      <c r="O104" s="18">
        <f>+'Ark1'!AA243</f>
        <v>31.453770857200105</v>
      </c>
      <c r="P104" s="5">
        <f>+'Ark1'!AB243</f>
        <v>5.0872287113439389</v>
      </c>
      <c r="Q104" s="18">
        <f>+'Ark1'!AC243</f>
        <v>-39.225230291415663</v>
      </c>
      <c r="R104" s="18">
        <f t="shared" si="30"/>
        <v>4.7777777777777777</v>
      </c>
      <c r="S104" s="5">
        <f>+'Ark1'!V243</f>
        <v>5.8266384778012696</v>
      </c>
      <c r="T104" s="5"/>
      <c r="U104" s="28"/>
      <c r="AH104"/>
      <c r="AI104"/>
      <c r="AJ104"/>
      <c r="AL104"/>
      <c r="AM104"/>
      <c r="AN104"/>
      <c r="AO104"/>
      <c r="AP104"/>
    </row>
    <row r="105" spans="1:42" ht="15.6">
      <c r="A105" s="28"/>
      <c r="B105" s="2">
        <f>+'Ark1'!C244</f>
        <v>2023</v>
      </c>
      <c r="C105" s="2">
        <f>+'Ark1'!E244</f>
        <v>42</v>
      </c>
      <c r="D105" s="2">
        <f>+'Ark1'!Q244</f>
        <v>119</v>
      </c>
      <c r="E105" s="18">
        <f>+'Ark1'!R244</f>
        <v>734</v>
      </c>
      <c r="F105" s="18"/>
      <c r="G105" s="18">
        <f>+'Ark1'!S244</f>
        <v>734</v>
      </c>
      <c r="H105" s="51">
        <f>+'Ark1'!T244</f>
        <v>2.4242824586319638</v>
      </c>
      <c r="I105" s="51">
        <f>+'Ark1'!U244</f>
        <v>2.3870895220770225</v>
      </c>
      <c r="J105" s="51"/>
      <c r="K105" s="5">
        <f>+'Ark1'!W244</f>
        <v>58.925068119890994</v>
      </c>
      <c r="L105" s="18"/>
      <c r="M105" s="18">
        <f>+'Ark1'!Z244</f>
        <v>152.1525885558585</v>
      </c>
      <c r="N105" s="18"/>
      <c r="O105" s="18">
        <f>+'Ark1'!AA244</f>
        <v>30.87186249393266</v>
      </c>
      <c r="P105" s="5">
        <f>+'Ark1'!AB244</f>
        <v>4.6476501851275183</v>
      </c>
      <c r="Q105" s="18">
        <f>+'Ark1'!AC244</f>
        <v>-35.60321611437476</v>
      </c>
      <c r="R105" s="18">
        <f t="shared" si="30"/>
        <v>6.1680672268907566</v>
      </c>
      <c r="S105" s="5">
        <f>+'Ark1'!V244</f>
        <v>5.754768392370571</v>
      </c>
      <c r="T105" s="5"/>
      <c r="U105" s="28"/>
      <c r="AH105"/>
      <c r="AI105"/>
      <c r="AJ105"/>
      <c r="AL105"/>
      <c r="AM105"/>
      <c r="AN105"/>
      <c r="AO105"/>
      <c r="AP105"/>
    </row>
    <row r="106" spans="1:42" ht="15.6">
      <c r="A106" s="28"/>
      <c r="B106" s="2">
        <f>+'Ark1'!C245</f>
        <v>2023</v>
      </c>
      <c r="C106" s="2">
        <f>+'Ark1'!E245</f>
        <v>43</v>
      </c>
      <c r="D106" s="2">
        <f>+'Ark1'!Q245</f>
        <v>102</v>
      </c>
      <c r="E106" s="18">
        <f>+'Ark1'!R245</f>
        <v>556</v>
      </c>
      <c r="F106" s="18"/>
      <c r="G106" s="18">
        <f>+'Ark1'!S245</f>
        <v>556</v>
      </c>
      <c r="H106" s="51">
        <f>+'Ark1'!T245</f>
        <v>1.8363774482280275</v>
      </c>
      <c r="I106" s="51">
        <f>+'Ark1'!U245</f>
        <v>1.8161651659045392</v>
      </c>
      <c r="J106" s="51"/>
      <c r="K106" s="5">
        <f>+'Ark1'!W245</f>
        <v>58.74460431654677</v>
      </c>
      <c r="L106" s="18"/>
      <c r="M106" s="18">
        <f>+'Ark1'!Z245</f>
        <v>152.82248201438847</v>
      </c>
      <c r="N106" s="18"/>
      <c r="O106" s="18">
        <f>+'Ark1'!AA245</f>
        <v>31.00779227241728</v>
      </c>
      <c r="P106" s="5">
        <f>+'Ark1'!AB245</f>
        <v>4.7171304632650717</v>
      </c>
      <c r="Q106" s="18">
        <f>+'Ark1'!AC245</f>
        <v>-28.576497758758943</v>
      </c>
      <c r="R106" s="18">
        <f t="shared" si="30"/>
        <v>5.4509803921568629</v>
      </c>
      <c r="S106" s="5">
        <f>+'Ark1'!V245</f>
        <v>6.6348920863309333</v>
      </c>
      <c r="T106" s="5"/>
      <c r="U106" s="28"/>
      <c r="AH106"/>
      <c r="AI106"/>
      <c r="AJ106"/>
      <c r="AL106"/>
      <c r="AM106"/>
      <c r="AN106"/>
      <c r="AO106"/>
      <c r="AP106"/>
    </row>
    <row r="107" spans="1:42" ht="15.6">
      <c r="A107" s="28"/>
      <c r="B107" s="2">
        <f>+'Ark1'!C246</f>
        <v>2023</v>
      </c>
      <c r="C107" s="2">
        <f>+'Ark1'!E246</f>
        <v>44</v>
      </c>
      <c r="D107" s="2">
        <f>+'Ark1'!Q246</f>
        <v>109</v>
      </c>
      <c r="E107" s="18">
        <f>+'Ark1'!R246</f>
        <v>605</v>
      </c>
      <c r="F107" s="18"/>
      <c r="G107" s="18">
        <f>+'Ark1'!S246</f>
        <v>603</v>
      </c>
      <c r="H107" s="51">
        <f>+'Ark1'!T246</f>
        <v>1.9982164679459649</v>
      </c>
      <c r="I107" s="51">
        <f>+'Ark1'!U246</f>
        <v>2.0026095112051623</v>
      </c>
      <c r="J107" s="51"/>
      <c r="K107" s="5">
        <f>+'Ark1'!W246</f>
        <v>58.605306799336653</v>
      </c>
      <c r="L107" s="18"/>
      <c r="M107" s="18">
        <f>+'Ark1'!Z246</f>
        <v>155.37661691542303</v>
      </c>
      <c r="N107" s="18"/>
      <c r="O107" s="18">
        <f>+'Ark1'!AA246</f>
        <v>32.600089539359843</v>
      </c>
      <c r="P107" s="5">
        <f>+'Ark1'!AB246</f>
        <v>4.8694504098443687</v>
      </c>
      <c r="Q107" s="18">
        <f>+'Ark1'!AC246</f>
        <v>-34.330290519831642</v>
      </c>
      <c r="R107" s="18">
        <f t="shared" si="30"/>
        <v>5.5504587155963305</v>
      </c>
      <c r="S107" s="5">
        <f>+'Ark1'!V246</f>
        <v>6.1520661157024783</v>
      </c>
      <c r="T107" s="5"/>
      <c r="U107" s="28"/>
      <c r="AH107"/>
      <c r="AI107"/>
      <c r="AJ107"/>
      <c r="AL107"/>
      <c r="AM107"/>
      <c r="AN107"/>
      <c r="AO107"/>
      <c r="AP107"/>
    </row>
    <row r="108" spans="1:42" ht="15.6">
      <c r="A108" s="28"/>
      <c r="B108" s="2">
        <f>+'Ark1'!C247</f>
        <v>2023</v>
      </c>
      <c r="C108" s="2">
        <f>+'Ark1'!E247</f>
        <v>45</v>
      </c>
      <c r="D108" s="2">
        <f>+'Ark1'!Q247</f>
        <v>111</v>
      </c>
      <c r="E108" s="18">
        <f>+'Ark1'!R247</f>
        <v>510</v>
      </c>
      <c r="F108" s="18"/>
      <c r="G108" s="18">
        <f>+'Ark1'!S247</f>
        <v>507</v>
      </c>
      <c r="H108" s="51">
        <f>+'Ark1'!T247</f>
        <v>1.6844469399213924</v>
      </c>
      <c r="I108" s="51">
        <f>+'Ark1'!U247</f>
        <v>1.6516936718637252</v>
      </c>
      <c r="J108" s="51"/>
      <c r="K108" s="5">
        <f>+'Ark1'!W247</f>
        <v>59.305719921104533</v>
      </c>
      <c r="L108" s="18"/>
      <c r="M108" s="18">
        <f>+'Ark1'!Z247</f>
        <v>152.41518737672598</v>
      </c>
      <c r="N108" s="18"/>
      <c r="O108" s="18">
        <f>+'Ark1'!AA247</f>
        <v>28.310681735168743</v>
      </c>
      <c r="P108" s="5">
        <f>+'Ark1'!AB247</f>
        <v>4.5796939279633317</v>
      </c>
      <c r="Q108" s="18">
        <f>+'Ark1'!AC247</f>
        <v>-15.528864870200678</v>
      </c>
      <c r="R108" s="18">
        <f t="shared" si="30"/>
        <v>4.5945945945945947</v>
      </c>
      <c r="S108" s="5">
        <f>+'Ark1'!V247</f>
        <v>5.5098039215686256</v>
      </c>
      <c r="T108" s="5"/>
      <c r="U108" s="28"/>
      <c r="AH108"/>
      <c r="AI108"/>
      <c r="AJ108"/>
      <c r="AL108"/>
      <c r="AM108"/>
      <c r="AN108"/>
      <c r="AO108"/>
      <c r="AP108"/>
    </row>
    <row r="109" spans="1:42" ht="15.6">
      <c r="A109" s="28"/>
      <c r="B109" s="2">
        <f>+'Ark1'!C248</f>
        <v>2023</v>
      </c>
      <c r="C109" s="2">
        <f>+'Ark1'!E248</f>
        <v>46</v>
      </c>
      <c r="D109" s="2">
        <f>+'Ark1'!Q248</f>
        <v>108</v>
      </c>
      <c r="E109" s="18">
        <f>+'Ark1'!R248</f>
        <v>577</v>
      </c>
      <c r="F109" s="18"/>
      <c r="G109" s="18">
        <f>+'Ark1'!S248</f>
        <v>577</v>
      </c>
      <c r="H109" s="51">
        <f>+'Ark1'!T248</f>
        <v>1.9057370281071435</v>
      </c>
      <c r="I109" s="51">
        <f>+'Ark1'!U248</f>
        <v>1.9361138494646368</v>
      </c>
      <c r="J109" s="51"/>
      <c r="K109" s="5">
        <f>+'Ark1'!W248</f>
        <v>58.689774696707097</v>
      </c>
      <c r="L109" s="18"/>
      <c r="M109" s="18">
        <f>+'Ark1'!Z248</f>
        <v>156.986308492201</v>
      </c>
      <c r="N109" s="18"/>
      <c r="O109" s="18">
        <f>+'Ark1'!AA248</f>
        <v>31.229839024106393</v>
      </c>
      <c r="P109" s="5">
        <f>+'Ark1'!AB248</f>
        <v>4.735182977969675</v>
      </c>
      <c r="Q109" s="18">
        <f>+'Ark1'!AC248</f>
        <v>-34.574674869310122</v>
      </c>
      <c r="R109" s="18">
        <f t="shared" si="30"/>
        <v>5.3425925925925926</v>
      </c>
      <c r="S109" s="5">
        <f>+'Ark1'!V248</f>
        <v>6.3310225303292906</v>
      </c>
      <c r="T109" s="5"/>
      <c r="U109" s="28"/>
      <c r="AH109"/>
      <c r="AI109"/>
      <c r="AJ109"/>
      <c r="AL109"/>
      <c r="AM109"/>
      <c r="AN109"/>
      <c r="AO109"/>
      <c r="AP109"/>
    </row>
    <row r="110" spans="1:42" ht="15.6">
      <c r="A110" s="28"/>
      <c r="B110" s="2">
        <f>+'Ark1'!C249</f>
        <v>2023</v>
      </c>
      <c r="C110" s="2">
        <f>+'Ark1'!E249</f>
        <v>47</v>
      </c>
      <c r="D110" s="2">
        <f>+'Ark1'!Q249</f>
        <v>85</v>
      </c>
      <c r="E110" s="18">
        <f>+'Ark1'!R249</f>
        <v>409</v>
      </c>
      <c r="F110" s="18"/>
      <c r="G110" s="18">
        <f>+'Ark1'!S249</f>
        <v>408</v>
      </c>
      <c r="H110" s="51">
        <f>+'Ark1'!T249</f>
        <v>1.3508603890742148</v>
      </c>
      <c r="I110" s="51">
        <f>+'Ark1'!U249</f>
        <v>1.3347652165575177</v>
      </c>
      <c r="J110" s="51"/>
      <c r="K110" s="5">
        <f>+'Ark1'!W249</f>
        <v>59.723039215686256</v>
      </c>
      <c r="L110" s="18"/>
      <c r="M110" s="18">
        <f>+'Ark1'!Z249</f>
        <v>153.05637254901953</v>
      </c>
      <c r="N110" s="18"/>
      <c r="O110" s="18">
        <f>+'Ark1'!AA249</f>
        <v>32.014921591168743</v>
      </c>
      <c r="P110" s="5">
        <f>+'Ark1'!AB249</f>
        <v>4.2269279831732023</v>
      </c>
      <c r="Q110" s="18">
        <f>+'Ark1'!AC249</f>
        <v>-49.074443810493378</v>
      </c>
      <c r="R110" s="18">
        <f t="shared" si="30"/>
        <v>4.8117647058823527</v>
      </c>
      <c r="S110" s="5">
        <f>+'Ark1'!V249</f>
        <v>5.141809290953546</v>
      </c>
      <c r="T110" s="5"/>
      <c r="U110" s="28"/>
      <c r="AH110"/>
      <c r="AI110"/>
      <c r="AJ110"/>
      <c r="AL110"/>
      <c r="AM110"/>
      <c r="AN110"/>
      <c r="AO110"/>
      <c r="AP110"/>
    </row>
    <row r="111" spans="1:42" ht="15.6">
      <c r="A111" s="28"/>
      <c r="B111" s="2">
        <f>+'Ark1'!C250</f>
        <v>2023</v>
      </c>
      <c r="C111" s="2">
        <f>+'Ark1'!E250</f>
        <v>48</v>
      </c>
      <c r="D111" s="2">
        <f>+'Ark1'!Q250</f>
        <v>109</v>
      </c>
      <c r="E111" s="18">
        <f>+'Ark1'!R250</f>
        <v>603</v>
      </c>
      <c r="F111" s="18"/>
      <c r="G111" s="18">
        <f>+'Ark1'!S250</f>
        <v>601</v>
      </c>
      <c r="H111" s="51">
        <f>+'Ark1'!T250</f>
        <v>1.991610793671764</v>
      </c>
      <c r="I111" s="51">
        <f>+'Ark1'!U250</f>
        <v>1.9797261118289475</v>
      </c>
      <c r="J111" s="51"/>
      <c r="K111" s="5">
        <f>+'Ark1'!W250</f>
        <v>59.246256239600683</v>
      </c>
      <c r="L111" s="18"/>
      <c r="M111" s="18">
        <f>+'Ark1'!Z250</f>
        <v>154.11231281198013</v>
      </c>
      <c r="N111" s="18"/>
      <c r="O111" s="18">
        <f>+'Ark1'!AA250</f>
        <v>30.273226912501336</v>
      </c>
      <c r="P111" s="5">
        <f>+'Ark1'!AB250</f>
        <v>4.4943214451287927</v>
      </c>
      <c r="Q111" s="18">
        <f>+'Ark1'!AC250</f>
        <v>-30.939499584536904</v>
      </c>
      <c r="R111" s="18">
        <f t="shared" si="30"/>
        <v>5.5321100917431192</v>
      </c>
      <c r="S111" s="5">
        <f>+'Ark1'!V250</f>
        <v>5.7363184079601988</v>
      </c>
      <c r="T111" s="5"/>
      <c r="U111" s="28"/>
      <c r="AH111"/>
      <c r="AI111"/>
      <c r="AJ111"/>
      <c r="AL111"/>
      <c r="AM111"/>
      <c r="AN111"/>
      <c r="AO111"/>
      <c r="AP111"/>
    </row>
    <row r="112" spans="1:42" ht="15.6">
      <c r="A112" s="28"/>
      <c r="B112" s="2">
        <f>+'Ark1'!C251</f>
        <v>2023</v>
      </c>
      <c r="C112" s="2">
        <f>+'Ark1'!E251</f>
        <v>49</v>
      </c>
      <c r="D112" s="2">
        <f>+'Ark1'!Q251</f>
        <v>106</v>
      </c>
      <c r="E112" s="18">
        <f>+'Ark1'!R251</f>
        <v>686</v>
      </c>
      <c r="F112" s="18"/>
      <c r="G112" s="18">
        <f>+'Ark1'!S251</f>
        <v>685</v>
      </c>
      <c r="H112" s="51">
        <f>+'Ark1'!T251</f>
        <v>2.2657462760511282</v>
      </c>
      <c r="I112" s="51">
        <f>+'Ark1'!U251</f>
        <v>2.2221777160362497</v>
      </c>
      <c r="J112" s="51"/>
      <c r="K112" s="5">
        <f>+'Ark1'!W251</f>
        <v>59.220437956204393</v>
      </c>
      <c r="L112" s="18"/>
      <c r="M112" s="18">
        <f>+'Ark1'!Z251</f>
        <v>151.77313868613123</v>
      </c>
      <c r="N112" s="18"/>
      <c r="O112" s="18">
        <f>+'Ark1'!AA251</f>
        <v>32.825073773730999</v>
      </c>
      <c r="P112" s="5">
        <f>+'Ark1'!AB251</f>
        <v>4.2563330004963635</v>
      </c>
      <c r="Q112" s="18">
        <f>+'Ark1'!AC251</f>
        <v>-39.30074901839928</v>
      </c>
      <c r="R112" s="18">
        <f t="shared" si="30"/>
        <v>6.4716981132075473</v>
      </c>
      <c r="S112" s="5">
        <f>+'Ark1'!V251</f>
        <v>6.0655976676384844</v>
      </c>
      <c r="T112" s="5"/>
      <c r="U112" s="28"/>
      <c r="AH112"/>
      <c r="AI112"/>
      <c r="AJ112"/>
      <c r="AL112"/>
      <c r="AM112"/>
      <c r="AN112"/>
      <c r="AO112"/>
      <c r="AP112"/>
    </row>
    <row r="113" spans="1:42" ht="15.6">
      <c r="A113" s="28"/>
      <c r="B113" s="2">
        <f>+'Ark1'!C252</f>
        <v>2023</v>
      </c>
      <c r="C113" s="2">
        <f>+'Ark1'!E252</f>
        <v>50</v>
      </c>
      <c r="D113" s="2">
        <f>+'Ark1'!Q252</f>
        <v>122</v>
      </c>
      <c r="E113" s="18">
        <f>+'Ark1'!R252</f>
        <v>647</v>
      </c>
      <c r="F113" s="18"/>
      <c r="G113" s="18">
        <f>+'Ark1'!S252</f>
        <v>647</v>
      </c>
      <c r="H113" s="51">
        <f>+'Ark1'!T252</f>
        <v>2.1369356277041973</v>
      </c>
      <c r="I113" s="51">
        <f>+'Ark1'!U252</f>
        <v>2.1334591229194437</v>
      </c>
      <c r="J113" s="51"/>
      <c r="K113" s="5">
        <f>+'Ark1'!W252</f>
        <v>59.032457496136018</v>
      </c>
      <c r="L113" s="18"/>
      <c r="M113" s="18">
        <f>+'Ark1'!Z252</f>
        <v>154.27187017001543</v>
      </c>
      <c r="N113" s="18"/>
      <c r="O113" s="18">
        <f>+'Ark1'!AA252</f>
        <v>31.036421941322036</v>
      </c>
      <c r="P113" s="5">
        <f>+'Ark1'!AB252</f>
        <v>4.7396382374847645</v>
      </c>
      <c r="Q113" s="18">
        <f>+'Ark1'!AC252</f>
        <v>-38.424121577641607</v>
      </c>
      <c r="R113" s="18">
        <f t="shared" si="30"/>
        <v>5.3032786885245899</v>
      </c>
      <c r="S113" s="5">
        <f>+'Ark1'!V252</f>
        <v>5.7928902627511603</v>
      </c>
      <c r="T113" s="5"/>
      <c r="U113" s="28"/>
      <c r="AH113"/>
      <c r="AI113"/>
      <c r="AJ113"/>
      <c r="AL113"/>
      <c r="AM113"/>
      <c r="AN113"/>
      <c r="AO113"/>
      <c r="AP113"/>
    </row>
    <row r="114" spans="1:42" ht="15.6">
      <c r="A114" s="28"/>
      <c r="B114" s="2">
        <f>+'Ark1'!C253</f>
        <v>2023</v>
      </c>
      <c r="C114" s="2">
        <f>+'Ark1'!E253</f>
        <v>51</v>
      </c>
      <c r="D114" s="2">
        <f>+'Ark1'!Q253</f>
        <v>91</v>
      </c>
      <c r="E114" s="18">
        <f>+'Ark1'!R253</f>
        <v>468</v>
      </c>
      <c r="F114" s="18"/>
      <c r="G114" s="18">
        <f>+'Ark1'!S253</f>
        <v>467</v>
      </c>
      <c r="H114" s="51">
        <f>+'Ark1'!T253</f>
        <v>1.5457277801631604</v>
      </c>
      <c r="I114" s="51">
        <f>+'Ark1'!U253</f>
        <v>1.5476496562242701</v>
      </c>
      <c r="J114" s="51"/>
      <c r="K114" s="5">
        <f>+'Ark1'!W253</f>
        <v>59.550321199143447</v>
      </c>
      <c r="L114" s="18"/>
      <c r="M114" s="18">
        <f>+'Ark1'!Z253</f>
        <v>155.04668094218428</v>
      </c>
      <c r="N114" s="18"/>
      <c r="O114" s="18">
        <f>+'Ark1'!AA253</f>
        <v>33.782166600210779</v>
      </c>
      <c r="P114" s="5">
        <f>+'Ark1'!AB253</f>
        <v>4.4446554898661637</v>
      </c>
      <c r="Q114" s="18">
        <f>+'Ark1'!AC253</f>
        <v>-43.525323004340223</v>
      </c>
      <c r="R114" s="18">
        <f t="shared" si="30"/>
        <v>5.1428571428571432</v>
      </c>
      <c r="S114" s="5">
        <f>+'Ark1'!V253</f>
        <v>5.5149572649572649</v>
      </c>
      <c r="T114" s="5"/>
      <c r="U114" s="28"/>
      <c r="AH114"/>
      <c r="AI114"/>
      <c r="AJ114"/>
      <c r="AL114"/>
      <c r="AM114"/>
      <c r="AN114"/>
      <c r="AO114"/>
      <c r="AP114"/>
    </row>
    <row r="115" spans="1:42" ht="15.6">
      <c r="A115" s="28"/>
      <c r="B115" s="2">
        <f>+'Ark1'!C254</f>
        <v>2023</v>
      </c>
      <c r="C115" s="2">
        <f>+'Ark1'!E254</f>
        <v>52</v>
      </c>
      <c r="D115" s="2">
        <f>+'Ark1'!Q254</f>
        <v>46</v>
      </c>
      <c r="E115" s="18">
        <f>+'Ark1'!R254</f>
        <v>485</v>
      </c>
      <c r="F115" s="18"/>
      <c r="G115" s="18">
        <f>+'Ark1'!S254</f>
        <v>483</v>
      </c>
      <c r="H115" s="51">
        <f>+'Ark1'!T254</f>
        <v>1.601876011493873</v>
      </c>
      <c r="I115" s="51">
        <f>+'Ark1'!U254</f>
        <v>1.5151349662082998</v>
      </c>
      <c r="J115" s="51"/>
      <c r="K115" s="5">
        <f>+'Ark1'!W254</f>
        <v>60.207039337474129</v>
      </c>
      <c r="L115" s="18"/>
      <c r="M115" s="18">
        <f>+'Ark1'!Z254</f>
        <v>146.76107660455492</v>
      </c>
      <c r="N115" s="18"/>
      <c r="O115" s="18">
        <f>+'Ark1'!AA254</f>
        <v>28.999199255031719</v>
      </c>
      <c r="P115" s="5">
        <f>+'Ark1'!AB254</f>
        <v>4.046135611628257</v>
      </c>
      <c r="Q115" s="18">
        <f>+'Ark1'!AC254</f>
        <v>-37.770785654952817</v>
      </c>
      <c r="R115" s="18">
        <f t="shared" si="30"/>
        <v>10.543478260869565</v>
      </c>
      <c r="S115" s="5">
        <f>+'Ark1'!V254</f>
        <v>4.8783505154639188</v>
      </c>
      <c r="T115" s="5"/>
      <c r="U115" s="28"/>
      <c r="AH115"/>
      <c r="AI115"/>
      <c r="AJ115"/>
      <c r="AL115"/>
      <c r="AM115"/>
      <c r="AN115"/>
      <c r="AO115"/>
      <c r="AP115"/>
    </row>
    <row r="116" spans="1:42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AH116"/>
      <c r="AI116"/>
      <c r="AJ116"/>
      <c r="AL116"/>
      <c r="AM116"/>
      <c r="AN116"/>
      <c r="AO116"/>
      <c r="AP116"/>
    </row>
    <row r="117" spans="1:42">
      <c r="A117" s="28"/>
      <c r="B117">
        <f>+'Ark1'!C255</f>
        <v>2022</v>
      </c>
      <c r="C117">
        <f>+'Ark1'!E255</f>
        <v>1</v>
      </c>
      <c r="D117">
        <f>+'Ark1'!Q255</f>
        <v>134</v>
      </c>
      <c r="E117" s="9">
        <f>+'Ark1'!R255</f>
        <v>976</v>
      </c>
      <c r="F117" s="9"/>
      <c r="G117" s="9">
        <f>+'Ark1'!S255</f>
        <v>973</v>
      </c>
      <c r="H117" s="96">
        <f>+'Ark1'!T255</f>
        <v>3.0620568488423161</v>
      </c>
      <c r="I117" s="96">
        <f>+'Ark1'!U255</f>
        <v>3.0230759919197965</v>
      </c>
      <c r="K117" s="1">
        <f>+'Ark1'!W255</f>
        <v>59.476875642343281</v>
      </c>
      <c r="L117" s="9"/>
      <c r="M117" s="9">
        <f>+'Ark1'!Z255</f>
        <v>152.59361767728677</v>
      </c>
      <c r="O117" s="9">
        <f>+'Ark1'!AA255</f>
        <v>29.71091563687084</v>
      </c>
      <c r="P117" s="1">
        <f>+'Ark1'!AB255</f>
        <v>4.2630284799803224</v>
      </c>
      <c r="Q117" s="9">
        <f>+'Ark1'!AC255</f>
        <v>-37.773100806429618</v>
      </c>
      <c r="R117" s="9">
        <f>+E117/D117</f>
        <v>7.2835820895522385</v>
      </c>
      <c r="S117" s="1">
        <f>+'Ark1'!V255</f>
        <v>5.4415983606557372</v>
      </c>
      <c r="T117" s="1"/>
      <c r="U117" s="28"/>
      <c r="AH117"/>
      <c r="AI117"/>
      <c r="AJ117"/>
      <c r="AL117"/>
      <c r="AM117"/>
      <c r="AN117"/>
      <c r="AO117"/>
      <c r="AP117"/>
    </row>
    <row r="118" spans="1:42">
      <c r="A118" s="28"/>
      <c r="B118">
        <f>+'Ark1'!C256</f>
        <v>2022</v>
      </c>
      <c r="C118">
        <f>+'Ark1'!E256</f>
        <v>2</v>
      </c>
      <c r="D118">
        <f>+'Ark1'!Q256</f>
        <v>138</v>
      </c>
      <c r="E118" s="9">
        <f>+'Ark1'!R256</f>
        <v>752</v>
      </c>
      <c r="F118" s="9"/>
      <c r="G118" s="9">
        <f>+'Ark1'!S256</f>
        <v>751</v>
      </c>
      <c r="H118" s="96">
        <f>+'Ark1'!T256</f>
        <v>2.3592897032063753</v>
      </c>
      <c r="I118" s="96">
        <f>+'Ark1'!U256</f>
        <v>2.318276722447675</v>
      </c>
      <c r="K118" s="1">
        <f>+'Ark1'!W256</f>
        <v>59.21704394141144</v>
      </c>
      <c r="L118" s="9"/>
      <c r="M118" s="9">
        <f>+'Ark1'!Z256</f>
        <v>151.60917443408778</v>
      </c>
      <c r="O118" s="9">
        <f>+'Ark1'!AA256</f>
        <v>28.320707609066879</v>
      </c>
      <c r="P118" s="1">
        <f>+'Ark1'!AB256</f>
        <v>4.4196664106947487</v>
      </c>
      <c r="Q118" s="9">
        <f>+'Ark1'!AC256</f>
        <v>-36.891725885262566</v>
      </c>
      <c r="R118" s="9">
        <f t="shared" ref="R118:R168" si="31">+E118/D118</f>
        <v>5.4492753623188408</v>
      </c>
      <c r="S118" s="1">
        <f>+'Ark1'!V256</f>
        <v>5.5970744680851059</v>
      </c>
      <c r="T118" s="1"/>
      <c r="U118" s="28"/>
      <c r="AH118"/>
      <c r="AI118"/>
      <c r="AJ118"/>
      <c r="AL118"/>
      <c r="AM118"/>
      <c r="AN118"/>
      <c r="AO118"/>
      <c r="AP118"/>
    </row>
    <row r="119" spans="1:42">
      <c r="A119" s="28"/>
      <c r="B119">
        <f>+'Ark1'!C257</f>
        <v>2022</v>
      </c>
      <c r="C119">
        <f>+'Ark1'!E257</f>
        <v>3</v>
      </c>
      <c r="D119">
        <f>+'Ark1'!Q257</f>
        <v>117</v>
      </c>
      <c r="E119" s="9">
        <f>+'Ark1'!R257</f>
        <v>555</v>
      </c>
      <c r="F119" s="9"/>
      <c r="G119" s="9">
        <f>+'Ark1'!S257</f>
        <v>553</v>
      </c>
      <c r="H119" s="96">
        <f>+'Ark1'!T257</f>
        <v>1.7412310974461946</v>
      </c>
      <c r="I119" s="96">
        <f>+'Ark1'!U257</f>
        <v>1.767989408287223</v>
      </c>
      <c r="K119" s="1">
        <f>+'Ark1'!W257</f>
        <v>58.282097649186255</v>
      </c>
      <c r="L119" s="9"/>
      <c r="M119" s="9">
        <f>+'Ark1'!Z257</f>
        <v>157.01989150090409</v>
      </c>
      <c r="O119" s="9">
        <f>+'Ark1'!AA257</f>
        <v>30.917110824920201</v>
      </c>
      <c r="P119" s="1">
        <f>+'Ark1'!AB257</f>
        <v>4.806564371876191</v>
      </c>
      <c r="Q119" s="9">
        <f>+'Ark1'!AC257</f>
        <v>-46.276887091188954</v>
      </c>
      <c r="R119" s="9">
        <f t="shared" si="31"/>
        <v>4.7435897435897436</v>
      </c>
      <c r="S119" s="1">
        <f>+'Ark1'!V257</f>
        <v>6.8810810810810796</v>
      </c>
      <c r="T119" s="1"/>
      <c r="U119" s="28"/>
      <c r="AH119"/>
      <c r="AI119"/>
      <c r="AJ119"/>
      <c r="AL119"/>
      <c r="AM119"/>
      <c r="AN119"/>
      <c r="AO119"/>
      <c r="AP119"/>
    </row>
    <row r="120" spans="1:42">
      <c r="A120" s="28"/>
      <c r="B120">
        <f>+'Ark1'!C258</f>
        <v>2022</v>
      </c>
      <c r="C120">
        <f>+'Ark1'!E258</f>
        <v>4</v>
      </c>
      <c r="D120">
        <f>+'Ark1'!Q258</f>
        <v>108</v>
      </c>
      <c r="E120" s="9">
        <f>+'Ark1'!R258</f>
        <v>549</v>
      </c>
      <c r="F120" s="9"/>
      <c r="G120" s="9">
        <f>+'Ark1'!S258</f>
        <v>548</v>
      </c>
      <c r="H120" s="96">
        <f>+'Ark1'!T258</f>
        <v>1.7224069774738029</v>
      </c>
      <c r="I120" s="96">
        <f>+'Ark1'!U258</f>
        <v>1.7423548649733105</v>
      </c>
      <c r="K120" s="1">
        <f>+'Ark1'!W258</f>
        <v>59.145985401459853</v>
      </c>
      <c r="L120" s="9"/>
      <c r="M120" s="9">
        <f>+'Ark1'!Z258</f>
        <v>156.15510948905103</v>
      </c>
      <c r="O120" s="9">
        <f>+'Ark1'!AA258</f>
        <v>28.233533916192481</v>
      </c>
      <c r="P120" s="1">
        <f>+'Ark1'!AB258</f>
        <v>4.2198525348458924</v>
      </c>
      <c r="Q120" s="9">
        <f>+'Ark1'!AC258</f>
        <v>-33.773305658944693</v>
      </c>
      <c r="R120" s="9">
        <f t="shared" si="31"/>
        <v>5.083333333333333</v>
      </c>
      <c r="S120" s="1">
        <f>+'Ark1'!V258</f>
        <v>6.3132969034608388</v>
      </c>
      <c r="T120" s="1"/>
      <c r="U120" s="28"/>
      <c r="AH120"/>
      <c r="AI120"/>
      <c r="AJ120"/>
      <c r="AL120"/>
      <c r="AM120"/>
      <c r="AN120"/>
      <c r="AO120"/>
      <c r="AP120"/>
    </row>
    <row r="121" spans="1:42">
      <c r="A121" s="28"/>
      <c r="B121">
        <f>+'Ark1'!C259</f>
        <v>2022</v>
      </c>
      <c r="C121">
        <f>+'Ark1'!E259</f>
        <v>5</v>
      </c>
      <c r="D121">
        <f>+'Ark1'!Q259</f>
        <v>96</v>
      </c>
      <c r="E121" s="9">
        <f>+'Ark1'!R259</f>
        <v>418</v>
      </c>
      <c r="F121" s="9"/>
      <c r="G121" s="9">
        <f>+'Ark1'!S259</f>
        <v>418</v>
      </c>
      <c r="H121" s="96">
        <f>+'Ark1'!T259</f>
        <v>1.3114136914099264</v>
      </c>
      <c r="I121" s="96">
        <f>+'Ark1'!U259</f>
        <v>1.3111244283140524</v>
      </c>
      <c r="K121" s="1">
        <f>+'Ark1'!W259</f>
        <v>59.397129186602882</v>
      </c>
      <c r="L121" s="9"/>
      <c r="M121" s="9">
        <f>+'Ark1'!Z259</f>
        <v>154.05215311004784</v>
      </c>
      <c r="O121" s="9">
        <f>+'Ark1'!AA259</f>
        <v>30.435104820124302</v>
      </c>
      <c r="P121" s="1">
        <f>+'Ark1'!AB259</f>
        <v>4.3769941607035356</v>
      </c>
      <c r="Q121" s="9">
        <f>+'Ark1'!AC259</f>
        <v>-51.922243430002119</v>
      </c>
      <c r="R121" s="9">
        <f t="shared" si="31"/>
        <v>4.354166666666667</v>
      </c>
      <c r="S121" s="1">
        <f>+'Ark1'!V259</f>
        <v>5.5263157894736841</v>
      </c>
      <c r="T121" s="1"/>
      <c r="U121" s="28"/>
      <c r="AH121"/>
      <c r="AI121"/>
      <c r="AJ121"/>
      <c r="AL121"/>
      <c r="AM121"/>
      <c r="AN121"/>
      <c r="AO121"/>
      <c r="AP121"/>
    </row>
    <row r="122" spans="1:42">
      <c r="A122" s="28"/>
      <c r="B122">
        <f>+'Ark1'!C260</f>
        <v>2022</v>
      </c>
      <c r="C122">
        <f>+'Ark1'!E260</f>
        <v>6</v>
      </c>
      <c r="D122">
        <f>+'Ark1'!Q260</f>
        <v>108</v>
      </c>
      <c r="E122" s="9">
        <f>+'Ark1'!R260</f>
        <v>766</v>
      </c>
      <c r="F122" s="9"/>
      <c r="G122" s="9">
        <f>+'Ark1'!S260</f>
        <v>765</v>
      </c>
      <c r="H122" s="96">
        <f>+'Ark1'!T260</f>
        <v>2.4032126498086206</v>
      </c>
      <c r="I122" s="96">
        <f>+'Ark1'!U260</f>
        <v>2.409239850803778</v>
      </c>
      <c r="K122" s="1">
        <f>+'Ark1'!W260</f>
        <v>59.033986928104575</v>
      </c>
      <c r="L122" s="9"/>
      <c r="M122" s="9">
        <f>+'Ark1'!Z260</f>
        <v>154.67450980392132</v>
      </c>
      <c r="O122" s="9">
        <f>+'Ark1'!AA260</f>
        <v>30.648223203704969</v>
      </c>
      <c r="P122" s="1">
        <f>+'Ark1'!AB260</f>
        <v>4.4582473093946469</v>
      </c>
      <c r="Q122" s="9">
        <f>+'Ark1'!AC260</f>
        <v>-42.311165653378126</v>
      </c>
      <c r="R122" s="9">
        <f t="shared" si="31"/>
        <v>7.0925925925925926</v>
      </c>
      <c r="S122" s="1">
        <f>+'Ark1'!V260</f>
        <v>6.137075718015665</v>
      </c>
      <c r="T122" s="1"/>
      <c r="U122" s="28"/>
      <c r="AH122"/>
      <c r="AI122"/>
      <c r="AJ122"/>
      <c r="AL122"/>
      <c r="AM122"/>
      <c r="AN122"/>
      <c r="AO122"/>
      <c r="AP122"/>
    </row>
    <row r="123" spans="1:42">
      <c r="A123" s="28"/>
      <c r="B123">
        <f>+'Ark1'!C261</f>
        <v>2022</v>
      </c>
      <c r="C123">
        <f>+'Ark1'!E261</f>
        <v>7</v>
      </c>
      <c r="D123">
        <f>+'Ark1'!Q261</f>
        <v>117</v>
      </c>
      <c r="E123" s="9">
        <f>+'Ark1'!R261</f>
        <v>592</v>
      </c>
      <c r="F123" s="9"/>
      <c r="G123" s="9">
        <f>+'Ark1'!S261</f>
        <v>589</v>
      </c>
      <c r="H123" s="96">
        <f>+'Ark1'!T261</f>
        <v>1.8573131706092736</v>
      </c>
      <c r="I123" s="96">
        <f>+'Ark1'!U261</f>
        <v>1.8647776252030397</v>
      </c>
      <c r="K123" s="1">
        <f>+'Ark1'!W261</f>
        <v>58.962648556876047</v>
      </c>
      <c r="L123" s="9"/>
      <c r="M123" s="9">
        <f>+'Ark1'!Z261</f>
        <v>155.49337860780997</v>
      </c>
      <c r="O123" s="9">
        <f>+'Ark1'!AA261</f>
        <v>31.333505994747391</v>
      </c>
      <c r="P123" s="1">
        <f>+'Ark1'!AB261</f>
        <v>4.8584685780630794</v>
      </c>
      <c r="Q123" s="9">
        <f>+'Ark1'!AC261</f>
        <v>-44.502847695111278</v>
      </c>
      <c r="R123" s="9">
        <f t="shared" si="31"/>
        <v>5.0598290598290596</v>
      </c>
      <c r="S123" s="1">
        <f>+'Ark1'!V261</f>
        <v>5.6807432432432412</v>
      </c>
      <c r="T123" s="1"/>
      <c r="U123" s="28"/>
      <c r="AH123"/>
      <c r="AI123"/>
      <c r="AJ123"/>
      <c r="AL123"/>
      <c r="AM123"/>
      <c r="AN123"/>
      <c r="AO123"/>
      <c r="AP123"/>
    </row>
    <row r="124" spans="1:42">
      <c r="A124" s="28"/>
      <c r="B124">
        <f>+'Ark1'!C262</f>
        <v>2022</v>
      </c>
      <c r="C124">
        <f>+'Ark1'!E262</f>
        <v>8</v>
      </c>
      <c r="D124">
        <f>+'Ark1'!Q262</f>
        <v>95</v>
      </c>
      <c r="E124" s="9">
        <f>+'Ark1'!R262</f>
        <v>477</v>
      </c>
      <c r="F124" s="9"/>
      <c r="G124" s="9">
        <f>+'Ark1'!S262</f>
        <v>477</v>
      </c>
      <c r="H124" s="96">
        <f>+'Ark1'!T262</f>
        <v>1.4965175378051077</v>
      </c>
      <c r="I124" s="96">
        <f>+'Ark1'!U262</f>
        <v>1.516339026254343</v>
      </c>
      <c r="K124" s="1">
        <f>+'Ark1'!W262</f>
        <v>58.844863731656176</v>
      </c>
      <c r="L124" s="9"/>
      <c r="M124" s="9">
        <f>+'Ark1'!Z262</f>
        <v>156.12702306079677</v>
      </c>
      <c r="O124" s="9">
        <f>+'Ark1'!AA262</f>
        <v>30.605551276125865</v>
      </c>
      <c r="P124" s="1">
        <f>+'Ark1'!AB262</f>
        <v>4.4028102127722244</v>
      </c>
      <c r="Q124" s="9">
        <f>+'Ark1'!AC262</f>
        <v>-43.336500368771262</v>
      </c>
      <c r="R124" s="9">
        <f t="shared" si="31"/>
        <v>5.0210526315789474</v>
      </c>
      <c r="S124" s="1">
        <f>+'Ark1'!V262</f>
        <v>6.4863731656184473</v>
      </c>
      <c r="T124" s="1"/>
      <c r="U124" s="28"/>
      <c r="AH124"/>
      <c r="AI124"/>
      <c r="AJ124"/>
      <c r="AL124"/>
      <c r="AM124"/>
      <c r="AN124"/>
      <c r="AO124"/>
      <c r="AP124"/>
    </row>
    <row r="125" spans="1:42">
      <c r="A125" s="28"/>
      <c r="B125">
        <f>+'Ark1'!C263</f>
        <v>2022</v>
      </c>
      <c r="C125">
        <f>+'Ark1'!E263</f>
        <v>9</v>
      </c>
      <c r="D125">
        <f>+'Ark1'!Q263</f>
        <v>122</v>
      </c>
      <c r="E125" s="9">
        <f>+'Ark1'!R263</f>
        <v>582</v>
      </c>
      <c r="F125" s="9"/>
      <c r="G125" s="9">
        <f>+'Ark1'!S263</f>
        <v>580</v>
      </c>
      <c r="H125" s="96">
        <f>+'Ark1'!T263</f>
        <v>1.8259396373219552</v>
      </c>
      <c r="I125" s="96">
        <f>+'Ark1'!U263</f>
        <v>1.8460800865809843</v>
      </c>
      <c r="K125" s="1">
        <f>+'Ark1'!W263</f>
        <v>59.077586206896562</v>
      </c>
      <c r="L125" s="9"/>
      <c r="M125" s="9">
        <f>+'Ark1'!Z263</f>
        <v>156.32293103448262</v>
      </c>
      <c r="O125" s="9">
        <f>+'Ark1'!AA263</f>
        <v>30.443389662908441</v>
      </c>
      <c r="P125" s="1">
        <f>+'Ark1'!AB263</f>
        <v>4.6822313831470277</v>
      </c>
      <c r="Q125" s="9">
        <f>+'Ark1'!AC263</f>
        <v>-43.975760130177399</v>
      </c>
      <c r="R125" s="9">
        <f t="shared" si="31"/>
        <v>4.7704918032786887</v>
      </c>
      <c r="S125" s="1">
        <f>+'Ark1'!V263</f>
        <v>5.7061855670103085</v>
      </c>
      <c r="T125" s="1"/>
      <c r="U125" s="28"/>
      <c r="AH125"/>
      <c r="AI125"/>
      <c r="AJ125"/>
      <c r="AL125"/>
      <c r="AM125"/>
      <c r="AN125"/>
      <c r="AO125"/>
      <c r="AP125"/>
    </row>
    <row r="126" spans="1:42">
      <c r="A126" s="28"/>
      <c r="B126">
        <f>+'Ark1'!C264</f>
        <v>2022</v>
      </c>
      <c r="C126">
        <f>+'Ark1'!E264</f>
        <v>10</v>
      </c>
      <c r="D126">
        <f>+'Ark1'!Q264</f>
        <v>114</v>
      </c>
      <c r="E126" s="9">
        <f>+'Ark1'!R264</f>
        <v>528</v>
      </c>
      <c r="F126" s="9"/>
      <c r="G126" s="9">
        <f>+'Ark1'!S264</f>
        <v>528</v>
      </c>
      <c r="H126" s="96">
        <f>+'Ark1'!T264</f>
        <v>1.6565225575704337</v>
      </c>
      <c r="I126" s="96">
        <f>+'Ark1'!U264</f>
        <v>1.7140876398083349</v>
      </c>
      <c r="K126" s="1">
        <f>+'Ark1'!W264</f>
        <v>59.162878787878803</v>
      </c>
      <c r="L126" s="9"/>
      <c r="M126" s="9">
        <f>+'Ark1'!Z264</f>
        <v>159.44071969696972</v>
      </c>
      <c r="O126" s="9">
        <f>+'Ark1'!AA264</f>
        <v>31.044150943701943</v>
      </c>
      <c r="P126" s="1">
        <f>+'Ark1'!AB264</f>
        <v>4.6097706723842409</v>
      </c>
      <c r="Q126" s="9">
        <f>+'Ark1'!AC264</f>
        <v>-41.958738794427823</v>
      </c>
      <c r="R126" s="9">
        <f t="shared" si="31"/>
        <v>4.6315789473684212</v>
      </c>
      <c r="S126" s="1">
        <f>+'Ark1'!V264</f>
        <v>5.712121212121211</v>
      </c>
      <c r="T126" s="1"/>
      <c r="U126" s="28"/>
      <c r="AH126"/>
      <c r="AI126"/>
      <c r="AJ126"/>
      <c r="AL126"/>
      <c r="AM126"/>
      <c r="AN126"/>
      <c r="AO126"/>
      <c r="AP126"/>
    </row>
    <row r="127" spans="1:42">
      <c r="A127" s="28"/>
      <c r="B127">
        <f>+'Ark1'!C265</f>
        <v>2022</v>
      </c>
      <c r="C127">
        <f>+'Ark1'!E265</f>
        <v>11</v>
      </c>
      <c r="D127">
        <f>+'Ark1'!Q265</f>
        <v>97</v>
      </c>
      <c r="E127" s="9">
        <f>+'Ark1'!R265</f>
        <v>494</v>
      </c>
      <c r="F127" s="9"/>
      <c r="G127" s="9">
        <f>+'Ark1'!S265</f>
        <v>492</v>
      </c>
      <c r="H127" s="96">
        <f>+'Ark1'!T265</f>
        <v>1.5498525443935494</v>
      </c>
      <c r="I127" s="96">
        <f>+'Ark1'!U265</f>
        <v>1.5447225129302951</v>
      </c>
      <c r="K127" s="1">
        <f>+'Ark1'!W265</f>
        <v>59.292682926829265</v>
      </c>
      <c r="L127" s="9"/>
      <c r="M127" s="9">
        <f>+'Ark1'!Z265</f>
        <v>154.200406504065</v>
      </c>
      <c r="O127" s="9">
        <f>+'Ark1'!AA265</f>
        <v>32.673399834503279</v>
      </c>
      <c r="P127" s="1">
        <f>+'Ark1'!AB265</f>
        <v>4.3765481949496259</v>
      </c>
      <c r="Q127" s="9">
        <f>+'Ark1'!AC265</f>
        <v>-49.50218893266684</v>
      </c>
      <c r="R127" s="9">
        <f t="shared" si="31"/>
        <v>5.0927835051546388</v>
      </c>
      <c r="S127" s="1">
        <f>+'Ark1'!V265</f>
        <v>5.973684210526315</v>
      </c>
      <c r="T127" s="1"/>
      <c r="U127" s="28"/>
      <c r="AH127"/>
      <c r="AI127"/>
      <c r="AJ127"/>
      <c r="AL127"/>
      <c r="AM127"/>
      <c r="AN127"/>
      <c r="AO127"/>
      <c r="AP127"/>
    </row>
    <row r="128" spans="1:42">
      <c r="A128" s="28"/>
      <c r="B128">
        <f>+'Ark1'!C266</f>
        <v>2022</v>
      </c>
      <c r="C128">
        <f>+'Ark1'!E266</f>
        <v>12</v>
      </c>
      <c r="D128">
        <f>+'Ark1'!Q266</f>
        <v>102</v>
      </c>
      <c r="E128" s="9">
        <f>+'Ark1'!R266</f>
        <v>482</v>
      </c>
      <c r="F128" s="9"/>
      <c r="G128" s="9">
        <f>+'Ark1'!S266</f>
        <v>479</v>
      </c>
      <c r="H128" s="96">
        <f>+'Ark1'!T266</f>
        <v>1.512204304448767</v>
      </c>
      <c r="I128" s="96">
        <f>+'Ark1'!U266</f>
        <v>1.5427821062759537</v>
      </c>
      <c r="K128" s="1">
        <f>+'Ark1'!W266</f>
        <v>58.90396659707725</v>
      </c>
      <c r="L128" s="9"/>
      <c r="M128" s="9">
        <f>+'Ark1'!Z266</f>
        <v>158.18643006263045</v>
      </c>
      <c r="O128" s="9">
        <f>+'Ark1'!AA266</f>
        <v>32.514196090028747</v>
      </c>
      <c r="P128" s="1">
        <f>+'Ark1'!AB266</f>
        <v>5.3763540244260009</v>
      </c>
      <c r="Q128" s="9">
        <f>+'Ark1'!AC266</f>
        <v>-49.09384438567384</v>
      </c>
      <c r="R128" s="9">
        <f t="shared" si="31"/>
        <v>4.7254901960784315</v>
      </c>
      <c r="S128" s="1">
        <f>+'Ark1'!V266</f>
        <v>5.4543568464730283</v>
      </c>
      <c r="T128" s="1"/>
      <c r="U128" s="28"/>
      <c r="AH128"/>
      <c r="AI128"/>
      <c r="AJ128"/>
      <c r="AL128"/>
      <c r="AM128"/>
      <c r="AN128"/>
      <c r="AO128"/>
      <c r="AP128"/>
    </row>
    <row r="129" spans="1:42">
      <c r="A129" s="28"/>
      <c r="B129">
        <f>+'Ark1'!C267</f>
        <v>2022</v>
      </c>
      <c r="C129">
        <f>+'Ark1'!E267</f>
        <v>13</v>
      </c>
      <c r="D129">
        <f>+'Ark1'!Q267</f>
        <v>114</v>
      </c>
      <c r="E129" s="9">
        <f>+'Ark1'!R267</f>
        <v>642</v>
      </c>
      <c r="F129" s="9"/>
      <c r="G129" s="9">
        <f>+'Ark1'!S267</f>
        <v>640</v>
      </c>
      <c r="H129" s="96">
        <f>+'Ark1'!T267</f>
        <v>2.0141808370458687</v>
      </c>
      <c r="I129" s="96">
        <f>+'Ark1'!U267</f>
        <v>2.0094712857320176</v>
      </c>
      <c r="K129" s="1">
        <f>+'Ark1'!W267</f>
        <v>59.057812499999997</v>
      </c>
      <c r="L129" s="9"/>
      <c r="M129" s="9">
        <f>+'Ark1'!Z267</f>
        <v>154.2062499999999</v>
      </c>
      <c r="O129" s="9">
        <f>+'Ark1'!AA267</f>
        <v>31.483952633643796</v>
      </c>
      <c r="P129" s="1">
        <f>+'Ark1'!AB267</f>
        <v>4.577946615552035</v>
      </c>
      <c r="Q129" s="9">
        <f>+'Ark1'!AC267</f>
        <v>-44.875284749405395</v>
      </c>
      <c r="R129" s="9">
        <f t="shared" si="31"/>
        <v>5.6315789473684212</v>
      </c>
      <c r="S129" s="1">
        <f>+'Ark1'!V267</f>
        <v>5.7133956386292812</v>
      </c>
      <c r="T129" s="1"/>
      <c r="U129" s="28"/>
      <c r="AH129"/>
      <c r="AI129"/>
      <c r="AJ129"/>
      <c r="AL129"/>
      <c r="AM129"/>
      <c r="AN129"/>
      <c r="AO129"/>
      <c r="AP129"/>
    </row>
    <row r="130" spans="1:42">
      <c r="A130" s="28"/>
      <c r="B130">
        <f>+'Ark1'!C268</f>
        <v>2022</v>
      </c>
      <c r="C130">
        <f>+'Ark1'!E268</f>
        <v>14</v>
      </c>
      <c r="D130">
        <f>+'Ark1'!Q268</f>
        <v>135</v>
      </c>
      <c r="E130" s="9">
        <f>+'Ark1'!R268</f>
        <v>786</v>
      </c>
      <c r="F130" s="9"/>
      <c r="G130" s="9">
        <f>+'Ark1'!S268</f>
        <v>783</v>
      </c>
      <c r="H130" s="96">
        <f>+'Ark1'!T268</f>
        <v>2.4659597163832592</v>
      </c>
      <c r="I130" s="96">
        <f>+'Ark1'!U268</f>
        <v>2.4539282508557076</v>
      </c>
      <c r="K130" s="1">
        <f>+'Ark1'!W268</f>
        <v>59.450830140485294</v>
      </c>
      <c r="L130" s="9"/>
      <c r="M130" s="9">
        <f>+'Ark1'!Z268</f>
        <v>153.92183908045979</v>
      </c>
      <c r="O130" s="9">
        <f>+'Ark1'!AA268</f>
        <v>29.443673449424981</v>
      </c>
      <c r="P130" s="1">
        <f>+'Ark1'!AB268</f>
        <v>4.4532274748827154</v>
      </c>
      <c r="Q130" s="9">
        <f>+'Ark1'!AC268</f>
        <v>-49.423057661669553</v>
      </c>
      <c r="R130" s="9">
        <f t="shared" si="31"/>
        <v>5.822222222222222</v>
      </c>
      <c r="S130" s="1">
        <f>+'Ark1'!V268</f>
        <v>5.1653944020356244</v>
      </c>
      <c r="T130" s="1"/>
      <c r="U130" s="28"/>
      <c r="AH130"/>
      <c r="AI130"/>
      <c r="AJ130"/>
      <c r="AL130"/>
      <c r="AM130"/>
      <c r="AN130"/>
      <c r="AO130"/>
      <c r="AP130"/>
    </row>
    <row r="131" spans="1:42">
      <c r="A131" s="28"/>
      <c r="B131">
        <f>+'Ark1'!C269</f>
        <v>2022</v>
      </c>
      <c r="C131">
        <f>+'Ark1'!E269</f>
        <v>15</v>
      </c>
      <c r="D131">
        <f>+'Ark1'!Q269</f>
        <v>32</v>
      </c>
      <c r="E131" s="9">
        <f>+'Ark1'!R269</f>
        <v>176</v>
      </c>
      <c r="F131" s="9"/>
      <c r="G131" s="9">
        <f>+'Ark1'!S269</f>
        <v>175</v>
      </c>
      <c r="H131" s="96">
        <f>+'Ark1'!T269</f>
        <v>0.55217418585681133</v>
      </c>
      <c r="I131" s="96">
        <f>+'Ark1'!U269</f>
        <v>0.56054744340693008</v>
      </c>
      <c r="K131" s="1">
        <f>+'Ark1'!W269</f>
        <v>58.285714285714306</v>
      </c>
      <c r="L131" s="9"/>
      <c r="M131" s="9">
        <f>+'Ark1'!Z269</f>
        <v>157.31657142857131</v>
      </c>
      <c r="O131" s="9">
        <f>+'Ark1'!AA269</f>
        <v>35.848307546649885</v>
      </c>
      <c r="P131" s="1">
        <f>+'Ark1'!AB269</f>
        <v>5.5732597723232038</v>
      </c>
      <c r="Q131" s="9">
        <f>+'Ark1'!AC269</f>
        <v>-56.200549774681583</v>
      </c>
      <c r="R131" s="9">
        <f t="shared" si="31"/>
        <v>5.5</v>
      </c>
      <c r="S131" s="1">
        <f>+'Ark1'!V269</f>
        <v>5.9204545454545459</v>
      </c>
      <c r="T131" s="1"/>
      <c r="U131" s="28"/>
      <c r="AH131"/>
      <c r="AI131"/>
      <c r="AJ131"/>
      <c r="AL131"/>
      <c r="AM131"/>
      <c r="AN131"/>
      <c r="AO131"/>
      <c r="AP131"/>
    </row>
    <row r="132" spans="1:42">
      <c r="A132" s="28"/>
      <c r="B132">
        <f>+'Ark1'!C270</f>
        <v>2022</v>
      </c>
      <c r="C132">
        <f>+'Ark1'!E270</f>
        <v>16</v>
      </c>
      <c r="D132">
        <f>+'Ark1'!Q270</f>
        <v>113</v>
      </c>
      <c r="E132" s="9">
        <f>+'Ark1'!R270</f>
        <v>660</v>
      </c>
      <c r="F132" s="9"/>
      <c r="G132" s="9">
        <f>+'Ark1'!S270</f>
        <v>658</v>
      </c>
      <c r="H132" s="96">
        <f>+'Ark1'!T270</f>
        <v>2.070653196963042</v>
      </c>
      <c r="I132" s="96">
        <f>+'Ark1'!U270</f>
        <v>2.0490897880197121</v>
      </c>
      <c r="K132" s="1">
        <f>+'Ark1'!W270</f>
        <v>59.287234042553202</v>
      </c>
      <c r="L132" s="9"/>
      <c r="M132" s="9">
        <f>+'Ark1'!Z270</f>
        <v>152.94498480243141</v>
      </c>
      <c r="O132" s="9">
        <f>+'Ark1'!AA270</f>
        <v>28.862529437783991</v>
      </c>
      <c r="P132" s="1">
        <f>+'Ark1'!AB270</f>
        <v>4.6492004682370913</v>
      </c>
      <c r="Q132" s="9">
        <f>+'Ark1'!AC270</f>
        <v>-42.399559897205535</v>
      </c>
      <c r="R132" s="9">
        <f t="shared" si="31"/>
        <v>5.8407079646017701</v>
      </c>
      <c r="S132" s="1">
        <f>+'Ark1'!V270</f>
        <v>5.5621212121212116</v>
      </c>
      <c r="T132" s="1"/>
      <c r="U132" s="28"/>
      <c r="AH132"/>
      <c r="AI132"/>
      <c r="AJ132"/>
      <c r="AL132"/>
      <c r="AM132"/>
      <c r="AN132"/>
      <c r="AO132"/>
      <c r="AP132"/>
    </row>
    <row r="133" spans="1:42">
      <c r="A133" s="28"/>
      <c r="B133">
        <f>+'Ark1'!C271</f>
        <v>2022</v>
      </c>
      <c r="C133">
        <f>+'Ark1'!E271</f>
        <v>17</v>
      </c>
      <c r="D133">
        <f>+'Ark1'!Q271</f>
        <v>123</v>
      </c>
      <c r="E133" s="9">
        <f>+'Ark1'!R271</f>
        <v>617</v>
      </c>
      <c r="F133" s="9"/>
      <c r="G133" s="9">
        <f>+'Ark1'!S271</f>
        <v>615</v>
      </c>
      <c r="H133" s="96">
        <f>+'Ark1'!T271</f>
        <v>1.9357470038275713</v>
      </c>
      <c r="I133" s="96">
        <f>+'Ark1'!U271</f>
        <v>1.8926742795274156</v>
      </c>
      <c r="K133" s="1">
        <f>+'Ark1'!W271</f>
        <v>59.318699186991886</v>
      </c>
      <c r="L133" s="9"/>
      <c r="M133" s="9">
        <f>+'Ark1'!Z271</f>
        <v>151.14747967479661</v>
      </c>
      <c r="O133" s="9">
        <f>+'Ark1'!AA271</f>
        <v>29.535369828119155</v>
      </c>
      <c r="P133" s="1">
        <f>+'Ark1'!AB271</f>
        <v>4.383549246779685</v>
      </c>
      <c r="Q133" s="9">
        <f>+'Ark1'!AC271</f>
        <v>-36.627956936950682</v>
      </c>
      <c r="R133" s="9">
        <f t="shared" si="31"/>
        <v>5.0162601626016263</v>
      </c>
      <c r="S133" s="1">
        <f>+'Ark1'!V271</f>
        <v>5.6126418152350084</v>
      </c>
      <c r="T133" s="1"/>
      <c r="U133" s="28"/>
      <c r="AH133"/>
      <c r="AI133"/>
      <c r="AJ133"/>
      <c r="AL133"/>
      <c r="AM133"/>
      <c r="AN133"/>
      <c r="AO133"/>
      <c r="AP133"/>
    </row>
    <row r="134" spans="1:42">
      <c r="A134" s="28"/>
      <c r="B134">
        <f>+'Ark1'!C272</f>
        <v>2022</v>
      </c>
      <c r="C134">
        <f>+'Ark1'!E272</f>
        <v>18</v>
      </c>
      <c r="D134">
        <f>+'Ark1'!Q272</f>
        <v>129</v>
      </c>
      <c r="E134" s="9">
        <f>+'Ark1'!R272</f>
        <v>721</v>
      </c>
      <c r="F134" s="9"/>
      <c r="G134" s="9">
        <f>+'Ark1'!S272</f>
        <v>721</v>
      </c>
      <c r="H134" s="96">
        <f>+'Ark1'!T272</f>
        <v>2.2620317500156877</v>
      </c>
      <c r="I134" s="96">
        <f>+'Ark1'!U272</f>
        <v>2.3193316276812705</v>
      </c>
      <c r="K134" s="1">
        <f>+'Ark1'!W272</f>
        <v>58.515950069348143</v>
      </c>
      <c r="L134" s="9"/>
      <c r="M134" s="9">
        <f>+'Ark1'!Z272</f>
        <v>157.98932038834957</v>
      </c>
      <c r="O134" s="9">
        <f>+'Ark1'!AA272</f>
        <v>30.14513270876596</v>
      </c>
      <c r="P134" s="1">
        <f>+'Ark1'!AB272</f>
        <v>4.7646506049492485</v>
      </c>
      <c r="Q134" s="9">
        <f>+'Ark1'!AC272</f>
        <v>-44.55420252449337</v>
      </c>
      <c r="R134" s="9">
        <f t="shared" si="31"/>
        <v>5.5891472868217056</v>
      </c>
      <c r="S134" s="1">
        <f>+'Ark1'!V272</f>
        <v>6.3536754507628306</v>
      </c>
      <c r="T134" s="1"/>
      <c r="U134" s="28"/>
      <c r="AH134"/>
      <c r="AI134"/>
      <c r="AJ134"/>
      <c r="AL134"/>
      <c r="AM134"/>
      <c r="AN134"/>
      <c r="AO134"/>
      <c r="AP134"/>
    </row>
    <row r="135" spans="1:42">
      <c r="A135" s="28"/>
      <c r="B135">
        <f>+'Ark1'!C273</f>
        <v>2022</v>
      </c>
      <c r="C135">
        <f>+'Ark1'!E273</f>
        <v>19</v>
      </c>
      <c r="D135">
        <f>+'Ark1'!Q273</f>
        <v>90</v>
      </c>
      <c r="E135" s="9">
        <f>+'Ark1'!R273</f>
        <v>547</v>
      </c>
      <c r="F135" s="9"/>
      <c r="G135" s="9">
        <f>+'Ark1'!S273</f>
        <v>545</v>
      </c>
      <c r="H135" s="96">
        <f>+'Ark1'!T273</f>
        <v>1.7161322708163396</v>
      </c>
      <c r="I135" s="96">
        <f>+'Ark1'!U273</f>
        <v>1.7235127630013547</v>
      </c>
      <c r="K135" s="1">
        <f>+'Ark1'!W273</f>
        <v>58.315596330275241</v>
      </c>
      <c r="L135" s="9"/>
      <c r="M135" s="9">
        <f>+'Ark1'!Z273</f>
        <v>155.31669724770651</v>
      </c>
      <c r="O135" s="9">
        <f>+'Ark1'!AA273</f>
        <v>30.207225518002925</v>
      </c>
      <c r="P135" s="1">
        <f>+'Ark1'!AB273</f>
        <v>4.8127730340644916</v>
      </c>
      <c r="Q135" s="9">
        <f>+'Ark1'!AC273</f>
        <v>-35.638927715965096</v>
      </c>
      <c r="R135" s="9">
        <f t="shared" si="31"/>
        <v>6.0777777777777775</v>
      </c>
      <c r="S135" s="1">
        <f>+'Ark1'!V273</f>
        <v>6.4259597806215707</v>
      </c>
      <c r="T135" s="1"/>
      <c r="U135" s="28"/>
      <c r="AH135"/>
      <c r="AI135"/>
      <c r="AJ135"/>
      <c r="AL135"/>
      <c r="AM135"/>
      <c r="AN135"/>
      <c r="AO135"/>
      <c r="AP135"/>
    </row>
    <row r="136" spans="1:42">
      <c r="A136" s="28"/>
      <c r="B136">
        <f>+'Ark1'!C274</f>
        <v>2022</v>
      </c>
      <c r="C136">
        <f>+'Ark1'!E274</f>
        <v>20</v>
      </c>
      <c r="D136">
        <f>+'Ark1'!Q274</f>
        <v>123</v>
      </c>
      <c r="E136" s="9">
        <f>+'Ark1'!R274</f>
        <v>917</v>
      </c>
      <c r="F136" s="9"/>
      <c r="G136" s="9">
        <f>+'Ark1'!S274</f>
        <v>916</v>
      </c>
      <c r="H136" s="96">
        <f>+'Ark1'!T274</f>
        <v>2.8769530024471361</v>
      </c>
      <c r="I136" s="96">
        <f>+'Ark1'!U274</f>
        <v>2.8681592592284058</v>
      </c>
      <c r="K136" s="1">
        <f>+'Ark1'!W274</f>
        <v>59.185589519650662</v>
      </c>
      <c r="L136" s="9"/>
      <c r="M136" s="9">
        <f>+'Ark1'!Z274</f>
        <v>153.78286026200891</v>
      </c>
      <c r="O136" s="9">
        <f>+'Ark1'!AA274</f>
        <v>31.10269756386031</v>
      </c>
      <c r="P136" s="1">
        <f>+'Ark1'!AB274</f>
        <v>4.4010778976519314</v>
      </c>
      <c r="Q136" s="9">
        <f>+'Ark1'!AC274</f>
        <v>-43.769431258405845</v>
      </c>
      <c r="R136" s="9">
        <f t="shared" si="31"/>
        <v>7.4552845528455283</v>
      </c>
      <c r="S136" s="1">
        <f>+'Ark1'!V274</f>
        <v>5.863685932388222</v>
      </c>
      <c r="T136" s="1"/>
      <c r="U136" s="28"/>
      <c r="AH136"/>
      <c r="AI136"/>
      <c r="AJ136"/>
      <c r="AL136"/>
      <c r="AM136"/>
      <c r="AN136"/>
      <c r="AO136"/>
      <c r="AP136"/>
    </row>
    <row r="137" spans="1:42">
      <c r="A137" s="28"/>
      <c r="B137">
        <f>+'Ark1'!C275</f>
        <v>2022</v>
      </c>
      <c r="C137">
        <f>+'Ark1'!E275</f>
        <v>21</v>
      </c>
      <c r="D137">
        <f>+'Ark1'!Q275</f>
        <v>93</v>
      </c>
      <c r="E137" s="9">
        <f>+'Ark1'!R275</f>
        <v>507</v>
      </c>
      <c r="F137" s="9"/>
      <c r="G137" s="9">
        <f>+'Ark1'!S275</f>
        <v>504</v>
      </c>
      <c r="H137" s="96">
        <f>+'Ark1'!T275</f>
        <v>1.5906381376670644</v>
      </c>
      <c r="I137" s="96">
        <f>+'Ark1'!U275</f>
        <v>1.5971705034960666</v>
      </c>
      <c r="K137" s="1">
        <f>+'Ark1'!W275</f>
        <v>58.559523809523824</v>
      </c>
      <c r="L137" s="9"/>
      <c r="M137" s="9">
        <f>+'Ark1'!Z275</f>
        <v>155.63988095238085</v>
      </c>
      <c r="O137" s="9">
        <f>+'Ark1'!AA275</f>
        <v>29.935837748956711</v>
      </c>
      <c r="P137" s="1">
        <f>+'Ark1'!AB275</f>
        <v>4.5216003377689775</v>
      </c>
      <c r="Q137" s="9">
        <f>+'Ark1'!AC275</f>
        <v>-47.511531138756837</v>
      </c>
      <c r="R137" s="9">
        <f t="shared" si="31"/>
        <v>5.4516129032258061</v>
      </c>
      <c r="S137" s="1">
        <f>+'Ark1'!V275</f>
        <v>6.717948717948719</v>
      </c>
      <c r="T137" s="1"/>
      <c r="U137" s="28"/>
      <c r="AH137"/>
      <c r="AI137"/>
      <c r="AJ137"/>
      <c r="AL137"/>
      <c r="AM137"/>
      <c r="AN137"/>
      <c r="AO137"/>
      <c r="AP137"/>
    </row>
    <row r="138" spans="1:42">
      <c r="A138" s="28"/>
      <c r="B138">
        <f>+'Ark1'!C276</f>
        <v>2022</v>
      </c>
      <c r="C138">
        <f>+'Ark1'!E276</f>
        <v>22</v>
      </c>
      <c r="D138">
        <f>+'Ark1'!Q276</f>
        <v>121</v>
      </c>
      <c r="E138" s="9">
        <f>+'Ark1'!R276</f>
        <v>618</v>
      </c>
      <c r="F138" s="9"/>
      <c r="G138" s="9">
        <f>+'Ark1'!S276</f>
        <v>617</v>
      </c>
      <c r="H138" s="96">
        <f>+'Ark1'!T276</f>
        <v>1.9388843571563033</v>
      </c>
      <c r="I138" s="96">
        <f>+'Ark1'!U276</f>
        <v>1.9108078174744951</v>
      </c>
      <c r="K138" s="1">
        <f>+'Ark1'!W276</f>
        <v>58.811993517017832</v>
      </c>
      <c r="L138" s="9"/>
      <c r="M138" s="9">
        <f>+'Ark1'!Z276</f>
        <v>152.1009724473258</v>
      </c>
      <c r="O138" s="9">
        <f>+'Ark1'!AA276</f>
        <v>30.338515817424359</v>
      </c>
      <c r="P138" s="1">
        <f>+'Ark1'!AB276</f>
        <v>4.6456600838009292</v>
      </c>
      <c r="Q138" s="9">
        <f>+'Ark1'!AC276</f>
        <v>-40.081179614472489</v>
      </c>
      <c r="R138" s="9">
        <f t="shared" si="31"/>
        <v>5.1074380165289259</v>
      </c>
      <c r="S138" s="1">
        <f>+'Ark1'!V276</f>
        <v>6.1957928802589004</v>
      </c>
      <c r="T138" s="1"/>
      <c r="U138" s="28"/>
      <c r="AH138"/>
      <c r="AI138"/>
      <c r="AJ138"/>
      <c r="AL138"/>
      <c r="AM138"/>
      <c r="AN138"/>
      <c r="AO138"/>
      <c r="AP138"/>
    </row>
    <row r="139" spans="1:42">
      <c r="A139" s="28"/>
      <c r="B139">
        <f>+'Ark1'!C277</f>
        <v>2022</v>
      </c>
      <c r="C139">
        <f>+'Ark1'!E277</f>
        <v>23</v>
      </c>
      <c r="D139">
        <f>+'Ark1'!Q277</f>
        <v>122</v>
      </c>
      <c r="E139" s="9">
        <f>+'Ark1'!R277</f>
        <v>721</v>
      </c>
      <c r="F139" s="9"/>
      <c r="G139" s="9">
        <f>+'Ark1'!S277</f>
        <v>718</v>
      </c>
      <c r="H139" s="96">
        <f>+'Ark1'!T277</f>
        <v>2.2620317500156877</v>
      </c>
      <c r="I139" s="96">
        <f>+'Ark1'!U277</f>
        <v>2.1536492012394408</v>
      </c>
      <c r="K139" s="1">
        <f>+'Ark1'!W277</f>
        <v>59.675487465181043</v>
      </c>
      <c r="L139" s="9"/>
      <c r="M139" s="9">
        <f>+'Ark1'!Z277</f>
        <v>147.31625348189425</v>
      </c>
      <c r="O139" s="9">
        <f>+'Ark1'!AA277</f>
        <v>29.545936879761651</v>
      </c>
      <c r="P139" s="1">
        <f>+'Ark1'!AB277</f>
        <v>4.4683019431787052</v>
      </c>
      <c r="Q139" s="9">
        <f>+'Ark1'!AC277</f>
        <v>-40.602508739798942</v>
      </c>
      <c r="R139" s="9">
        <f t="shared" si="31"/>
        <v>5.9098360655737707</v>
      </c>
      <c r="S139" s="1">
        <f>+'Ark1'!V277</f>
        <v>5.1345353675450758</v>
      </c>
      <c r="T139" s="1"/>
      <c r="U139" s="28"/>
      <c r="AH139"/>
      <c r="AI139"/>
      <c r="AJ139"/>
      <c r="AL139"/>
      <c r="AM139"/>
      <c r="AN139"/>
      <c r="AO139"/>
      <c r="AP139"/>
    </row>
    <row r="140" spans="1:42">
      <c r="A140" s="28"/>
      <c r="B140">
        <f>+'Ark1'!C278</f>
        <v>2022</v>
      </c>
      <c r="C140">
        <f>+'Ark1'!E278</f>
        <v>24</v>
      </c>
      <c r="D140">
        <f>+'Ark1'!Q278</f>
        <v>134</v>
      </c>
      <c r="E140" s="9">
        <f>+'Ark1'!R278</f>
        <v>687</v>
      </c>
      <c r="F140" s="9"/>
      <c r="G140" s="9">
        <f>+'Ark1'!S278</f>
        <v>685</v>
      </c>
      <c r="H140" s="96">
        <f>+'Ark1'!T278</f>
        <v>2.1553617368388029</v>
      </c>
      <c r="I140" s="96">
        <f>+'Ark1'!U278</f>
        <v>2.1404049586743894</v>
      </c>
      <c r="K140" s="1">
        <f>+'Ark1'!W278</f>
        <v>59.091970802919697</v>
      </c>
      <c r="L140" s="9"/>
      <c r="M140" s="9">
        <f>+'Ark1'!Z278</f>
        <v>153.46364963503652</v>
      </c>
      <c r="O140" s="9">
        <f>+'Ark1'!AA278</f>
        <v>29.947291528481056</v>
      </c>
      <c r="P140" s="1">
        <f>+'Ark1'!AB278</f>
        <v>4.5100384123529684</v>
      </c>
      <c r="Q140" s="9">
        <f>+'Ark1'!AC278</f>
        <v>-39.384478142164369</v>
      </c>
      <c r="R140" s="9">
        <f t="shared" si="31"/>
        <v>5.1268656716417906</v>
      </c>
      <c r="S140" s="1">
        <f>+'Ark1'!V278</f>
        <v>5.960698689956331</v>
      </c>
      <c r="T140" s="1"/>
      <c r="U140" s="28"/>
      <c r="AH140"/>
      <c r="AI140"/>
      <c r="AJ140"/>
      <c r="AL140"/>
      <c r="AM140"/>
      <c r="AN140"/>
      <c r="AO140"/>
      <c r="AP140"/>
    </row>
    <row r="141" spans="1:42">
      <c r="A141" s="28"/>
      <c r="B141">
        <f>+'Ark1'!C279</f>
        <v>2022</v>
      </c>
      <c r="C141">
        <f>+'Ark1'!E279</f>
        <v>25</v>
      </c>
      <c r="D141">
        <f>+'Ark1'!Q279</f>
        <v>142</v>
      </c>
      <c r="E141" s="9">
        <f>+'Ark1'!R279</f>
        <v>684</v>
      </c>
      <c r="F141" s="9"/>
      <c r="G141" s="9">
        <f>+'Ark1'!S279</f>
        <v>680</v>
      </c>
      <c r="H141" s="96">
        <f>+'Ark1'!T279</f>
        <v>2.1459496768526076</v>
      </c>
      <c r="I141" s="96">
        <f>+'Ark1'!U279</f>
        <v>2.0909561485932353</v>
      </c>
      <c r="K141" s="1">
        <f>+'Ark1'!W279</f>
        <v>59.310294117647054</v>
      </c>
      <c r="L141" s="9"/>
      <c r="M141" s="9">
        <f>+'Ark1'!Z279</f>
        <v>151.02058823529381</v>
      </c>
      <c r="O141" s="9">
        <f>+'Ark1'!AA279</f>
        <v>28.270718892749681</v>
      </c>
      <c r="P141" s="1">
        <f>+'Ark1'!AB279</f>
        <v>4.1294366410344594</v>
      </c>
      <c r="Q141" s="9">
        <f>+'Ark1'!AC279</f>
        <v>-33.191104118430658</v>
      </c>
      <c r="R141" s="9">
        <f t="shared" si="31"/>
        <v>4.816901408450704</v>
      </c>
      <c r="S141" s="1">
        <f>+'Ark1'!V279</f>
        <v>5.8143274853801188</v>
      </c>
      <c r="T141" s="1"/>
      <c r="U141" s="28"/>
      <c r="AH141"/>
      <c r="AI141"/>
      <c r="AJ141"/>
      <c r="AL141"/>
      <c r="AM141"/>
      <c r="AN141"/>
      <c r="AO141"/>
      <c r="AP141"/>
    </row>
    <row r="142" spans="1:42">
      <c r="A142" s="28"/>
      <c r="B142">
        <f>+'Ark1'!C280</f>
        <v>2022</v>
      </c>
      <c r="C142">
        <f>+'Ark1'!E280</f>
        <v>26</v>
      </c>
      <c r="D142">
        <f>+'Ark1'!Q280</f>
        <v>136</v>
      </c>
      <c r="E142" s="9">
        <f>+'Ark1'!R280</f>
        <v>654</v>
      </c>
      <c r="F142" s="9"/>
      <c r="G142" s="9">
        <f>+'Ark1'!S280</f>
        <v>652</v>
      </c>
      <c r="H142" s="96">
        <f>+'Ark1'!T280</f>
        <v>2.0518290769906504</v>
      </c>
      <c r="I142" s="96">
        <f>+'Ark1'!U280</f>
        <v>2.0616851243930161</v>
      </c>
      <c r="K142" s="1">
        <f>+'Ark1'!W280</f>
        <v>59.394171779141118</v>
      </c>
      <c r="L142" s="9"/>
      <c r="M142" s="9">
        <f>+'Ark1'!Z280</f>
        <v>155.30122699386499</v>
      </c>
      <c r="O142" s="9">
        <f>+'Ark1'!AA280</f>
        <v>31.150383285966303</v>
      </c>
      <c r="P142" s="1">
        <f>+'Ark1'!AB280</f>
        <v>4.5184858634391007</v>
      </c>
      <c r="Q142" s="9">
        <f>+'Ark1'!AC280</f>
        <v>-44.29401446533069</v>
      </c>
      <c r="R142" s="9">
        <f t="shared" si="31"/>
        <v>4.8088235294117645</v>
      </c>
      <c r="S142" s="1">
        <f>+'Ark1'!V280</f>
        <v>5.4801223241590202</v>
      </c>
      <c r="T142" s="1"/>
      <c r="U142" s="28"/>
      <c r="AH142"/>
      <c r="AI142"/>
      <c r="AJ142"/>
      <c r="AL142"/>
      <c r="AM142"/>
      <c r="AN142"/>
      <c r="AO142"/>
      <c r="AP142"/>
    </row>
    <row r="143" spans="1:42">
      <c r="A143" s="28"/>
      <c r="B143">
        <f>+'Ark1'!C281</f>
        <v>2022</v>
      </c>
      <c r="C143">
        <f>+'Ark1'!E281</f>
        <v>27</v>
      </c>
      <c r="D143">
        <f>+'Ark1'!Q281</f>
        <v>118</v>
      </c>
      <c r="E143" s="9">
        <f>+'Ark1'!R281</f>
        <v>498</v>
      </c>
      <c r="F143" s="9"/>
      <c r="G143" s="9">
        <f>+'Ark1'!S281</f>
        <v>498</v>
      </c>
      <c r="H143" s="96">
        <f>+'Ark1'!T281</f>
        <v>1.5624019577084773</v>
      </c>
      <c r="I143" s="96">
        <f>+'Ark1'!U281</f>
        <v>1.560984871742702</v>
      </c>
      <c r="K143" s="1">
        <f>+'Ark1'!W281</f>
        <v>59.082329317269107</v>
      </c>
      <c r="L143" s="9"/>
      <c r="M143" s="9">
        <f>+'Ark1'!Z281</f>
        <v>153.94638554216851</v>
      </c>
      <c r="O143" s="9">
        <f>+'Ark1'!AA281</f>
        <v>31.608086330461177</v>
      </c>
      <c r="P143" s="1">
        <f>+'Ark1'!AB281</f>
        <v>5.0335469976442546</v>
      </c>
      <c r="Q143" s="9">
        <f>+'Ark1'!AC281</f>
        <v>-41.582721352152305</v>
      </c>
      <c r="R143" s="9">
        <f t="shared" si="31"/>
        <v>4.2203389830508478</v>
      </c>
      <c r="S143" s="1">
        <f>+'Ark1'!V281</f>
        <v>5.5240963855421681</v>
      </c>
      <c r="T143" s="1"/>
      <c r="U143" s="28"/>
      <c r="AH143"/>
      <c r="AI143"/>
      <c r="AJ143"/>
      <c r="AL143"/>
      <c r="AM143"/>
      <c r="AN143"/>
      <c r="AO143"/>
      <c r="AP143"/>
    </row>
    <row r="144" spans="1:42">
      <c r="A144" s="28"/>
      <c r="B144">
        <f>+'Ark1'!C282</f>
        <v>2022</v>
      </c>
      <c r="C144">
        <f>+'Ark1'!E282</f>
        <v>28</v>
      </c>
      <c r="D144">
        <f>+'Ark1'!Q282</f>
        <v>128</v>
      </c>
      <c r="E144" s="9">
        <f>+'Ark1'!R282</f>
        <v>665</v>
      </c>
      <c r="F144" s="9"/>
      <c r="G144" s="9">
        <f>+'Ark1'!S282</f>
        <v>663</v>
      </c>
      <c r="H144" s="96">
        <f>+'Ark1'!T282</f>
        <v>2.0863399636067013</v>
      </c>
      <c r="I144" s="96">
        <f>+'Ark1'!U282</f>
        <v>2.0372824237085649</v>
      </c>
      <c r="K144" s="1">
        <f>+'Ark1'!W282</f>
        <v>59.420814479637997</v>
      </c>
      <c r="L144" s="9"/>
      <c r="M144" s="9">
        <f>+'Ark1'!Z282</f>
        <v>150.91689291101056</v>
      </c>
      <c r="O144" s="9">
        <f>+'Ark1'!AA282</f>
        <v>31.336568559898168</v>
      </c>
      <c r="P144" s="1">
        <f>+'Ark1'!AB282</f>
        <v>4.4129920557523805</v>
      </c>
      <c r="Q144" s="9">
        <f>+'Ark1'!AC282</f>
        <v>-43.756589923283087</v>
      </c>
      <c r="R144" s="9">
        <f t="shared" si="31"/>
        <v>5.1953125</v>
      </c>
      <c r="S144" s="1">
        <f>+'Ark1'!V282</f>
        <v>5.3353383458646597</v>
      </c>
      <c r="T144" s="1"/>
      <c r="U144" s="28"/>
      <c r="AH144"/>
      <c r="AI144"/>
      <c r="AJ144"/>
      <c r="AL144"/>
      <c r="AM144"/>
      <c r="AN144"/>
      <c r="AO144"/>
      <c r="AP144"/>
    </row>
    <row r="145" spans="1:42">
      <c r="A145" s="28"/>
      <c r="B145">
        <f>+'Ark1'!C283</f>
        <v>2022</v>
      </c>
      <c r="C145">
        <f>+'Ark1'!E283</f>
        <v>29</v>
      </c>
      <c r="D145">
        <f>+'Ark1'!Q283</f>
        <v>92</v>
      </c>
      <c r="E145" s="9">
        <f>+'Ark1'!R283</f>
        <v>423</v>
      </c>
      <c r="F145" s="9"/>
      <c r="G145" s="9">
        <f>+'Ark1'!S283</f>
        <v>421</v>
      </c>
      <c r="H145" s="96">
        <f>+'Ark1'!T283</f>
        <v>1.3271004580535859</v>
      </c>
      <c r="I145" s="96">
        <f>+'Ark1'!U283</f>
        <v>1.3632751477659377</v>
      </c>
      <c r="K145" s="1">
        <f>+'Ark1'!W283</f>
        <v>58.722090261282645</v>
      </c>
      <c r="L145" s="9"/>
      <c r="M145" s="9">
        <f>+'Ark1'!Z283</f>
        <v>159.03824228028512</v>
      </c>
      <c r="O145" s="9">
        <f>+'Ark1'!AA283</f>
        <v>33.316396364915462</v>
      </c>
      <c r="P145" s="1">
        <f>+'Ark1'!AB283</f>
        <v>5.677911646586054</v>
      </c>
      <c r="Q145" s="9">
        <f>+'Ark1'!AC283</f>
        <v>-50.343366292194098</v>
      </c>
      <c r="R145" s="9">
        <f t="shared" si="31"/>
        <v>4.5978260869565215</v>
      </c>
      <c r="S145" s="1">
        <f>+'Ark1'!V283</f>
        <v>5.1985815602836878</v>
      </c>
      <c r="T145" s="1"/>
      <c r="U145" s="28"/>
      <c r="AH145"/>
      <c r="AI145"/>
      <c r="AJ145"/>
      <c r="AL145"/>
      <c r="AM145"/>
      <c r="AN145"/>
      <c r="AO145"/>
      <c r="AP145"/>
    </row>
    <row r="146" spans="1:42">
      <c r="A146" s="28"/>
      <c r="B146">
        <f>+'Ark1'!C284</f>
        <v>2022</v>
      </c>
      <c r="C146">
        <f>+'Ark1'!E284</f>
        <v>30</v>
      </c>
      <c r="D146">
        <f>+'Ark1'!Q284</f>
        <v>108</v>
      </c>
      <c r="E146" s="9">
        <f>+'Ark1'!R284</f>
        <v>727</v>
      </c>
      <c r="F146" s="9"/>
      <c r="G146" s="9">
        <f>+'Ark1'!S284</f>
        <v>727</v>
      </c>
      <c r="H146" s="96">
        <f>+'Ark1'!T284</f>
        <v>2.2808558699880779</v>
      </c>
      <c r="I146" s="96">
        <f>+'Ark1'!U284</f>
        <v>2.2840846396505219</v>
      </c>
      <c r="K146" s="1">
        <f>+'Ark1'!W284</f>
        <v>58.585969738652011</v>
      </c>
      <c r="L146" s="9"/>
      <c r="M146" s="9">
        <f>+'Ark1'!Z284</f>
        <v>154.30426409903711</v>
      </c>
      <c r="O146" s="9">
        <f>+'Ark1'!AA284</f>
        <v>29.917748703020106</v>
      </c>
      <c r="P146" s="1">
        <f>+'Ark1'!AB284</f>
        <v>5.1700620696236115</v>
      </c>
      <c r="Q146" s="9">
        <f>+'Ark1'!AC284</f>
        <v>-46.000321911237485</v>
      </c>
      <c r="R146" s="9">
        <f t="shared" si="31"/>
        <v>6.7314814814814818</v>
      </c>
      <c r="S146" s="1">
        <f>+'Ark1'!V284</f>
        <v>6.136176066024758</v>
      </c>
      <c r="T146" s="1"/>
      <c r="U146" s="28"/>
      <c r="AH146"/>
      <c r="AI146"/>
      <c r="AJ146"/>
      <c r="AL146"/>
      <c r="AM146"/>
      <c r="AN146"/>
      <c r="AO146"/>
      <c r="AP146"/>
    </row>
    <row r="147" spans="1:42">
      <c r="A147" s="28"/>
      <c r="B147">
        <f>+'Ark1'!C285</f>
        <v>2022</v>
      </c>
      <c r="C147">
        <f>+'Ark1'!E285</f>
        <v>31</v>
      </c>
      <c r="D147">
        <f>+'Ark1'!Q285</f>
        <v>107</v>
      </c>
      <c r="E147" s="9">
        <f>+'Ark1'!R285</f>
        <v>504</v>
      </c>
      <c r="F147" s="9"/>
      <c r="G147" s="9">
        <f>+'Ark1'!S285</f>
        <v>504</v>
      </c>
      <c r="H147" s="96">
        <f>+'Ark1'!T285</f>
        <v>1.5812260776808689</v>
      </c>
      <c r="I147" s="96">
        <f>+'Ark1'!U285</f>
        <v>1.5653115917222165</v>
      </c>
      <c r="K147" s="1">
        <f>+'Ark1'!W285</f>
        <v>59.172619047619023</v>
      </c>
      <c r="L147" s="9"/>
      <c r="M147" s="9">
        <f>+'Ark1'!Z285</f>
        <v>152.5353174603174</v>
      </c>
      <c r="O147" s="9">
        <f>+'Ark1'!AA285</f>
        <v>29.992224235320503</v>
      </c>
      <c r="P147" s="1">
        <f>+'Ark1'!AB285</f>
        <v>4.3965133513416532</v>
      </c>
      <c r="Q147" s="9">
        <f>+'Ark1'!AC285</f>
        <v>-33.899838982374554</v>
      </c>
      <c r="R147" s="9">
        <f t="shared" si="31"/>
        <v>4.7102803738317753</v>
      </c>
      <c r="S147" s="1">
        <f>+'Ark1'!V285</f>
        <v>5.8412698412698418</v>
      </c>
      <c r="T147" s="1"/>
      <c r="U147" s="28"/>
      <c r="AH147"/>
      <c r="AI147"/>
      <c r="AJ147"/>
      <c r="AL147"/>
      <c r="AM147"/>
      <c r="AN147"/>
      <c r="AO147"/>
      <c r="AP147"/>
    </row>
    <row r="148" spans="1:42">
      <c r="A148" s="28"/>
      <c r="B148">
        <f>+'Ark1'!C286</f>
        <v>2022</v>
      </c>
      <c r="C148">
        <f>+'Ark1'!E286</f>
        <v>32</v>
      </c>
      <c r="D148">
        <f>+'Ark1'!Q286</f>
        <v>115</v>
      </c>
      <c r="E148" s="9">
        <f>+'Ark1'!R286</f>
        <v>530</v>
      </c>
      <c r="F148" s="9"/>
      <c r="G148" s="9">
        <f>+'Ark1'!S286</f>
        <v>530</v>
      </c>
      <c r="H148" s="96">
        <f>+'Ark1'!T286</f>
        <v>1.6627972642278976</v>
      </c>
      <c r="I148" s="96">
        <f>+'Ark1'!U286</f>
        <v>1.68474127977788</v>
      </c>
      <c r="K148" s="1">
        <f>+'Ark1'!W286</f>
        <v>58.786792452830191</v>
      </c>
      <c r="L148" s="9"/>
      <c r="M148" s="9">
        <f>+'Ark1'!Z286</f>
        <v>156.11962264150927</v>
      </c>
      <c r="O148" s="9">
        <f>+'Ark1'!AA286</f>
        <v>30.949771722404684</v>
      </c>
      <c r="P148" s="1">
        <f>+'Ark1'!AB286</f>
        <v>5.1411964592296489</v>
      </c>
      <c r="Q148" s="9">
        <f>+'Ark1'!AC286</f>
        <v>-41.044294716131375</v>
      </c>
      <c r="R148" s="9">
        <f t="shared" si="31"/>
        <v>4.6086956521739131</v>
      </c>
      <c r="S148" s="1">
        <f>+'Ark1'!V286</f>
        <v>5.681132075471699</v>
      </c>
      <c r="T148" s="1"/>
      <c r="U148" s="28"/>
      <c r="AH148"/>
      <c r="AI148"/>
      <c r="AJ148"/>
      <c r="AL148"/>
      <c r="AM148"/>
      <c r="AN148"/>
      <c r="AO148"/>
      <c r="AP148"/>
    </row>
    <row r="149" spans="1:42">
      <c r="A149" s="28"/>
      <c r="B149">
        <f>+'Ark1'!C287</f>
        <v>2022</v>
      </c>
      <c r="C149">
        <f>+'Ark1'!E287</f>
        <v>33</v>
      </c>
      <c r="D149">
        <f>+'Ark1'!Q287</f>
        <v>107</v>
      </c>
      <c r="E149" s="9">
        <f>+'Ark1'!R287</f>
        <v>543</v>
      </c>
      <c r="F149" s="9"/>
      <c r="G149" s="9">
        <f>+'Ark1'!S287</f>
        <v>542</v>
      </c>
      <c r="H149" s="96">
        <f>+'Ark1'!T287</f>
        <v>1.7035828575014118</v>
      </c>
      <c r="I149" s="96">
        <f>+'Ark1'!U287</f>
        <v>1.7715464811362625</v>
      </c>
      <c r="K149" s="1">
        <f>+'Ark1'!W287</f>
        <v>58.601476014760152</v>
      </c>
      <c r="L149" s="9"/>
      <c r="M149" s="9">
        <f>+'Ark1'!Z287</f>
        <v>160.52896678966795</v>
      </c>
      <c r="O149" s="9">
        <f>+'Ark1'!AA287</f>
        <v>31.584611228573273</v>
      </c>
      <c r="P149" s="1">
        <f>+'Ark1'!AB287</f>
        <v>5.079791163442172</v>
      </c>
      <c r="Q149" s="9">
        <f>+'Ark1'!AC287</f>
        <v>-48.722551804141034</v>
      </c>
      <c r="R149" s="9">
        <f t="shared" si="31"/>
        <v>5.0747663551401869</v>
      </c>
      <c r="S149" s="1">
        <f>+'Ark1'!V287</f>
        <v>5.9668508287292816</v>
      </c>
      <c r="T149" s="1"/>
      <c r="U149" s="28"/>
      <c r="AH149"/>
      <c r="AI149"/>
      <c r="AJ149"/>
      <c r="AL149"/>
      <c r="AM149"/>
      <c r="AN149"/>
      <c r="AO149"/>
      <c r="AP149"/>
    </row>
    <row r="150" spans="1:42">
      <c r="A150" s="28"/>
      <c r="B150">
        <f>+'Ark1'!C288</f>
        <v>2022</v>
      </c>
      <c r="C150">
        <f>+'Ark1'!E288</f>
        <v>34</v>
      </c>
      <c r="D150">
        <f>+'Ark1'!Q288</f>
        <v>114</v>
      </c>
      <c r="E150" s="9">
        <f>+'Ark1'!R288</f>
        <v>549</v>
      </c>
      <c r="F150" s="9"/>
      <c r="G150" s="9">
        <f>+'Ark1'!S288</f>
        <v>548</v>
      </c>
      <c r="H150" s="96">
        <f>+'Ark1'!T288</f>
        <v>1.7224069774738029</v>
      </c>
      <c r="I150" s="96">
        <f>+'Ark1'!U288</f>
        <v>1.7117440846570799</v>
      </c>
      <c r="K150" s="1">
        <f>+'Ark1'!W288</f>
        <v>59.107664233576656</v>
      </c>
      <c r="L150" s="9"/>
      <c r="M150" s="9">
        <f>+'Ark1'!Z288</f>
        <v>153.41167883211691</v>
      </c>
      <c r="O150" s="9">
        <f>+'Ark1'!AA288</f>
        <v>31.420813028024622</v>
      </c>
      <c r="P150" s="1">
        <f>+'Ark1'!AB288</f>
        <v>4.5874805455581242</v>
      </c>
      <c r="Q150" s="9">
        <f>+'Ark1'!AC288</f>
        <v>-37.716017581101127</v>
      </c>
      <c r="R150" s="9">
        <f t="shared" si="31"/>
        <v>4.8157894736842106</v>
      </c>
      <c r="S150" s="1">
        <f>+'Ark1'!V288</f>
        <v>5.6448087431693992</v>
      </c>
      <c r="T150" s="1"/>
      <c r="U150" s="28"/>
      <c r="AH150"/>
      <c r="AI150"/>
      <c r="AJ150"/>
      <c r="AL150"/>
      <c r="AM150"/>
      <c r="AN150"/>
      <c r="AO150"/>
      <c r="AP150"/>
    </row>
    <row r="151" spans="1:42">
      <c r="A151" s="28"/>
      <c r="B151">
        <f>+'Ark1'!C289</f>
        <v>2022</v>
      </c>
      <c r="C151">
        <f>+'Ark1'!E289</f>
        <v>35</v>
      </c>
      <c r="D151">
        <f>+'Ark1'!Q289</f>
        <v>110</v>
      </c>
      <c r="E151" s="9">
        <f>+'Ark1'!R289</f>
        <v>671</v>
      </c>
      <c r="F151" s="9"/>
      <c r="G151" s="9">
        <f>+'Ark1'!S289</f>
        <v>664</v>
      </c>
      <c r="H151" s="96">
        <f>+'Ark1'!T289</f>
        <v>2.1051640835790928</v>
      </c>
      <c r="I151" s="96">
        <f>+'Ark1'!U289</f>
        <v>2.0837035478558161</v>
      </c>
      <c r="K151" s="1">
        <f>+'Ark1'!W289</f>
        <v>59.128012048192787</v>
      </c>
      <c r="L151" s="9"/>
      <c r="M151" s="9">
        <f>+'Ark1'!Z289</f>
        <v>154.12319277108435</v>
      </c>
      <c r="O151" s="9">
        <f>+'Ark1'!AA289</f>
        <v>33.154111277871607</v>
      </c>
      <c r="P151" s="1">
        <f>+'Ark1'!AB289</f>
        <v>4.5433187699783515</v>
      </c>
      <c r="Q151" s="9">
        <f>+'Ark1'!AC289</f>
        <v>-43.895118384177096</v>
      </c>
      <c r="R151" s="9">
        <f t="shared" si="31"/>
        <v>6.1</v>
      </c>
      <c r="S151" s="1">
        <f>+'Ark1'!V289</f>
        <v>5.9269746646795856</v>
      </c>
      <c r="T151" s="1"/>
      <c r="U151" s="28"/>
      <c r="AH151"/>
      <c r="AI151"/>
      <c r="AJ151"/>
      <c r="AL151"/>
      <c r="AM151"/>
      <c r="AN151"/>
      <c r="AO151"/>
      <c r="AP151"/>
    </row>
    <row r="152" spans="1:42">
      <c r="A152" s="28"/>
      <c r="B152">
        <f>+'Ark1'!C290</f>
        <v>2022</v>
      </c>
      <c r="C152">
        <f>+'Ark1'!E290</f>
        <v>36</v>
      </c>
      <c r="D152">
        <f>+'Ark1'!Q290</f>
        <v>102</v>
      </c>
      <c r="E152" s="9">
        <f>+'Ark1'!R290</f>
        <v>635</v>
      </c>
      <c r="F152" s="9"/>
      <c r="G152" s="9">
        <f>+'Ark1'!S290</f>
        <v>634</v>
      </c>
      <c r="H152" s="96">
        <f>+'Ark1'!T290</f>
        <v>1.9922193637447447</v>
      </c>
      <c r="I152" s="96">
        <f>+'Ark1'!U290</f>
        <v>1.9828044379335827</v>
      </c>
      <c r="K152" s="1">
        <f>+'Ark1'!W290</f>
        <v>59.05835962145111</v>
      </c>
      <c r="L152" s="9"/>
      <c r="M152" s="9">
        <f>+'Ark1'!Z290</f>
        <v>153.5998422712934</v>
      </c>
      <c r="O152" s="9">
        <f>+'Ark1'!AA290</f>
        <v>33.376928930522539</v>
      </c>
      <c r="P152" s="1">
        <f>+'Ark1'!AB290</f>
        <v>5.0612713789737045</v>
      </c>
      <c r="Q152" s="9">
        <f>+'Ark1'!AC290</f>
        <v>-47.062672940971744</v>
      </c>
      <c r="R152" s="9">
        <f t="shared" si="31"/>
        <v>6.2254901960784315</v>
      </c>
      <c r="S152" s="1">
        <f>+'Ark1'!V290</f>
        <v>5.5543307086614178</v>
      </c>
      <c r="T152" s="1"/>
      <c r="U152" s="28"/>
      <c r="AH152"/>
      <c r="AI152"/>
      <c r="AJ152"/>
      <c r="AL152"/>
      <c r="AM152"/>
      <c r="AN152"/>
      <c r="AO152"/>
      <c r="AP152"/>
    </row>
    <row r="153" spans="1:42">
      <c r="A153" s="28"/>
      <c r="B153">
        <f>+'Ark1'!C291</f>
        <v>2022</v>
      </c>
      <c r="C153">
        <f>+'Ark1'!E291</f>
        <v>37</v>
      </c>
      <c r="D153">
        <f>+'Ark1'!Q291</f>
        <v>117</v>
      </c>
      <c r="E153" s="9">
        <f>+'Ark1'!R291</f>
        <v>636</v>
      </c>
      <c r="F153" s="9"/>
      <c r="G153" s="9">
        <f>+'Ark1'!S291</f>
        <v>636</v>
      </c>
      <c r="H153" s="96">
        <f>+'Ark1'!T291</f>
        <v>1.9953567170734767</v>
      </c>
      <c r="I153" s="96">
        <f>+'Ark1'!U291</f>
        <v>1.9454113967929945</v>
      </c>
      <c r="K153" s="1">
        <f>+'Ark1'!W291</f>
        <v>58.896226415094361</v>
      </c>
      <c r="L153" s="9"/>
      <c r="M153" s="9">
        <f>+'Ark1'!Z291</f>
        <v>150.22924528301883</v>
      </c>
      <c r="O153" s="9">
        <f>+'Ark1'!AA291</f>
        <v>31.283031248338176</v>
      </c>
      <c r="P153" s="1">
        <f>+'Ark1'!AB291</f>
        <v>4.7664232702838483</v>
      </c>
      <c r="Q153" s="9">
        <f>+'Ark1'!AC291</f>
        <v>-43.119017896166675</v>
      </c>
      <c r="R153" s="9">
        <f t="shared" si="31"/>
        <v>5.4358974358974361</v>
      </c>
      <c r="S153" s="1">
        <f>+'Ark1'!V291</f>
        <v>5.968553459119498</v>
      </c>
      <c r="T153" s="1"/>
      <c r="U153" s="28"/>
      <c r="AH153"/>
      <c r="AI153"/>
      <c r="AJ153"/>
      <c r="AL153"/>
      <c r="AM153"/>
      <c r="AN153"/>
      <c r="AO153"/>
      <c r="AP153"/>
    </row>
    <row r="154" spans="1:42">
      <c r="A154" s="28"/>
      <c r="B154">
        <f>+'Ark1'!C292</f>
        <v>2022</v>
      </c>
      <c r="C154">
        <f>+'Ark1'!E292</f>
        <v>38</v>
      </c>
      <c r="D154">
        <f>+'Ark1'!Q292</f>
        <v>111</v>
      </c>
      <c r="E154" s="9">
        <f>+'Ark1'!R292</f>
        <v>548</v>
      </c>
      <c r="F154" s="9"/>
      <c r="G154" s="9">
        <f>+'Ark1'!S292</f>
        <v>548</v>
      </c>
      <c r="H154" s="96">
        <f>+'Ark1'!T292</f>
        <v>1.7192696241450713</v>
      </c>
      <c r="I154" s="96">
        <f>+'Ark1'!U292</f>
        <v>1.7288738235689101</v>
      </c>
      <c r="K154" s="1">
        <f>+'Ark1'!W292</f>
        <v>58.921532846715309</v>
      </c>
      <c r="L154" s="9"/>
      <c r="M154" s="9">
        <f>+'Ark1'!Z292</f>
        <v>154.94689781021901</v>
      </c>
      <c r="O154" s="9">
        <f>+'Ark1'!AA292</f>
        <v>27.896417003215245</v>
      </c>
      <c r="P154" s="1">
        <f>+'Ark1'!AB292</f>
        <v>4.7946186973836333</v>
      </c>
      <c r="Q154" s="9">
        <f>+'Ark1'!AC292</f>
        <v>-30.513997989448608</v>
      </c>
      <c r="R154" s="9">
        <f t="shared" si="31"/>
        <v>4.9369369369369371</v>
      </c>
      <c r="S154" s="1">
        <f>+'Ark1'!V292</f>
        <v>6.4635036496350384</v>
      </c>
      <c r="T154" s="1"/>
      <c r="U154" s="28"/>
      <c r="AH154"/>
      <c r="AI154"/>
      <c r="AJ154"/>
      <c r="AL154"/>
      <c r="AM154"/>
      <c r="AN154"/>
      <c r="AO154"/>
      <c r="AP154"/>
    </row>
    <row r="155" spans="1:42">
      <c r="A155" s="28"/>
      <c r="B155">
        <f>+'Ark1'!C293</f>
        <v>2022</v>
      </c>
      <c r="C155">
        <f>+'Ark1'!E293</f>
        <v>39</v>
      </c>
      <c r="D155">
        <f>+'Ark1'!Q293</f>
        <v>127</v>
      </c>
      <c r="E155" s="9">
        <f>+'Ark1'!R293</f>
        <v>655</v>
      </c>
      <c r="F155" s="9"/>
      <c r="G155" s="9">
        <f>+'Ark1'!S293</f>
        <v>655</v>
      </c>
      <c r="H155" s="96">
        <f>+'Ark1'!T293</f>
        <v>2.0549664303193822</v>
      </c>
      <c r="I155" s="96">
        <f>+'Ark1'!U293</f>
        <v>2.056429941208489</v>
      </c>
      <c r="K155" s="1">
        <f>+'Ark1'!W293</f>
        <v>58.986259541984722</v>
      </c>
      <c r="L155" s="9"/>
      <c r="M155" s="9">
        <f>+'Ark1'!Z293</f>
        <v>154.19587786259535</v>
      </c>
      <c r="O155" s="9">
        <f>+'Ark1'!AA293</f>
        <v>30.540831856531423</v>
      </c>
      <c r="P155" s="1">
        <f>+'Ark1'!AB293</f>
        <v>4.8546627206337751</v>
      </c>
      <c r="Q155" s="9">
        <f>+'Ark1'!AC293</f>
        <v>-36.142561367313803</v>
      </c>
      <c r="R155" s="9">
        <f t="shared" si="31"/>
        <v>5.1574803149606296</v>
      </c>
      <c r="S155" s="1">
        <f>+'Ark1'!V293</f>
        <v>5.6488549618320612</v>
      </c>
      <c r="T155" s="1"/>
      <c r="U155" s="28"/>
      <c r="AH155"/>
      <c r="AI155"/>
      <c r="AJ155"/>
      <c r="AL155"/>
      <c r="AM155"/>
      <c r="AN155"/>
      <c r="AO155"/>
      <c r="AP155"/>
    </row>
    <row r="156" spans="1:42">
      <c r="A156" s="28"/>
      <c r="B156">
        <f>+'Ark1'!C294</f>
        <v>2022</v>
      </c>
      <c r="C156">
        <f>+'Ark1'!E294</f>
        <v>40</v>
      </c>
      <c r="D156">
        <f>+'Ark1'!Q294</f>
        <v>119</v>
      </c>
      <c r="E156" s="9">
        <f>+'Ark1'!R294</f>
        <v>559</v>
      </c>
      <c r="F156" s="9"/>
      <c r="G156" s="9">
        <f>+'Ark1'!S294</f>
        <v>558</v>
      </c>
      <c r="H156" s="96">
        <f>+'Ark1'!T294</f>
        <v>1.7537805107611222</v>
      </c>
      <c r="I156" s="96">
        <f>+'Ark1'!U294</f>
        <v>1.8176601536520276</v>
      </c>
      <c r="K156" s="1">
        <f>+'Ark1'!W294</f>
        <v>58.449820788530459</v>
      </c>
      <c r="L156" s="9"/>
      <c r="M156" s="9">
        <f>+'Ark1'!Z294</f>
        <v>159.98476702508964</v>
      </c>
      <c r="O156" s="9">
        <f>+'Ark1'!AA294</f>
        <v>31.853947627036799</v>
      </c>
      <c r="P156" s="1">
        <f>+'Ark1'!AB294</f>
        <v>4.6911980002511635</v>
      </c>
      <c r="Q156" s="9">
        <f>+'Ark1'!AC294</f>
        <v>-35.516260737749278</v>
      </c>
      <c r="R156" s="9">
        <f t="shared" si="31"/>
        <v>4.6974789915966388</v>
      </c>
      <c r="S156" s="1">
        <f>+'Ark1'!V294</f>
        <v>6.8264758497316622</v>
      </c>
      <c r="T156" s="1"/>
      <c r="U156" s="28"/>
      <c r="AH156"/>
      <c r="AI156"/>
      <c r="AJ156"/>
      <c r="AL156"/>
      <c r="AM156"/>
      <c r="AN156"/>
      <c r="AO156"/>
      <c r="AP156"/>
    </row>
    <row r="157" spans="1:42">
      <c r="A157" s="28"/>
      <c r="B157">
        <f>+'Ark1'!C295</f>
        <v>2022</v>
      </c>
      <c r="C157">
        <f>+'Ark1'!E295</f>
        <v>41</v>
      </c>
      <c r="D157">
        <f>+'Ark1'!Q295</f>
        <v>115</v>
      </c>
      <c r="E157" s="9">
        <f>+'Ark1'!R295</f>
        <v>516</v>
      </c>
      <c r="F157" s="9"/>
      <c r="G157" s="9">
        <f>+'Ark1'!S295</f>
        <v>516</v>
      </c>
      <c r="H157" s="96">
        <f>+'Ark1'!T295</f>
        <v>1.6188743176256506</v>
      </c>
      <c r="I157" s="96">
        <f>+'Ark1'!U295</f>
        <v>1.6772015884441722</v>
      </c>
      <c r="K157" s="1">
        <f>+'Ark1'!W295</f>
        <v>59.005813953488357</v>
      </c>
      <c r="L157" s="9"/>
      <c r="M157" s="9">
        <f>+'Ark1'!Z295</f>
        <v>159.63779069767452</v>
      </c>
      <c r="O157" s="9">
        <f>+'Ark1'!AA295</f>
        <v>31.743796716880844</v>
      </c>
      <c r="P157" s="1">
        <f>+'Ark1'!AB295</f>
        <v>4.8326615193633877</v>
      </c>
      <c r="Q157" s="9">
        <f>+'Ark1'!AC295</f>
        <v>-40.961372444646486</v>
      </c>
      <c r="R157" s="9">
        <f t="shared" si="31"/>
        <v>4.4869565217391303</v>
      </c>
      <c r="S157" s="1">
        <f>+'Ark1'!V295</f>
        <v>5.8468992248062017</v>
      </c>
      <c r="T157" s="1"/>
      <c r="U157" s="28"/>
      <c r="AH157"/>
      <c r="AI157"/>
      <c r="AJ157"/>
      <c r="AL157"/>
      <c r="AM157"/>
      <c r="AN157"/>
      <c r="AO157"/>
      <c r="AP157"/>
    </row>
    <row r="158" spans="1:42">
      <c r="A158" s="28"/>
      <c r="B158">
        <f>+'Ark1'!C296</f>
        <v>2022</v>
      </c>
      <c r="C158">
        <f>+'Ark1'!E296</f>
        <v>42</v>
      </c>
      <c r="D158">
        <f>+'Ark1'!Q296</f>
        <v>139</v>
      </c>
      <c r="E158" s="9">
        <f>+'Ark1'!R296</f>
        <v>728</v>
      </c>
      <c r="F158" s="9"/>
      <c r="G158" s="9">
        <f>+'Ark1'!S296</f>
        <v>727</v>
      </c>
      <c r="H158" s="96">
        <f>+'Ark1'!T296</f>
        <v>2.2839932233168105</v>
      </c>
      <c r="I158" s="96">
        <f>+'Ark1'!U296</f>
        <v>2.296704409266058</v>
      </c>
      <c r="K158" s="1">
        <f>+'Ark1'!W296</f>
        <v>58.810178817056403</v>
      </c>
      <c r="L158" s="9"/>
      <c r="M158" s="9">
        <f>+'Ark1'!Z296</f>
        <v>155.15680880330106</v>
      </c>
      <c r="O158" s="9">
        <f>+'Ark1'!AA296</f>
        <v>32.088914980790243</v>
      </c>
      <c r="P158" s="1">
        <f>+'Ark1'!AB296</f>
        <v>4.9258329617359395</v>
      </c>
      <c r="Q158" s="9">
        <f>+'Ark1'!AC296</f>
        <v>-41.945092976728432</v>
      </c>
      <c r="R158" s="9">
        <f t="shared" si="31"/>
        <v>5.2374100719424463</v>
      </c>
      <c r="S158" s="1">
        <f>+'Ark1'!V296</f>
        <v>6.2953296703296706</v>
      </c>
      <c r="T158" s="1"/>
      <c r="U158" s="28"/>
      <c r="AH158"/>
      <c r="AI158"/>
      <c r="AJ158"/>
      <c r="AL158"/>
      <c r="AM158"/>
      <c r="AN158"/>
      <c r="AO158"/>
      <c r="AP158"/>
    </row>
    <row r="159" spans="1:42">
      <c r="A159" s="28"/>
      <c r="B159">
        <f>+'Ark1'!C297</f>
        <v>2022</v>
      </c>
      <c r="C159">
        <f>+'Ark1'!E297</f>
        <v>43</v>
      </c>
      <c r="D159">
        <f>+'Ark1'!Q297</f>
        <v>138</v>
      </c>
      <c r="E159" s="9">
        <f>+'Ark1'!R297</f>
        <v>675</v>
      </c>
      <c r="F159" s="9"/>
      <c r="G159" s="9">
        <f>+'Ark1'!S297</f>
        <v>675</v>
      </c>
      <c r="H159" s="96">
        <f>+'Ark1'!T297</f>
        <v>2.1177134968940203</v>
      </c>
      <c r="I159" s="96">
        <f>+'Ark1'!U297</f>
        <v>2.0946618569992212</v>
      </c>
      <c r="K159" s="1">
        <f>+'Ark1'!W297</f>
        <v>58.965925925925909</v>
      </c>
      <c r="L159" s="9"/>
      <c r="M159" s="9">
        <f>+'Ark1'!Z297</f>
        <v>152.40888888888875</v>
      </c>
      <c r="O159" s="9">
        <f>+'Ark1'!AA297</f>
        <v>31.385373490462399</v>
      </c>
      <c r="P159" s="1">
        <f>+'Ark1'!AB297</f>
        <v>4.7475867236120228</v>
      </c>
      <c r="Q159" s="9">
        <f>+'Ark1'!AC297</f>
        <v>-40.069204123095552</v>
      </c>
      <c r="R159" s="9">
        <f t="shared" si="31"/>
        <v>4.8913043478260869</v>
      </c>
      <c r="S159" s="1">
        <f>+'Ark1'!V297</f>
        <v>6.0162962962962965</v>
      </c>
      <c r="T159" s="1"/>
      <c r="U159" s="28"/>
      <c r="AH159"/>
      <c r="AI159"/>
      <c r="AJ159"/>
      <c r="AL159"/>
      <c r="AM159"/>
      <c r="AN159"/>
      <c r="AO159"/>
      <c r="AP159"/>
    </row>
    <row r="160" spans="1:42">
      <c r="A160" s="28"/>
      <c r="B160">
        <f>+'Ark1'!C298</f>
        <v>2022</v>
      </c>
      <c r="C160">
        <f>+'Ark1'!E298</f>
        <v>44</v>
      </c>
      <c r="D160">
        <f>+'Ark1'!Q298</f>
        <v>127</v>
      </c>
      <c r="E160" s="9">
        <f>+'Ark1'!R298</f>
        <v>691</v>
      </c>
      <c r="F160" s="9"/>
      <c r="G160" s="9">
        <f>+'Ark1'!S298</f>
        <v>691</v>
      </c>
      <c r="H160" s="96">
        <f>+'Ark1'!T298</f>
        <v>2.1679111501537305</v>
      </c>
      <c r="I160" s="96">
        <f>+'Ark1'!U298</f>
        <v>2.2424789003275278</v>
      </c>
      <c r="K160" s="1">
        <f>+'Ark1'!W298</f>
        <v>58.283646888567297</v>
      </c>
      <c r="L160" s="9"/>
      <c r="M160" s="9">
        <f>+'Ark1'!Z298</f>
        <v>159.38610709117222</v>
      </c>
      <c r="O160" s="9">
        <f>+'Ark1'!AA298</f>
        <v>31.360193195547019</v>
      </c>
      <c r="P160" s="1">
        <f>+'Ark1'!AB298</f>
        <v>5.0218632288429683</v>
      </c>
      <c r="Q160" s="9">
        <f>+'Ark1'!AC298</f>
        <v>-38.002982160786679</v>
      </c>
      <c r="R160" s="9">
        <f t="shared" si="31"/>
        <v>5.4409448818897639</v>
      </c>
      <c r="S160" s="1">
        <f>+'Ark1'!V298</f>
        <v>6.5036179450072362</v>
      </c>
      <c r="T160" s="1"/>
      <c r="U160" s="28"/>
      <c r="AH160"/>
      <c r="AI160"/>
      <c r="AJ160"/>
      <c r="AL160"/>
      <c r="AM160"/>
      <c r="AN160"/>
      <c r="AO160"/>
      <c r="AP160"/>
    </row>
    <row r="161" spans="1:42">
      <c r="A161" s="28"/>
      <c r="B161">
        <f>+'Ark1'!C299</f>
        <v>2022</v>
      </c>
      <c r="C161">
        <f>+'Ark1'!E299</f>
        <v>45</v>
      </c>
      <c r="D161">
        <f>+'Ark1'!Q299</f>
        <v>129</v>
      </c>
      <c r="E161" s="9">
        <f>+'Ark1'!R299</f>
        <v>553</v>
      </c>
      <c r="F161" s="9"/>
      <c r="G161" s="9">
        <f>+'Ark1'!S299</f>
        <v>553</v>
      </c>
      <c r="H161" s="96">
        <f>+'Ark1'!T299</f>
        <v>1.7349563907887302</v>
      </c>
      <c r="I161" s="96">
        <f>+'Ark1'!U299</f>
        <v>1.7075313864746731</v>
      </c>
      <c r="K161" s="1">
        <f>+'Ark1'!W299</f>
        <v>58.585895117540709</v>
      </c>
      <c r="L161" s="9"/>
      <c r="M161" s="9">
        <f>+'Ark1'!Z299</f>
        <v>151.65045207956587</v>
      </c>
      <c r="O161" s="9">
        <f>+'Ark1'!AA299</f>
        <v>29.406072689280204</v>
      </c>
      <c r="P161" s="1">
        <f>+'Ark1'!AB299</f>
        <v>4.8526516272447644</v>
      </c>
      <c r="Q161" s="9">
        <f>+'Ark1'!AC299</f>
        <v>-32.670255536131208</v>
      </c>
      <c r="R161" s="9">
        <f t="shared" si="31"/>
        <v>4.2868217054263562</v>
      </c>
      <c r="S161" s="1">
        <f>+'Ark1'!V299</f>
        <v>7.0488245931283906</v>
      </c>
      <c r="T161" s="1"/>
      <c r="U161" s="28"/>
      <c r="AH161"/>
      <c r="AI161"/>
      <c r="AJ161"/>
      <c r="AL161"/>
      <c r="AM161"/>
      <c r="AN161"/>
      <c r="AO161"/>
      <c r="AP161"/>
    </row>
    <row r="162" spans="1:42">
      <c r="A162" s="28"/>
      <c r="B162">
        <f>+'Ark1'!C300</f>
        <v>2022</v>
      </c>
      <c r="C162">
        <f>+'Ark1'!E300</f>
        <v>46</v>
      </c>
      <c r="D162">
        <f>+'Ark1'!Q300</f>
        <v>126</v>
      </c>
      <c r="E162" s="9">
        <f>+'Ark1'!R300</f>
        <v>693</v>
      </c>
      <c r="F162" s="9"/>
      <c r="G162" s="9">
        <f>+'Ark1'!S300</f>
        <v>691</v>
      </c>
      <c r="H162" s="96">
        <f>+'Ark1'!T300</f>
        <v>2.1741858568111936</v>
      </c>
      <c r="I162" s="96">
        <f>+'Ark1'!U300</f>
        <v>2.1969923476958528</v>
      </c>
      <c r="K162" s="1">
        <f>+'Ark1'!W300</f>
        <v>59.024602026049202</v>
      </c>
      <c r="L162" s="9"/>
      <c r="M162" s="9">
        <f>+'Ark1'!Z300</f>
        <v>156.15311143270625</v>
      </c>
      <c r="O162" s="9">
        <f>+'Ark1'!AA300</f>
        <v>30.44046693501938</v>
      </c>
      <c r="P162" s="1">
        <f>+'Ark1'!AB300</f>
        <v>4.8688415055048511</v>
      </c>
      <c r="Q162" s="9">
        <f>+'Ark1'!AC300</f>
        <v>-30.771395904765928</v>
      </c>
      <c r="R162" s="9">
        <f t="shared" si="31"/>
        <v>5.5</v>
      </c>
      <c r="S162" s="1">
        <f>+'Ark1'!V300</f>
        <v>5.6897546897546887</v>
      </c>
      <c r="T162" s="1"/>
      <c r="U162" s="28"/>
      <c r="AH162"/>
      <c r="AI162"/>
      <c r="AJ162"/>
      <c r="AL162"/>
      <c r="AM162"/>
      <c r="AN162"/>
      <c r="AO162"/>
      <c r="AP162"/>
    </row>
    <row r="163" spans="1:42">
      <c r="A163" s="28"/>
      <c r="B163">
        <f>+'Ark1'!C301</f>
        <v>2022</v>
      </c>
      <c r="C163">
        <f>+'Ark1'!E301</f>
        <v>47</v>
      </c>
      <c r="D163">
        <f>+'Ark1'!Q301</f>
        <v>114</v>
      </c>
      <c r="E163" s="9">
        <f>+'Ark1'!R301</f>
        <v>558</v>
      </c>
      <c r="F163" s="9"/>
      <c r="G163" s="9">
        <f>+'Ark1'!S301</f>
        <v>557</v>
      </c>
      <c r="H163" s="96">
        <f>+'Ark1'!T301</f>
        <v>1.75064315743239</v>
      </c>
      <c r="I163" s="96">
        <f>+'Ark1'!U301</f>
        <v>1.7585907544399628</v>
      </c>
      <c r="K163" s="1">
        <f>+'Ark1'!W301</f>
        <v>58.11131059245961</v>
      </c>
      <c r="L163" s="9"/>
      <c r="M163" s="9">
        <f>+'Ark1'!Z301</f>
        <v>155.0635547576303</v>
      </c>
      <c r="O163" s="9">
        <f>+'Ark1'!AA301</f>
        <v>31.703615948403808</v>
      </c>
      <c r="P163" s="1">
        <f>+'Ark1'!AB301</f>
        <v>5.2944025086199806</v>
      </c>
      <c r="Q163" s="9">
        <f>+'Ark1'!AC301</f>
        <v>-31.566977672997886</v>
      </c>
      <c r="R163" s="9">
        <f t="shared" si="31"/>
        <v>4.8947368421052628</v>
      </c>
      <c r="S163" s="1">
        <f>+'Ark1'!V301</f>
        <v>6.354838709677419</v>
      </c>
      <c r="T163" s="1"/>
      <c r="U163" s="28"/>
      <c r="AH163"/>
      <c r="AI163"/>
      <c r="AJ163"/>
      <c r="AL163"/>
      <c r="AM163"/>
      <c r="AN163"/>
      <c r="AO163"/>
      <c r="AP163"/>
    </row>
    <row r="164" spans="1:42">
      <c r="A164" s="28"/>
      <c r="B164">
        <f>+'Ark1'!C302</f>
        <v>2022</v>
      </c>
      <c r="C164">
        <f>+'Ark1'!E302</f>
        <v>48</v>
      </c>
      <c r="D164">
        <f>+'Ark1'!Q302</f>
        <v>122</v>
      </c>
      <c r="E164" s="9">
        <f>+'Ark1'!R302</f>
        <v>599</v>
      </c>
      <c r="F164" s="9"/>
      <c r="G164" s="9">
        <f>+'Ark1'!S302</f>
        <v>599</v>
      </c>
      <c r="H164" s="96">
        <f>+'Ark1'!T302</f>
        <v>1.8792746439103976</v>
      </c>
      <c r="I164" s="96">
        <f>+'Ark1'!U302</f>
        <v>1.9468285248427564</v>
      </c>
      <c r="K164" s="1">
        <f>+'Ark1'!W302</f>
        <v>58.085141903171952</v>
      </c>
      <c r="L164" s="9"/>
      <c r="M164" s="9">
        <f>+'Ark1'!Z302</f>
        <v>159.62504173622705</v>
      </c>
      <c r="O164" s="9">
        <f>+'Ark1'!AA302</f>
        <v>32.684740492442728</v>
      </c>
      <c r="P164" s="1">
        <f>+'Ark1'!AB302</f>
        <v>5.331209925556105</v>
      </c>
      <c r="Q164" s="9">
        <f>+'Ark1'!AC302</f>
        <v>-30.999560029950825</v>
      </c>
      <c r="R164" s="9">
        <f t="shared" si="31"/>
        <v>4.9098360655737707</v>
      </c>
      <c r="S164" s="1">
        <f>+'Ark1'!V302</f>
        <v>6.8046744574290479</v>
      </c>
      <c r="T164" s="1"/>
      <c r="U164" s="28"/>
      <c r="AH164"/>
      <c r="AI164"/>
      <c r="AJ164"/>
      <c r="AL164"/>
      <c r="AM164"/>
      <c r="AN164"/>
      <c r="AO164"/>
      <c r="AP164"/>
    </row>
    <row r="165" spans="1:42">
      <c r="A165" s="28"/>
      <c r="B165">
        <f>+'Ark1'!C303</f>
        <v>2022</v>
      </c>
      <c r="C165">
        <f>+'Ark1'!E303</f>
        <v>49</v>
      </c>
      <c r="D165">
        <f>+'Ark1'!Q303</f>
        <v>123</v>
      </c>
      <c r="E165" s="9">
        <f>+'Ark1'!R303</f>
        <v>535</v>
      </c>
      <c r="F165" s="9"/>
      <c r="G165" s="9">
        <f>+'Ark1'!S303</f>
        <v>535</v>
      </c>
      <c r="H165" s="96">
        <f>+'Ark1'!T303</f>
        <v>1.6784840308715572</v>
      </c>
      <c r="I165" s="96">
        <f>+'Ark1'!U303</f>
        <v>1.7252129094403612</v>
      </c>
      <c r="K165" s="1">
        <f>+'Ark1'!W303</f>
        <v>58.631775700934611</v>
      </c>
      <c r="L165" s="9"/>
      <c r="M165" s="9">
        <f>+'Ark1'!Z303</f>
        <v>158.37588785046717</v>
      </c>
      <c r="O165" s="9">
        <f>+'Ark1'!AA303</f>
        <v>33.042618725657128</v>
      </c>
      <c r="P165" s="1">
        <f>+'Ark1'!AB303</f>
        <v>5.0534451675900511</v>
      </c>
      <c r="Q165" s="9">
        <f>+'Ark1'!AC303</f>
        <v>-42.687259348710761</v>
      </c>
      <c r="R165" s="9">
        <f t="shared" si="31"/>
        <v>4.3495934959349594</v>
      </c>
      <c r="S165" s="1">
        <f>+'Ark1'!V303</f>
        <v>5.9663551401869164</v>
      </c>
      <c r="T165" s="1"/>
      <c r="U165" s="28"/>
      <c r="AH165"/>
      <c r="AI165"/>
      <c r="AJ165"/>
      <c r="AL165"/>
      <c r="AM165"/>
      <c r="AN165"/>
      <c r="AO165"/>
      <c r="AP165"/>
    </row>
    <row r="166" spans="1:42">
      <c r="A166" s="28"/>
      <c r="B166">
        <f>+'Ark1'!C304</f>
        <v>2022</v>
      </c>
      <c r="C166">
        <f>+'Ark1'!E304</f>
        <v>50</v>
      </c>
      <c r="D166">
        <f>+'Ark1'!Q304</f>
        <v>130</v>
      </c>
      <c r="E166" s="9">
        <f>+'Ark1'!R304</f>
        <v>783</v>
      </c>
      <c r="F166" s="9"/>
      <c r="G166" s="9">
        <f>+'Ark1'!S304</f>
        <v>783</v>
      </c>
      <c r="H166" s="96">
        <f>+'Ark1'!T304</f>
        <v>2.4565476563970634</v>
      </c>
      <c r="I166" s="96">
        <f>+'Ark1'!U304</f>
        <v>2.3707208444167609</v>
      </c>
      <c r="K166" s="1">
        <f>+'Ark1'!W304</f>
        <v>58.932311621966797</v>
      </c>
      <c r="L166" s="9"/>
      <c r="M166" s="9">
        <f>+'Ark1'!Z304</f>
        <v>148.70268199233712</v>
      </c>
      <c r="O166" s="9">
        <f>+'Ark1'!AA304</f>
        <v>31.00442897475876</v>
      </c>
      <c r="P166" s="1">
        <f>+'Ark1'!AB304</f>
        <v>4.8004113962648436</v>
      </c>
      <c r="Q166" s="9">
        <f>+'Ark1'!AC304</f>
        <v>-48.655141067789607</v>
      </c>
      <c r="R166" s="9">
        <f t="shared" si="31"/>
        <v>6.023076923076923</v>
      </c>
      <c r="S166" s="1">
        <f>+'Ark1'!V304</f>
        <v>6.0204342273307798</v>
      </c>
      <c r="T166" s="1"/>
      <c r="U166" s="28"/>
      <c r="AH166"/>
      <c r="AI166"/>
      <c r="AJ166"/>
      <c r="AL166"/>
      <c r="AM166"/>
      <c r="AN166"/>
      <c r="AO166"/>
      <c r="AP166"/>
    </row>
    <row r="167" spans="1:42">
      <c r="A167" s="28"/>
      <c r="B167">
        <f>+'Ark1'!C305</f>
        <v>2022</v>
      </c>
      <c r="C167">
        <f>+'Ark1'!E305</f>
        <v>51</v>
      </c>
      <c r="D167">
        <f>+'Ark1'!Q305</f>
        <v>119</v>
      </c>
      <c r="E167" s="9">
        <f>+'Ark1'!R305</f>
        <v>629</v>
      </c>
      <c r="F167" s="9"/>
      <c r="G167" s="9">
        <f>+'Ark1'!S305</f>
        <v>628</v>
      </c>
      <c r="H167" s="96">
        <f>+'Ark1'!T305</f>
        <v>1.9733952437723536</v>
      </c>
      <c r="I167" s="96">
        <f>+'Ark1'!U305</f>
        <v>1.9237391109285589</v>
      </c>
      <c r="K167" s="1">
        <f>+'Ark1'!W305</f>
        <v>59.235668789808919</v>
      </c>
      <c r="L167" s="9"/>
      <c r="M167" s="9">
        <f>+'Ark1'!Z305</f>
        <v>150.44808917197463</v>
      </c>
      <c r="O167" s="9">
        <f>+'Ark1'!AA305</f>
        <v>30.702916615614601</v>
      </c>
      <c r="P167" s="1">
        <f>+'Ark1'!AB305</f>
        <v>4.5145061694491</v>
      </c>
      <c r="Q167" s="9">
        <f>+'Ark1'!AC305</f>
        <v>-42.278975635431934</v>
      </c>
      <c r="R167" s="9">
        <f t="shared" si="31"/>
        <v>5.2857142857142856</v>
      </c>
      <c r="S167" s="1">
        <f>+'Ark1'!V305</f>
        <v>6.0158982511923691</v>
      </c>
      <c r="T167" s="1"/>
      <c r="U167" s="28"/>
      <c r="AH167"/>
      <c r="AI167"/>
      <c r="AJ167"/>
      <c r="AL167"/>
      <c r="AM167"/>
      <c r="AN167"/>
      <c r="AO167"/>
      <c r="AP167"/>
    </row>
    <row r="168" spans="1:42">
      <c r="A168" s="28"/>
      <c r="B168">
        <f>+'Ark1'!C306</f>
        <v>2022</v>
      </c>
      <c r="C168">
        <f>+'Ark1'!E306</f>
        <v>52</v>
      </c>
      <c r="D168">
        <f>+'Ark1'!Q306</f>
        <v>76</v>
      </c>
      <c r="E168" s="9">
        <f>+'Ark1'!R306</f>
        <v>663</v>
      </c>
      <c r="F168" s="9"/>
      <c r="G168" s="9">
        <f>+'Ark1'!S306</f>
        <v>663</v>
      </c>
      <c r="H168" s="96">
        <f>+'Ark1'!T306</f>
        <v>2.0800652569492377</v>
      </c>
      <c r="I168" s="96">
        <f>+'Ark1'!U306</f>
        <v>2.0332448304288624</v>
      </c>
      <c r="K168" s="1">
        <f>+'Ark1'!W306</f>
        <v>58.906485671191554</v>
      </c>
      <c r="L168" s="9"/>
      <c r="M168" s="9">
        <f>+'Ark1'!Z306</f>
        <v>150.61779788838624</v>
      </c>
      <c r="O168" s="9">
        <f>+'Ark1'!AA306</f>
        <v>30.581542703484082</v>
      </c>
      <c r="P168" s="1">
        <f>+'Ark1'!AB306</f>
        <v>4.5863924432455558</v>
      </c>
      <c r="Q168" s="9">
        <f>+'Ark1'!AC306</f>
        <v>-35.740072282108009</v>
      </c>
      <c r="R168" s="9">
        <f t="shared" si="31"/>
        <v>8.723684210526315</v>
      </c>
      <c r="S168" s="1">
        <f>+'Ark1'!V306</f>
        <v>6.0030165912518845</v>
      </c>
      <c r="T168" s="1"/>
      <c r="U168" s="28"/>
      <c r="AH168"/>
      <c r="AI168"/>
      <c r="AJ168"/>
      <c r="AL168"/>
      <c r="AM168"/>
      <c r="AN168"/>
      <c r="AO168"/>
      <c r="AP168"/>
    </row>
    <row r="169" spans="1:42" ht="16.2" customHeight="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AH169"/>
      <c r="AI169"/>
      <c r="AJ169"/>
      <c r="AL169"/>
      <c r="AM169"/>
      <c r="AN169"/>
      <c r="AO169"/>
      <c r="AP169"/>
    </row>
    <row r="170" spans="1:4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AH170"/>
      <c r="AI170"/>
      <c r="AJ170"/>
      <c r="AL170"/>
      <c r="AM170"/>
      <c r="AN170"/>
      <c r="AO170"/>
      <c r="AP170"/>
    </row>
    <row r="171" spans="1:42">
      <c r="H171"/>
      <c r="I171"/>
      <c r="J171"/>
      <c r="M171"/>
      <c r="N171"/>
      <c r="O171"/>
      <c r="Q171"/>
      <c r="R171"/>
      <c r="AH171"/>
      <c r="AI171"/>
      <c r="AJ171"/>
      <c r="AL171"/>
      <c r="AM171"/>
      <c r="AN171"/>
      <c r="AO171"/>
      <c r="AP171"/>
    </row>
    <row r="172" spans="1:42">
      <c r="H172"/>
      <c r="I172"/>
      <c r="J172"/>
      <c r="M172"/>
      <c r="N172"/>
      <c r="O172"/>
      <c r="Q172"/>
      <c r="R172"/>
      <c r="AH172"/>
      <c r="AI172"/>
      <c r="AJ172"/>
      <c r="AL172"/>
      <c r="AM172"/>
      <c r="AN172"/>
      <c r="AO172"/>
      <c r="AP172"/>
    </row>
    <row r="173" spans="1:42">
      <c r="H173"/>
      <c r="I173"/>
      <c r="J173"/>
      <c r="M173"/>
      <c r="N173"/>
      <c r="O173"/>
      <c r="Q173"/>
      <c r="R173"/>
      <c r="AH173"/>
      <c r="AI173"/>
      <c r="AJ173"/>
      <c r="AL173"/>
      <c r="AM173"/>
      <c r="AN173"/>
      <c r="AO173"/>
      <c r="AP173"/>
    </row>
    <row r="174" spans="1:42">
      <c r="H174"/>
      <c r="I174"/>
      <c r="J174"/>
      <c r="M174"/>
      <c r="N174"/>
      <c r="O174"/>
      <c r="Q174"/>
      <c r="R174"/>
      <c r="AH174"/>
      <c r="AI174"/>
      <c r="AJ174"/>
      <c r="AL174"/>
      <c r="AM174"/>
      <c r="AN174"/>
      <c r="AO174"/>
      <c r="AP174"/>
    </row>
    <row r="175" spans="1:42">
      <c r="H175"/>
      <c r="I175"/>
      <c r="J175"/>
      <c r="M175"/>
      <c r="N175"/>
      <c r="O175"/>
      <c r="Q175"/>
      <c r="R175"/>
      <c r="AH175"/>
      <c r="AI175"/>
      <c r="AJ175"/>
      <c r="AL175"/>
      <c r="AM175"/>
      <c r="AN175"/>
      <c r="AO175"/>
      <c r="AP175"/>
    </row>
    <row r="176" spans="1:42">
      <c r="H176"/>
      <c r="I176"/>
      <c r="J176"/>
      <c r="M176"/>
      <c r="N176"/>
      <c r="O176"/>
      <c r="Q176"/>
      <c r="R176"/>
      <c r="AH176"/>
      <c r="AI176"/>
      <c r="AJ176"/>
      <c r="AL176"/>
      <c r="AM176"/>
      <c r="AN176"/>
      <c r="AO176"/>
      <c r="AP176"/>
    </row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spans="1:42">
      <c r="H257"/>
      <c r="I257"/>
      <c r="J257"/>
      <c r="M257"/>
      <c r="N257"/>
      <c r="O257"/>
      <c r="Q257"/>
      <c r="R257"/>
      <c r="AH257"/>
      <c r="AI257"/>
      <c r="AJ257"/>
      <c r="AL257"/>
      <c r="AM257"/>
      <c r="AN257"/>
      <c r="AO257"/>
      <c r="AP257"/>
    </row>
    <row r="258" spans="1:42">
      <c r="H258"/>
      <c r="I258"/>
      <c r="J258"/>
      <c r="M258"/>
      <c r="N258"/>
      <c r="O258"/>
      <c r="Q258"/>
      <c r="R258"/>
      <c r="AH258"/>
      <c r="AI258"/>
      <c r="AJ258"/>
      <c r="AL258"/>
      <c r="AM258"/>
      <c r="AN258"/>
      <c r="AO258"/>
      <c r="AP258"/>
    </row>
    <row r="259" spans="1:42">
      <c r="H259"/>
      <c r="I259"/>
      <c r="J259"/>
      <c r="M259"/>
      <c r="N259"/>
      <c r="O259"/>
      <c r="Q259"/>
      <c r="R259"/>
      <c r="AH259"/>
      <c r="AI259"/>
      <c r="AJ259"/>
      <c r="AL259"/>
      <c r="AM259"/>
      <c r="AN259"/>
      <c r="AO259"/>
      <c r="AP259"/>
    </row>
    <row r="260" spans="1:42">
      <c r="H260"/>
      <c r="I260"/>
      <c r="J260"/>
      <c r="M260"/>
      <c r="N260"/>
      <c r="O260"/>
      <c r="Q260"/>
      <c r="R260"/>
      <c r="AH260"/>
      <c r="AI260"/>
      <c r="AJ260"/>
      <c r="AL260"/>
      <c r="AM260"/>
      <c r="AN260"/>
      <c r="AO260"/>
      <c r="AP260"/>
    </row>
    <row r="261" spans="1:42">
      <c r="H261"/>
      <c r="I261"/>
      <c r="J261"/>
      <c r="M261"/>
      <c r="N261"/>
      <c r="O261"/>
      <c r="Q261"/>
      <c r="R261"/>
      <c r="AH261"/>
      <c r="AI261"/>
      <c r="AJ261"/>
      <c r="AL261"/>
      <c r="AM261"/>
      <c r="AN261"/>
      <c r="AO261"/>
      <c r="AP261"/>
    </row>
    <row r="262" spans="1:42">
      <c r="H262"/>
      <c r="I262"/>
      <c r="J262"/>
      <c r="M262"/>
      <c r="N262"/>
      <c r="O262"/>
      <c r="Q262"/>
      <c r="R262"/>
      <c r="AH262"/>
      <c r="AI262"/>
      <c r="AJ262"/>
      <c r="AL262"/>
      <c r="AM262"/>
      <c r="AN262"/>
      <c r="AO262"/>
      <c r="AP262"/>
    </row>
    <row r="263" spans="1:42">
      <c r="H263"/>
      <c r="I263"/>
      <c r="J263"/>
      <c r="M263"/>
      <c r="N263"/>
      <c r="O263"/>
      <c r="Q263"/>
      <c r="R263"/>
      <c r="AH263"/>
      <c r="AI263"/>
      <c r="AJ263"/>
      <c r="AL263"/>
      <c r="AM263"/>
      <c r="AN263"/>
      <c r="AO263"/>
      <c r="AP263"/>
    </row>
    <row r="264" spans="1:42" s="17" customFormat="1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</row>
    <row r="265" spans="1:42">
      <c r="H265"/>
      <c r="I265"/>
      <c r="J265"/>
      <c r="M265"/>
      <c r="N265"/>
      <c r="O265"/>
      <c r="Q265"/>
      <c r="R265"/>
      <c r="AH265"/>
      <c r="AI265"/>
      <c r="AJ265"/>
      <c r="AL265"/>
      <c r="AM265"/>
      <c r="AN265"/>
      <c r="AO265"/>
      <c r="AP265"/>
    </row>
    <row r="266" spans="1:42">
      <c r="H266"/>
      <c r="I266"/>
      <c r="J266"/>
      <c r="M266"/>
      <c r="N266"/>
      <c r="O266"/>
      <c r="Q266"/>
      <c r="R266"/>
      <c r="AH266"/>
      <c r="AI266"/>
      <c r="AJ266"/>
      <c r="AL266"/>
      <c r="AM266"/>
      <c r="AN266"/>
      <c r="AO266"/>
      <c r="AP266"/>
    </row>
    <row r="267" spans="1:42">
      <c r="H267"/>
      <c r="I267"/>
      <c r="J267"/>
      <c r="M267"/>
      <c r="N267"/>
      <c r="O267"/>
      <c r="Q267"/>
      <c r="R267"/>
      <c r="AH267"/>
      <c r="AI267"/>
      <c r="AJ267"/>
      <c r="AL267"/>
      <c r="AM267"/>
      <c r="AN267"/>
      <c r="AO267"/>
      <c r="AP267"/>
    </row>
    <row r="268" spans="1:42">
      <c r="H268"/>
      <c r="I268"/>
      <c r="J268"/>
      <c r="M268"/>
      <c r="N268"/>
      <c r="O268"/>
      <c r="Q268"/>
      <c r="R268"/>
      <c r="AH268"/>
      <c r="AI268"/>
      <c r="AJ268"/>
      <c r="AL268"/>
      <c r="AM268"/>
      <c r="AN268"/>
      <c r="AO268"/>
      <c r="AP268"/>
    </row>
    <row r="269" spans="1:42">
      <c r="H269"/>
      <c r="I269"/>
      <c r="J269"/>
      <c r="M269"/>
      <c r="N269"/>
      <c r="O269"/>
      <c r="Q269"/>
      <c r="R269"/>
      <c r="AH269"/>
      <c r="AI269"/>
      <c r="AJ269"/>
      <c r="AL269"/>
      <c r="AM269"/>
      <c r="AN269"/>
      <c r="AO269"/>
      <c r="AP269"/>
    </row>
    <row r="270" spans="1:42">
      <c r="H270"/>
      <c r="I270"/>
      <c r="J270"/>
      <c r="M270"/>
      <c r="N270"/>
      <c r="O270"/>
      <c r="Q270"/>
      <c r="R270"/>
      <c r="AH270"/>
      <c r="AI270"/>
      <c r="AJ270"/>
      <c r="AL270"/>
      <c r="AM270"/>
      <c r="AN270"/>
      <c r="AO270"/>
      <c r="AP270"/>
    </row>
    <row r="271" spans="1:42">
      <c r="H271"/>
      <c r="I271"/>
      <c r="J271"/>
      <c r="M271"/>
      <c r="N271"/>
      <c r="O271"/>
      <c r="Q271"/>
      <c r="R271"/>
      <c r="AH271"/>
      <c r="AI271"/>
      <c r="AJ271"/>
      <c r="AL271"/>
      <c r="AM271"/>
      <c r="AN271"/>
      <c r="AO271"/>
      <c r="AP271"/>
    </row>
    <row r="272" spans="1:42">
      <c r="H272"/>
      <c r="I272"/>
      <c r="J272"/>
      <c r="M272"/>
      <c r="N272"/>
      <c r="O272"/>
      <c r="Q272"/>
      <c r="R272"/>
      <c r="AH272"/>
      <c r="AI272"/>
      <c r="AJ272"/>
      <c r="AL272"/>
      <c r="AM272"/>
      <c r="AN272"/>
      <c r="AO272"/>
      <c r="AP272"/>
    </row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spans="8:49">
      <c r="H945"/>
      <c r="I945"/>
      <c r="J945"/>
      <c r="M945"/>
      <c r="N945"/>
      <c r="O945"/>
      <c r="Q945"/>
      <c r="R945"/>
      <c r="AH945"/>
      <c r="AI945"/>
      <c r="AJ945"/>
      <c r="AL945"/>
      <c r="AM945"/>
      <c r="AN945"/>
      <c r="AO945"/>
      <c r="AP945"/>
    </row>
    <row r="946" spans="8:49">
      <c r="H946"/>
      <c r="I946"/>
      <c r="J946"/>
      <c r="M946"/>
      <c r="N946"/>
      <c r="O946"/>
      <c r="Q946"/>
      <c r="R946"/>
      <c r="AH946"/>
      <c r="AI946"/>
      <c r="AJ946"/>
      <c r="AL946"/>
      <c r="AM946"/>
      <c r="AN946"/>
      <c r="AO946"/>
      <c r="AP946"/>
    </row>
    <row r="947" spans="8:49">
      <c r="H947"/>
      <c r="I947"/>
      <c r="J947"/>
      <c r="M947"/>
      <c r="N947"/>
      <c r="O947"/>
      <c r="Q947"/>
      <c r="R947"/>
      <c r="AH947"/>
      <c r="AI947"/>
      <c r="AJ947"/>
      <c r="AL947"/>
      <c r="AM947"/>
      <c r="AN947"/>
      <c r="AO947"/>
      <c r="AP947"/>
    </row>
    <row r="948" spans="8:49">
      <c r="H948"/>
      <c r="I948"/>
      <c r="J948"/>
      <c r="M948"/>
      <c r="N948"/>
      <c r="O948"/>
      <c r="Q948"/>
      <c r="R948"/>
      <c r="AH948"/>
      <c r="AI948"/>
      <c r="AJ948"/>
      <c r="AL948"/>
      <c r="AM948"/>
      <c r="AN948"/>
      <c r="AO948"/>
      <c r="AP948"/>
    </row>
    <row r="949" spans="8:49">
      <c r="H949"/>
      <c r="I949"/>
      <c r="J949"/>
      <c r="M949"/>
      <c r="N949"/>
      <c r="O949"/>
      <c r="Q949"/>
      <c r="R949"/>
      <c r="AH949"/>
      <c r="AI949"/>
      <c r="AJ949"/>
      <c r="AL949"/>
      <c r="AM949"/>
      <c r="AN949"/>
      <c r="AO949"/>
      <c r="AP949"/>
    </row>
    <row r="950" spans="8:49">
      <c r="H950"/>
      <c r="I950"/>
      <c r="J950"/>
      <c r="M950"/>
      <c r="N950"/>
      <c r="O950"/>
      <c r="Q950"/>
      <c r="R950"/>
      <c r="AH950"/>
      <c r="AI950"/>
      <c r="AJ950"/>
      <c r="AL950"/>
      <c r="AM950"/>
      <c r="AN950"/>
      <c r="AO950"/>
      <c r="AP950"/>
    </row>
    <row r="951" spans="8:49">
      <c r="H951"/>
      <c r="I951"/>
      <c r="J951"/>
      <c r="M951"/>
      <c r="N951"/>
      <c r="O951"/>
      <c r="Q951"/>
      <c r="R951"/>
      <c r="AH951"/>
      <c r="AI951"/>
      <c r="AJ951"/>
      <c r="AL951"/>
      <c r="AM951"/>
      <c r="AN951"/>
      <c r="AO951"/>
      <c r="AP951"/>
    </row>
    <row r="952" spans="8:49">
      <c r="H952"/>
      <c r="I952"/>
      <c r="J952"/>
      <c r="M952"/>
      <c r="N952"/>
      <c r="O952"/>
      <c r="Q952"/>
      <c r="R952"/>
      <c r="AK952" s="1"/>
      <c r="AQ952" s="1"/>
      <c r="AR952" s="1"/>
      <c r="AS952" s="1"/>
      <c r="AT952" s="1"/>
      <c r="AU952" s="1"/>
      <c r="AV952" s="1"/>
      <c r="AW952" s="1"/>
    </row>
    <row r="953" spans="8:49">
      <c r="H953"/>
      <c r="I953"/>
      <c r="J953"/>
      <c r="M953"/>
      <c r="N953"/>
      <c r="O953"/>
      <c r="Q953"/>
      <c r="R953"/>
      <c r="AK953" s="1"/>
      <c r="AQ953" s="1"/>
      <c r="AR953" s="1"/>
      <c r="AS953" s="1"/>
      <c r="AT953" s="1"/>
      <c r="AU953" s="1"/>
      <c r="AV953" s="1"/>
      <c r="AW953" s="1"/>
    </row>
    <row r="954" spans="8:49">
      <c r="H954"/>
      <c r="I954"/>
      <c r="J954"/>
      <c r="M954"/>
      <c r="N954"/>
      <c r="O954"/>
      <c r="Q954"/>
      <c r="R954"/>
      <c r="AK954" s="1"/>
      <c r="AQ954" s="1"/>
      <c r="AR954" s="1"/>
      <c r="AS954" s="1"/>
      <c r="AT954" s="1"/>
      <c r="AU954" s="1"/>
      <c r="AV954" s="1"/>
      <c r="AW954" s="1"/>
    </row>
    <row r="955" spans="8:49">
      <c r="H955"/>
      <c r="I955"/>
      <c r="J955"/>
      <c r="M955"/>
      <c r="N955"/>
      <c r="O955"/>
      <c r="Q955"/>
      <c r="R955"/>
      <c r="AK955" s="1"/>
      <c r="AQ955" s="1"/>
      <c r="AR955" s="1"/>
      <c r="AS955" s="1"/>
      <c r="AT955" s="1"/>
      <c r="AU955" s="1"/>
      <c r="AV955" s="1"/>
      <c r="AW955" s="1"/>
    </row>
    <row r="956" spans="8:49">
      <c r="H956"/>
      <c r="I956"/>
      <c r="J956"/>
      <c r="M956"/>
      <c r="N956"/>
      <c r="O956"/>
      <c r="Q956"/>
      <c r="R956"/>
      <c r="AK956" s="1"/>
      <c r="AQ956" s="1"/>
      <c r="AR956" s="1"/>
      <c r="AS956" s="1"/>
      <c r="AT956" s="1"/>
      <c r="AU956" s="1"/>
      <c r="AV956" s="1"/>
      <c r="AW956" s="1"/>
    </row>
    <row r="957" spans="8:49">
      <c r="H957"/>
      <c r="I957"/>
      <c r="J957"/>
      <c r="M957"/>
      <c r="N957"/>
      <c r="O957"/>
      <c r="Q957"/>
      <c r="R957"/>
      <c r="AK957" s="1"/>
      <c r="AQ957" s="1"/>
      <c r="AR957" s="1"/>
      <c r="AS957" s="1"/>
      <c r="AT957" s="1"/>
      <c r="AU957" s="1"/>
      <c r="AV957" s="1"/>
      <c r="AW957" s="1"/>
    </row>
    <row r="958" spans="8:49">
      <c r="H958"/>
      <c r="I958"/>
      <c r="J958"/>
      <c r="M958"/>
      <c r="N958"/>
      <c r="O958"/>
      <c r="Q958"/>
      <c r="R958"/>
      <c r="AK958" s="1"/>
      <c r="AQ958" s="1"/>
      <c r="AR958" s="1"/>
      <c r="AS958" s="1"/>
      <c r="AT958" s="1"/>
      <c r="AU958" s="1"/>
      <c r="AV958" s="1"/>
      <c r="AW958" s="1"/>
    </row>
    <row r="959" spans="8:49">
      <c r="H959"/>
      <c r="I959"/>
      <c r="J959"/>
      <c r="M959"/>
      <c r="N959"/>
      <c r="O959"/>
      <c r="Q959"/>
      <c r="R959"/>
      <c r="AK959" s="1"/>
      <c r="AQ959" s="1"/>
      <c r="AR959" s="1"/>
      <c r="AS959" s="1"/>
      <c r="AT959" s="1"/>
      <c r="AU959" s="1"/>
      <c r="AV959" s="1"/>
      <c r="AW959" s="1"/>
    </row>
    <row r="960" spans="8:49">
      <c r="H960"/>
      <c r="I960"/>
      <c r="J960"/>
      <c r="M960"/>
      <c r="N960"/>
      <c r="O960"/>
      <c r="Q960"/>
      <c r="R960"/>
      <c r="AK960" s="1"/>
      <c r="AQ960" s="1"/>
      <c r="AR960" s="1"/>
      <c r="AS960" s="1"/>
      <c r="AT960" s="1"/>
      <c r="AU960" s="1"/>
      <c r="AV960" s="1"/>
      <c r="AW960" s="1"/>
    </row>
    <row r="961" spans="8:49">
      <c r="H961"/>
      <c r="I961"/>
      <c r="J961"/>
      <c r="M961"/>
      <c r="N961"/>
      <c r="O961"/>
      <c r="Q961"/>
      <c r="R961"/>
      <c r="AK961" s="1"/>
      <c r="AQ961" s="1"/>
      <c r="AR961" s="1"/>
      <c r="AS961" s="1"/>
      <c r="AT961" s="1"/>
      <c r="AU961" s="1"/>
      <c r="AV961" s="1"/>
      <c r="AW961" s="1"/>
    </row>
    <row r="962" spans="8:49">
      <c r="H962"/>
      <c r="I962"/>
      <c r="J962"/>
      <c r="M962"/>
      <c r="N962"/>
      <c r="O962"/>
      <c r="Q962"/>
      <c r="R962"/>
      <c r="AK962" s="1"/>
      <c r="AQ962" s="1"/>
      <c r="AR962" s="1"/>
      <c r="AS962" s="1"/>
      <c r="AT962" s="1"/>
      <c r="AU962" s="1"/>
      <c r="AV962" s="1"/>
      <c r="AW962" s="1"/>
    </row>
    <row r="963" spans="8:49">
      <c r="H963"/>
      <c r="I963"/>
      <c r="J963"/>
      <c r="M963"/>
      <c r="N963"/>
      <c r="O963"/>
      <c r="Q963"/>
      <c r="R963"/>
      <c r="AK963" s="1"/>
      <c r="AQ963" s="1"/>
      <c r="AR963" s="1"/>
      <c r="AS963" s="1"/>
      <c r="AT963" s="1"/>
      <c r="AU963" s="1"/>
      <c r="AV963" s="1"/>
      <c r="AW963" s="1"/>
    </row>
    <row r="964" spans="8:49">
      <c r="H964"/>
      <c r="I964"/>
      <c r="J964"/>
      <c r="M964"/>
      <c r="N964"/>
      <c r="O964"/>
      <c r="Q964"/>
      <c r="R964"/>
      <c r="AK964" s="1"/>
      <c r="AQ964" s="1"/>
      <c r="AR964" s="1"/>
      <c r="AS964" s="1"/>
      <c r="AT964" s="1"/>
      <c r="AU964" s="1"/>
      <c r="AV964" s="1"/>
      <c r="AW964" s="1"/>
    </row>
    <row r="965" spans="8:49">
      <c r="H965"/>
      <c r="I965"/>
      <c r="J965"/>
      <c r="M965"/>
      <c r="N965"/>
      <c r="O965"/>
      <c r="Q965"/>
      <c r="R965"/>
      <c r="AK965" s="1"/>
      <c r="AQ965" s="1"/>
      <c r="AR965" s="1"/>
      <c r="AS965" s="1"/>
      <c r="AT965" s="1"/>
      <c r="AU965" s="1"/>
      <c r="AV965" s="1"/>
      <c r="AW965" s="1"/>
    </row>
    <row r="966" spans="8:49">
      <c r="H966"/>
      <c r="I966"/>
      <c r="J966"/>
      <c r="M966"/>
      <c r="N966"/>
      <c r="O966"/>
      <c r="Q966"/>
      <c r="R966"/>
      <c r="AK966" s="1"/>
      <c r="AQ966" s="1"/>
      <c r="AR966" s="1"/>
      <c r="AS966" s="1"/>
      <c r="AT966" s="1"/>
      <c r="AU966" s="1"/>
      <c r="AV966" s="1"/>
      <c r="AW966" s="1"/>
    </row>
    <row r="967" spans="8:49">
      <c r="H967"/>
      <c r="I967"/>
      <c r="J967"/>
      <c r="M967"/>
      <c r="N967"/>
      <c r="O967"/>
      <c r="Q967"/>
      <c r="R967"/>
      <c r="AK967" s="1"/>
      <c r="AQ967" s="1"/>
      <c r="AR967" s="1"/>
      <c r="AS967" s="1"/>
      <c r="AT967" s="1"/>
      <c r="AU967" s="1"/>
      <c r="AV967" s="1"/>
      <c r="AW967" s="1"/>
    </row>
    <row r="968" spans="8:49">
      <c r="H968"/>
      <c r="I968"/>
      <c r="J968"/>
      <c r="M968"/>
      <c r="N968"/>
      <c r="O968"/>
      <c r="Q968"/>
      <c r="R968"/>
      <c r="AK968" s="1"/>
      <c r="AQ968" s="1"/>
      <c r="AR968" s="1"/>
      <c r="AS968" s="1"/>
      <c r="AT968" s="1"/>
      <c r="AU968" s="1"/>
      <c r="AV968" s="1"/>
      <c r="AW968" s="1"/>
    </row>
    <row r="969" spans="8:49">
      <c r="H969"/>
      <c r="I969"/>
      <c r="J969"/>
      <c r="M969"/>
      <c r="N969"/>
      <c r="O969"/>
      <c r="Q969"/>
      <c r="R969"/>
      <c r="AK969" s="1"/>
      <c r="AQ969" s="1"/>
      <c r="AR969" s="1"/>
      <c r="AS969" s="1"/>
      <c r="AT969" s="1"/>
      <c r="AU969" s="1"/>
      <c r="AV969" s="1"/>
      <c r="AW969" s="1"/>
    </row>
    <row r="970" spans="8:49">
      <c r="H970"/>
      <c r="I970"/>
      <c r="J970"/>
      <c r="M970"/>
      <c r="N970"/>
      <c r="O970"/>
      <c r="Q970"/>
      <c r="R970"/>
      <c r="AK970" s="1"/>
      <c r="AQ970" s="1"/>
      <c r="AR970" s="1"/>
      <c r="AS970" s="1"/>
      <c r="AT970" s="1"/>
      <c r="AU970" s="1"/>
      <c r="AV970" s="1"/>
      <c r="AW970" s="1"/>
    </row>
    <row r="971" spans="8:49">
      <c r="H971"/>
      <c r="I971"/>
      <c r="J971"/>
      <c r="M971"/>
      <c r="N971"/>
      <c r="O971"/>
      <c r="Q971"/>
      <c r="R971"/>
      <c r="AK971" s="1"/>
      <c r="AQ971" s="1"/>
      <c r="AR971" s="1"/>
      <c r="AS971" s="1"/>
      <c r="AT971" s="1"/>
      <c r="AU971" s="1"/>
      <c r="AV971" s="1"/>
      <c r="AW971" s="1"/>
    </row>
    <row r="972" spans="8:49">
      <c r="H972"/>
      <c r="I972"/>
      <c r="J972"/>
      <c r="M972"/>
      <c r="N972"/>
      <c r="O972"/>
      <c r="Q972"/>
      <c r="R972"/>
      <c r="AK972" s="1"/>
      <c r="AQ972" s="1"/>
      <c r="AR972" s="1"/>
      <c r="AS972" s="1"/>
      <c r="AT972" s="1"/>
      <c r="AU972" s="1"/>
      <c r="AV972" s="1"/>
      <c r="AW972" s="1"/>
    </row>
    <row r="973" spans="8:49">
      <c r="H973"/>
      <c r="I973"/>
      <c r="J973"/>
      <c r="M973"/>
      <c r="N973"/>
      <c r="O973"/>
      <c r="Q973"/>
      <c r="R973"/>
      <c r="AK973" s="1"/>
      <c r="AQ973" s="1"/>
      <c r="AR973" s="1"/>
      <c r="AS973" s="1"/>
      <c r="AT973" s="1"/>
      <c r="AU973" s="1"/>
      <c r="AV973" s="1"/>
      <c r="AW973" s="1"/>
    </row>
    <row r="974" spans="8:49">
      <c r="H974"/>
      <c r="I974"/>
      <c r="J974"/>
      <c r="M974"/>
      <c r="N974"/>
      <c r="O974"/>
      <c r="Q974"/>
      <c r="R974"/>
      <c r="AK974" s="1"/>
      <c r="AQ974" s="1"/>
      <c r="AR974" s="1"/>
      <c r="AS974" s="1"/>
      <c r="AT974" s="1"/>
      <c r="AU974" s="1"/>
      <c r="AV974" s="1"/>
      <c r="AW974" s="1"/>
    </row>
    <row r="975" spans="8:49">
      <c r="H975"/>
      <c r="I975"/>
      <c r="J975"/>
      <c r="M975"/>
      <c r="N975"/>
      <c r="O975"/>
      <c r="Q975"/>
      <c r="R975"/>
      <c r="AK975" s="1"/>
      <c r="AQ975" s="1"/>
      <c r="AR975" s="1"/>
      <c r="AS975" s="1"/>
      <c r="AT975" s="1"/>
      <c r="AU975" s="1"/>
      <c r="AV975" s="1"/>
      <c r="AW975" s="1"/>
    </row>
    <row r="976" spans="8:49">
      <c r="H976"/>
      <c r="I976"/>
      <c r="J976"/>
      <c r="M976"/>
      <c r="N976"/>
      <c r="O976"/>
      <c r="Q976"/>
      <c r="R976"/>
      <c r="AK976" s="1"/>
      <c r="AQ976" s="1"/>
      <c r="AR976" s="1"/>
      <c r="AS976" s="1"/>
      <c r="AT976" s="1"/>
      <c r="AU976" s="1"/>
      <c r="AV976" s="1"/>
      <c r="AW976" s="1"/>
    </row>
    <row r="977" spans="8:49">
      <c r="H977"/>
      <c r="I977"/>
      <c r="J977"/>
      <c r="M977"/>
      <c r="N977"/>
      <c r="O977"/>
      <c r="Q977"/>
      <c r="R977"/>
      <c r="AK977" s="1"/>
      <c r="AQ977" s="1"/>
      <c r="AR977" s="1"/>
      <c r="AS977" s="1"/>
      <c r="AT977" s="1"/>
      <c r="AU977" s="1"/>
      <c r="AV977" s="1"/>
      <c r="AW977" s="1"/>
    </row>
    <row r="978" spans="8:49">
      <c r="H978"/>
      <c r="I978"/>
      <c r="J978"/>
      <c r="M978"/>
      <c r="N978"/>
      <c r="O978"/>
      <c r="Q978"/>
      <c r="R978"/>
      <c r="AK978" s="1"/>
      <c r="AQ978" s="1"/>
      <c r="AR978" s="1"/>
      <c r="AS978" s="1"/>
      <c r="AT978" s="1"/>
      <c r="AU978" s="1"/>
      <c r="AV978" s="1"/>
      <c r="AW978" s="1"/>
    </row>
    <row r="979" spans="8:49">
      <c r="H979"/>
      <c r="I979"/>
      <c r="J979"/>
      <c r="M979"/>
      <c r="N979"/>
      <c r="O979"/>
      <c r="Q979"/>
      <c r="R979"/>
      <c r="AK979" s="1"/>
      <c r="AQ979" s="1"/>
      <c r="AR979" s="1"/>
      <c r="AS979" s="1"/>
      <c r="AT979" s="1"/>
      <c r="AU979" s="1"/>
      <c r="AV979" s="1"/>
      <c r="AW979" s="1"/>
    </row>
    <row r="980" spans="8:49">
      <c r="H980"/>
      <c r="I980"/>
      <c r="J980"/>
      <c r="M980"/>
      <c r="N980"/>
      <c r="O980"/>
      <c r="Q980"/>
      <c r="R980"/>
      <c r="AK980" s="1"/>
      <c r="AQ980" s="1"/>
      <c r="AR980" s="1"/>
      <c r="AS980" s="1"/>
      <c r="AT980" s="1"/>
      <c r="AU980" s="1"/>
      <c r="AV980" s="1"/>
      <c r="AW980" s="1"/>
    </row>
    <row r="981" spans="8:49">
      <c r="H981"/>
      <c r="I981"/>
      <c r="J981"/>
      <c r="M981"/>
      <c r="N981"/>
      <c r="O981"/>
      <c r="Q981"/>
      <c r="R981"/>
      <c r="AK981" s="1"/>
      <c r="AQ981" s="1"/>
      <c r="AR981" s="1"/>
      <c r="AS981" s="1"/>
      <c r="AT981" s="1"/>
      <c r="AU981" s="1"/>
      <c r="AV981" s="1"/>
      <c r="AW981" s="1"/>
    </row>
    <row r="982" spans="8:49">
      <c r="H982"/>
      <c r="I982"/>
      <c r="J982"/>
      <c r="M982"/>
      <c r="N982"/>
      <c r="O982"/>
      <c r="Q982"/>
      <c r="R982"/>
      <c r="AK982" s="1"/>
      <c r="AQ982" s="1"/>
      <c r="AR982" s="1"/>
      <c r="AS982" s="1"/>
      <c r="AT982" s="1"/>
      <c r="AU982" s="1"/>
      <c r="AV982" s="1"/>
      <c r="AW982" s="1"/>
    </row>
    <row r="983" spans="8:49">
      <c r="H983"/>
      <c r="I983"/>
      <c r="J983"/>
      <c r="M983"/>
      <c r="N983"/>
      <c r="O983"/>
      <c r="Q983"/>
      <c r="R983"/>
      <c r="AK983" s="1"/>
      <c r="AQ983" s="1"/>
      <c r="AR983" s="1"/>
      <c r="AS983" s="1"/>
      <c r="AT983" s="1"/>
      <c r="AU983" s="1"/>
      <c r="AV983" s="1"/>
      <c r="AW983" s="1"/>
    </row>
    <row r="984" spans="8:49">
      <c r="H984"/>
      <c r="I984"/>
      <c r="J984"/>
      <c r="M984"/>
      <c r="N984"/>
      <c r="O984"/>
      <c r="Q984"/>
      <c r="R984"/>
      <c r="AK984" s="1"/>
      <c r="AQ984" s="1"/>
      <c r="AR984" s="1"/>
      <c r="AS984" s="1"/>
      <c r="AT984" s="1"/>
      <c r="AU984" s="1"/>
      <c r="AV984" s="1"/>
      <c r="AW984" s="1"/>
    </row>
    <row r="985" spans="8:49">
      <c r="H985"/>
      <c r="I985"/>
      <c r="J985"/>
      <c r="M985"/>
      <c r="N985"/>
      <c r="O985"/>
      <c r="Q985"/>
      <c r="R985"/>
      <c r="AK985" s="1"/>
      <c r="AQ985" s="1"/>
      <c r="AR985" s="1"/>
      <c r="AS985" s="1"/>
      <c r="AT985" s="1"/>
      <c r="AU985" s="1"/>
      <c r="AV985" s="1"/>
      <c r="AW985" s="1"/>
    </row>
    <row r="986" spans="8:49">
      <c r="H986"/>
      <c r="I986"/>
      <c r="J986"/>
      <c r="M986"/>
      <c r="N986"/>
      <c r="O986"/>
      <c r="Q986"/>
      <c r="R986"/>
      <c r="AK986" s="1"/>
      <c r="AQ986" s="1"/>
      <c r="AR986" s="1"/>
      <c r="AS986" s="1"/>
      <c r="AT986" s="1"/>
      <c r="AU986" s="1"/>
      <c r="AV986" s="1"/>
      <c r="AW986" s="1"/>
    </row>
    <row r="987" spans="8:49">
      <c r="H987"/>
      <c r="I987"/>
      <c r="J987"/>
      <c r="M987"/>
      <c r="N987"/>
      <c r="O987"/>
      <c r="Q987"/>
      <c r="R987"/>
      <c r="AK987" s="1"/>
      <c r="AQ987" s="1"/>
      <c r="AR987" s="1"/>
      <c r="AS987" s="1"/>
      <c r="AT987" s="1"/>
      <c r="AU987" s="1"/>
      <c r="AV987" s="1"/>
      <c r="AW987" s="1"/>
    </row>
    <row r="988" spans="8:49">
      <c r="H988"/>
      <c r="I988"/>
      <c r="J988"/>
      <c r="M988"/>
      <c r="N988"/>
      <c r="O988"/>
      <c r="Q988"/>
      <c r="R988"/>
      <c r="AK988" s="1"/>
      <c r="AQ988" s="1"/>
      <c r="AR988" s="1"/>
      <c r="AS988" s="1"/>
      <c r="AT988" s="1"/>
      <c r="AU988" s="1"/>
      <c r="AV988" s="1"/>
      <c r="AW988" s="1"/>
    </row>
    <row r="989" spans="8:49">
      <c r="H989"/>
      <c r="I989"/>
      <c r="J989"/>
      <c r="M989"/>
      <c r="N989"/>
      <c r="O989"/>
      <c r="Q989"/>
      <c r="R989"/>
      <c r="AK989" s="1"/>
      <c r="AQ989" s="1"/>
      <c r="AR989" s="1"/>
      <c r="AS989" s="1"/>
      <c r="AT989" s="1"/>
      <c r="AU989" s="1"/>
      <c r="AV989" s="1"/>
      <c r="AW989" s="1"/>
    </row>
    <row r="990" spans="8:49">
      <c r="H990"/>
      <c r="I990"/>
      <c r="J990"/>
      <c r="M990"/>
      <c r="N990"/>
      <c r="O990"/>
      <c r="Q990"/>
      <c r="R990"/>
      <c r="AK990" s="1"/>
      <c r="AQ990" s="1"/>
      <c r="AR990" s="1"/>
      <c r="AS990" s="1"/>
      <c r="AT990" s="1"/>
      <c r="AU990" s="1"/>
      <c r="AV990" s="1"/>
      <c r="AW990" s="1"/>
    </row>
    <row r="991" spans="8:49">
      <c r="H991"/>
      <c r="I991"/>
      <c r="J991"/>
      <c r="M991"/>
      <c r="N991"/>
      <c r="O991"/>
      <c r="Q991"/>
      <c r="R991"/>
      <c r="AK991" s="1"/>
      <c r="AQ991" s="1"/>
      <c r="AR991" s="1"/>
      <c r="AS991" s="1"/>
      <c r="AT991" s="1"/>
      <c r="AU991" s="1"/>
      <c r="AV991" s="1"/>
      <c r="AW991" s="1"/>
    </row>
    <row r="992" spans="8:49">
      <c r="H992"/>
      <c r="I992"/>
      <c r="J992"/>
      <c r="M992"/>
      <c r="N992"/>
      <c r="O992"/>
      <c r="Q992"/>
      <c r="R992"/>
      <c r="AK992" s="1"/>
      <c r="AQ992" s="1"/>
      <c r="AR992" s="1"/>
      <c r="AS992" s="1"/>
      <c r="AT992" s="1"/>
      <c r="AU992" s="1"/>
      <c r="AV992" s="1"/>
      <c r="AW992" s="1"/>
    </row>
    <row r="993" spans="8:49">
      <c r="H993"/>
      <c r="I993"/>
      <c r="J993"/>
      <c r="M993"/>
      <c r="N993"/>
      <c r="O993"/>
      <c r="Q993"/>
      <c r="R993"/>
      <c r="AK993" s="1"/>
      <c r="AQ993" s="1"/>
      <c r="AR993" s="1"/>
      <c r="AS993" s="1"/>
      <c r="AT993" s="1"/>
      <c r="AU993" s="1"/>
      <c r="AV993" s="1"/>
      <c r="AW993" s="1"/>
    </row>
    <row r="994" spans="8:49">
      <c r="H994"/>
      <c r="I994"/>
      <c r="J994"/>
      <c r="M994"/>
      <c r="N994"/>
      <c r="O994"/>
      <c r="Q994"/>
      <c r="R994"/>
      <c r="AK994" s="1"/>
      <c r="AQ994" s="1"/>
      <c r="AR994" s="1"/>
      <c r="AS994" s="1"/>
      <c r="AT994" s="1"/>
      <c r="AU994" s="1"/>
      <c r="AV994" s="1"/>
      <c r="AW994" s="1"/>
    </row>
    <row r="995" spans="8:49">
      <c r="H995"/>
      <c r="I995"/>
      <c r="J995"/>
      <c r="M995"/>
      <c r="N995"/>
      <c r="O995"/>
      <c r="Q995"/>
      <c r="R995"/>
      <c r="AK995" s="1"/>
      <c r="AQ995" s="1"/>
      <c r="AR995" s="1"/>
      <c r="AS995" s="1"/>
      <c r="AT995" s="1"/>
      <c r="AU995" s="1"/>
      <c r="AV995" s="1"/>
      <c r="AW995" s="1"/>
    </row>
    <row r="996" spans="8:49">
      <c r="H996"/>
      <c r="I996"/>
      <c r="J996"/>
      <c r="M996"/>
      <c r="N996"/>
      <c r="O996"/>
      <c r="Q996"/>
      <c r="R996"/>
      <c r="AK996" s="1"/>
      <c r="AQ996" s="1"/>
      <c r="AR996" s="1"/>
      <c r="AS996" s="1"/>
      <c r="AT996" s="1"/>
      <c r="AU996" s="1"/>
      <c r="AV996" s="1"/>
      <c r="AW996" s="1"/>
    </row>
    <row r="997" spans="8:49">
      <c r="H997"/>
      <c r="I997"/>
      <c r="J997"/>
      <c r="M997"/>
      <c r="N997"/>
      <c r="O997"/>
      <c r="Q997"/>
      <c r="R997"/>
      <c r="AK997" s="1"/>
      <c r="AQ997" s="1"/>
      <c r="AR997" s="1"/>
      <c r="AS997" s="1"/>
      <c r="AT997" s="1"/>
      <c r="AU997" s="1"/>
      <c r="AV997" s="1"/>
      <c r="AW997" s="1"/>
    </row>
    <row r="998" spans="8:49">
      <c r="H998"/>
      <c r="I998"/>
      <c r="J998"/>
      <c r="M998"/>
      <c r="N998"/>
      <c r="O998"/>
      <c r="Q998"/>
      <c r="R998"/>
      <c r="AK998" s="1"/>
      <c r="AQ998" s="1"/>
      <c r="AR998" s="1"/>
      <c r="AS998" s="1"/>
      <c r="AT998" s="1"/>
      <c r="AU998" s="1"/>
      <c r="AV998" s="1"/>
      <c r="AW998" s="1"/>
    </row>
    <row r="999" spans="8:49">
      <c r="H999"/>
      <c r="I999"/>
      <c r="J999"/>
      <c r="M999"/>
      <c r="N999"/>
      <c r="O999"/>
      <c r="Q999"/>
      <c r="R999"/>
      <c r="AK999" s="1"/>
      <c r="AQ999" s="1"/>
      <c r="AR999" s="1"/>
      <c r="AS999" s="1"/>
      <c r="AT999" s="1"/>
      <c r="AU999" s="1"/>
      <c r="AV999" s="1"/>
      <c r="AW999" s="1"/>
    </row>
    <row r="1000" spans="8:49">
      <c r="H1000"/>
      <c r="I1000"/>
      <c r="J1000"/>
      <c r="M1000"/>
      <c r="N1000"/>
      <c r="O1000"/>
      <c r="Q1000"/>
      <c r="R1000"/>
      <c r="AK1000" s="1"/>
      <c r="AQ1000" s="1"/>
      <c r="AR1000" s="1"/>
      <c r="AS1000" s="1"/>
      <c r="AT1000" s="1"/>
      <c r="AU1000" s="1"/>
      <c r="AV1000" s="1"/>
      <c r="AW1000" s="1"/>
    </row>
    <row r="1001" spans="8:49">
      <c r="H1001"/>
      <c r="I1001"/>
      <c r="J1001"/>
      <c r="M1001"/>
      <c r="N1001"/>
      <c r="O1001"/>
      <c r="Q1001"/>
      <c r="R1001"/>
      <c r="AK1001" s="1"/>
      <c r="AQ1001" s="1"/>
      <c r="AR1001" s="1"/>
      <c r="AS1001" s="1"/>
      <c r="AT1001" s="1"/>
      <c r="AU1001" s="1"/>
      <c r="AV1001" s="1"/>
      <c r="AW1001" s="1"/>
    </row>
    <row r="1002" spans="8:49">
      <c r="H1002"/>
      <c r="I1002"/>
      <c r="J1002"/>
      <c r="M1002"/>
      <c r="N1002"/>
      <c r="O1002"/>
      <c r="Q1002"/>
      <c r="R1002"/>
      <c r="AK1002" s="1"/>
      <c r="AQ1002" s="1"/>
      <c r="AR1002" s="1"/>
      <c r="AS1002" s="1"/>
      <c r="AT1002" s="1"/>
      <c r="AU1002" s="1"/>
      <c r="AV1002" s="1"/>
      <c r="AW1002" s="1"/>
    </row>
    <row r="1003" spans="8:49">
      <c r="H1003"/>
      <c r="I1003"/>
      <c r="J1003"/>
      <c r="M1003"/>
      <c r="N1003"/>
      <c r="O1003"/>
      <c r="Q1003"/>
      <c r="R1003"/>
      <c r="AK1003" s="1"/>
      <c r="AQ1003" s="1"/>
      <c r="AR1003" s="1"/>
      <c r="AS1003" s="1"/>
      <c r="AT1003" s="1"/>
      <c r="AU1003" s="1"/>
      <c r="AV1003" s="1"/>
      <c r="AW1003" s="1"/>
    </row>
    <row r="1004" spans="8:49">
      <c r="H1004"/>
      <c r="I1004"/>
      <c r="J1004"/>
      <c r="M1004"/>
      <c r="N1004"/>
      <c r="O1004"/>
      <c r="Q1004"/>
      <c r="R1004"/>
      <c r="AK1004" s="1"/>
      <c r="AQ1004" s="1"/>
      <c r="AR1004" s="1"/>
      <c r="AS1004" s="1"/>
      <c r="AT1004" s="1"/>
      <c r="AU1004" s="1"/>
      <c r="AV1004" s="1"/>
      <c r="AW1004" s="1"/>
    </row>
    <row r="1005" spans="8:49">
      <c r="H1005"/>
      <c r="I1005"/>
      <c r="J1005"/>
      <c r="M1005"/>
      <c r="N1005"/>
      <c r="O1005"/>
      <c r="Q1005"/>
      <c r="R1005"/>
      <c r="AK1005" s="1"/>
      <c r="AQ1005" s="1"/>
      <c r="AR1005" s="1"/>
      <c r="AS1005" s="1"/>
      <c r="AT1005" s="1"/>
      <c r="AU1005" s="1"/>
      <c r="AV1005" s="1"/>
      <c r="AW1005" s="1"/>
    </row>
    <row r="1006" spans="8:49">
      <c r="H1006"/>
      <c r="I1006"/>
      <c r="J1006"/>
      <c r="M1006"/>
      <c r="N1006"/>
      <c r="O1006"/>
      <c r="Q1006"/>
      <c r="R1006"/>
      <c r="AK1006" s="1"/>
      <c r="AQ1006" s="1"/>
      <c r="AR1006" s="1"/>
      <c r="AS1006" s="1"/>
      <c r="AT1006" s="1"/>
      <c r="AU1006" s="1"/>
      <c r="AV1006" s="1"/>
      <c r="AW1006" s="1"/>
    </row>
    <row r="1007" spans="8:49">
      <c r="H1007"/>
      <c r="I1007"/>
      <c r="J1007"/>
      <c r="M1007"/>
      <c r="N1007"/>
      <c r="O1007"/>
      <c r="Q1007"/>
      <c r="R1007"/>
      <c r="AK1007" s="1"/>
      <c r="AQ1007" s="1"/>
      <c r="AR1007" s="1"/>
      <c r="AS1007" s="1"/>
      <c r="AT1007" s="1"/>
      <c r="AU1007" s="1"/>
      <c r="AV1007" s="1"/>
      <c r="AW1007" s="1"/>
    </row>
    <row r="1008" spans="8:49">
      <c r="H1008"/>
      <c r="I1008"/>
      <c r="J1008"/>
      <c r="M1008"/>
      <c r="N1008"/>
      <c r="O1008"/>
      <c r="Q1008"/>
      <c r="R1008"/>
      <c r="AK1008" s="1"/>
      <c r="AQ1008" s="1"/>
      <c r="AR1008" s="1"/>
      <c r="AS1008" s="1"/>
      <c r="AT1008" s="1"/>
      <c r="AU1008" s="1"/>
      <c r="AV1008" s="1"/>
      <c r="AW1008" s="1"/>
    </row>
    <row r="1009" spans="8:49">
      <c r="H1009"/>
      <c r="I1009"/>
      <c r="J1009"/>
      <c r="M1009"/>
      <c r="N1009"/>
      <c r="O1009"/>
      <c r="Q1009"/>
      <c r="R1009"/>
      <c r="AK1009" s="1"/>
      <c r="AQ1009" s="1"/>
      <c r="AR1009" s="1"/>
      <c r="AS1009" s="1"/>
      <c r="AT1009" s="1"/>
      <c r="AU1009" s="1"/>
      <c r="AV1009" s="1"/>
      <c r="AW1009" s="1"/>
    </row>
    <row r="1010" spans="8:49">
      <c r="H1010"/>
      <c r="I1010"/>
      <c r="J1010"/>
      <c r="M1010"/>
      <c r="N1010"/>
      <c r="O1010"/>
      <c r="Q1010"/>
      <c r="R1010"/>
      <c r="AK1010" s="1"/>
      <c r="AQ1010" s="1"/>
      <c r="AR1010" s="1"/>
      <c r="AS1010" s="1"/>
      <c r="AT1010" s="1"/>
      <c r="AU1010" s="1"/>
      <c r="AV1010" s="1"/>
      <c r="AW1010" s="1"/>
    </row>
    <row r="1011" spans="8:49">
      <c r="H1011"/>
      <c r="I1011"/>
      <c r="J1011"/>
      <c r="M1011"/>
      <c r="N1011"/>
      <c r="O1011"/>
      <c r="Q1011"/>
      <c r="R1011"/>
      <c r="AK1011" s="1"/>
      <c r="AQ1011" s="1"/>
      <c r="AR1011" s="1"/>
      <c r="AS1011" s="1"/>
      <c r="AT1011" s="1"/>
      <c r="AU1011" s="1"/>
      <c r="AV1011" s="1"/>
      <c r="AW1011" s="1"/>
    </row>
    <row r="1012" spans="8:49">
      <c r="H1012"/>
      <c r="I1012"/>
      <c r="J1012"/>
      <c r="M1012"/>
      <c r="N1012"/>
      <c r="O1012"/>
      <c r="Q1012"/>
      <c r="R1012"/>
      <c r="AK1012" s="1"/>
      <c r="AQ1012" s="1"/>
      <c r="AR1012" s="1"/>
      <c r="AS1012" s="1"/>
      <c r="AT1012" s="1"/>
      <c r="AU1012" s="1"/>
      <c r="AV1012" s="1"/>
      <c r="AW1012" s="1"/>
    </row>
    <row r="1013" spans="8:49">
      <c r="H1013"/>
      <c r="I1013"/>
      <c r="J1013"/>
      <c r="M1013"/>
      <c r="N1013"/>
      <c r="O1013"/>
      <c r="Q1013"/>
      <c r="R1013"/>
      <c r="AK1013" s="1"/>
      <c r="AQ1013" s="1"/>
      <c r="AR1013" s="1"/>
      <c r="AS1013" s="1"/>
      <c r="AT1013" s="1"/>
      <c r="AU1013" s="1"/>
      <c r="AV1013" s="1"/>
      <c r="AW1013" s="1"/>
    </row>
    <row r="1014" spans="8:49">
      <c r="H1014"/>
      <c r="I1014"/>
      <c r="J1014"/>
      <c r="M1014"/>
      <c r="N1014"/>
      <c r="O1014"/>
      <c r="Q1014"/>
      <c r="R1014"/>
      <c r="AK1014" s="1"/>
      <c r="AQ1014" s="1"/>
      <c r="AR1014" s="1"/>
      <c r="AS1014" s="1"/>
      <c r="AT1014" s="1"/>
      <c r="AU1014" s="1"/>
      <c r="AV1014" s="1"/>
      <c r="AW1014" s="1"/>
    </row>
    <row r="1015" spans="8:49">
      <c r="H1015"/>
      <c r="I1015"/>
      <c r="J1015"/>
      <c r="M1015"/>
      <c r="N1015"/>
      <c r="O1015"/>
      <c r="Q1015"/>
      <c r="R1015"/>
      <c r="AK1015" s="1"/>
      <c r="AQ1015" s="1"/>
      <c r="AR1015" s="1"/>
      <c r="AS1015" s="1"/>
      <c r="AT1015" s="1"/>
      <c r="AU1015" s="1"/>
      <c r="AV1015" s="1"/>
      <c r="AW1015" s="1"/>
    </row>
    <row r="1016" spans="8:49">
      <c r="H1016"/>
      <c r="I1016"/>
      <c r="J1016"/>
      <c r="M1016"/>
      <c r="N1016"/>
      <c r="O1016"/>
      <c r="Q1016"/>
      <c r="R1016"/>
      <c r="AK1016" s="1"/>
      <c r="AQ1016" s="1"/>
      <c r="AR1016" s="1"/>
      <c r="AS1016" s="1"/>
      <c r="AT1016" s="1"/>
      <c r="AU1016" s="1"/>
      <c r="AV1016" s="1"/>
      <c r="AW1016" s="1"/>
    </row>
    <row r="1017" spans="8:49">
      <c r="H1017"/>
      <c r="I1017"/>
      <c r="J1017"/>
      <c r="M1017"/>
      <c r="N1017"/>
      <c r="O1017"/>
      <c r="Q1017"/>
      <c r="R1017"/>
      <c r="AK1017" s="1"/>
      <c r="AQ1017" s="1"/>
      <c r="AR1017" s="1"/>
      <c r="AS1017" s="1"/>
      <c r="AT1017" s="1"/>
      <c r="AU1017" s="1"/>
      <c r="AV1017" s="1"/>
      <c r="AW1017" s="1"/>
    </row>
    <row r="1018" spans="8:49">
      <c r="H1018"/>
      <c r="I1018"/>
      <c r="J1018"/>
      <c r="M1018"/>
      <c r="N1018"/>
      <c r="O1018"/>
      <c r="Q1018"/>
      <c r="R1018"/>
      <c r="AK1018" s="1"/>
      <c r="AQ1018" s="1"/>
      <c r="AR1018" s="1"/>
      <c r="AS1018" s="1"/>
      <c r="AT1018" s="1"/>
      <c r="AU1018" s="1"/>
      <c r="AV1018" s="1"/>
      <c r="AW1018" s="1"/>
    </row>
    <row r="1019" spans="8:49">
      <c r="H1019"/>
      <c r="I1019"/>
      <c r="J1019"/>
      <c r="M1019"/>
      <c r="N1019"/>
      <c r="O1019"/>
      <c r="Q1019"/>
      <c r="R1019"/>
      <c r="AK1019" s="1"/>
      <c r="AQ1019" s="1"/>
      <c r="AR1019" s="1"/>
      <c r="AS1019" s="1"/>
      <c r="AT1019" s="1"/>
      <c r="AU1019" s="1"/>
      <c r="AV1019" s="1"/>
      <c r="AW1019" s="1"/>
    </row>
    <row r="1020" spans="8:49">
      <c r="H1020"/>
      <c r="I1020"/>
      <c r="J1020"/>
      <c r="M1020"/>
      <c r="N1020"/>
      <c r="O1020"/>
      <c r="Q1020"/>
      <c r="R1020"/>
      <c r="AK1020" s="1"/>
      <c r="AQ1020" s="1"/>
      <c r="AR1020" s="1"/>
      <c r="AS1020" s="1"/>
      <c r="AT1020" s="1"/>
      <c r="AU1020" s="1"/>
      <c r="AV1020" s="1"/>
      <c r="AW1020" s="1"/>
    </row>
    <row r="1021" spans="8:49">
      <c r="H1021"/>
      <c r="I1021"/>
      <c r="J1021"/>
      <c r="M1021"/>
      <c r="N1021"/>
      <c r="O1021"/>
      <c r="Q1021"/>
      <c r="R1021"/>
      <c r="AK1021" s="1"/>
      <c r="AQ1021" s="1"/>
      <c r="AR1021" s="1"/>
      <c r="AS1021" s="1"/>
      <c r="AT1021" s="1"/>
      <c r="AU1021" s="1"/>
      <c r="AV1021" s="1"/>
      <c r="AW1021" s="1"/>
    </row>
    <row r="1022" spans="8:49">
      <c r="H1022"/>
      <c r="I1022"/>
      <c r="J1022"/>
      <c r="M1022"/>
      <c r="N1022"/>
      <c r="O1022"/>
      <c r="Q1022"/>
      <c r="R1022"/>
      <c r="AK1022" s="1"/>
      <c r="AQ1022" s="1"/>
      <c r="AR1022" s="1"/>
      <c r="AS1022" s="1"/>
      <c r="AT1022" s="1"/>
      <c r="AU1022" s="1"/>
      <c r="AV1022" s="1"/>
      <c r="AW1022" s="1"/>
    </row>
    <row r="1023" spans="8:49">
      <c r="H1023"/>
      <c r="I1023"/>
      <c r="J1023"/>
      <c r="M1023"/>
      <c r="N1023"/>
      <c r="O1023"/>
      <c r="Q1023"/>
      <c r="R1023"/>
      <c r="AK1023" s="1"/>
      <c r="AQ1023" s="1"/>
      <c r="AR1023" s="1"/>
      <c r="AS1023" s="1"/>
      <c r="AT1023" s="1"/>
      <c r="AU1023" s="1"/>
      <c r="AV1023" s="1"/>
      <c r="AW1023" s="1"/>
    </row>
    <row r="1024" spans="8:49">
      <c r="H1024"/>
      <c r="I1024"/>
      <c r="J1024"/>
      <c r="M1024"/>
      <c r="N1024"/>
      <c r="O1024"/>
      <c r="Q1024"/>
      <c r="R1024"/>
      <c r="AK1024" s="1"/>
      <c r="AQ1024" s="1"/>
      <c r="AR1024" s="1"/>
      <c r="AS1024" s="1"/>
      <c r="AT1024" s="1"/>
      <c r="AU1024" s="1"/>
      <c r="AV1024" s="1"/>
      <c r="AW1024" s="1"/>
    </row>
    <row r="1025" spans="8:49">
      <c r="H1025"/>
      <c r="I1025"/>
      <c r="J1025"/>
      <c r="M1025"/>
      <c r="N1025"/>
      <c r="O1025"/>
      <c r="Q1025"/>
      <c r="R1025"/>
      <c r="AK1025" s="1"/>
      <c r="AQ1025" s="1"/>
      <c r="AR1025" s="1"/>
      <c r="AS1025" s="1"/>
      <c r="AT1025" s="1"/>
      <c r="AU1025" s="1"/>
      <c r="AV1025" s="1"/>
      <c r="AW1025" s="1"/>
    </row>
    <row r="1026" spans="8:49">
      <c r="H1026"/>
      <c r="I1026"/>
      <c r="J1026"/>
      <c r="M1026"/>
      <c r="N1026"/>
      <c r="O1026"/>
      <c r="Q1026"/>
      <c r="R1026"/>
      <c r="AK1026" s="1"/>
      <c r="AQ1026" s="1"/>
      <c r="AR1026" s="1"/>
      <c r="AS1026" s="1"/>
      <c r="AT1026" s="1"/>
      <c r="AU1026" s="1"/>
      <c r="AV1026" s="1"/>
      <c r="AW1026" s="1"/>
    </row>
    <row r="1027" spans="8:49">
      <c r="H1027"/>
      <c r="I1027"/>
      <c r="J1027"/>
      <c r="M1027"/>
      <c r="N1027"/>
      <c r="O1027"/>
      <c r="Q1027"/>
      <c r="R1027"/>
      <c r="AK1027" s="1"/>
      <c r="AQ1027" s="1"/>
      <c r="AR1027" s="1"/>
      <c r="AS1027" s="1"/>
      <c r="AT1027" s="1"/>
      <c r="AU1027" s="1"/>
      <c r="AV1027" s="1"/>
      <c r="AW1027" s="1"/>
    </row>
    <row r="1028" spans="8:49">
      <c r="H1028"/>
      <c r="I1028"/>
      <c r="J1028"/>
      <c r="M1028"/>
      <c r="N1028"/>
      <c r="O1028"/>
      <c r="Q1028"/>
      <c r="R1028"/>
      <c r="AK1028" s="1"/>
      <c r="AQ1028" s="1"/>
      <c r="AR1028" s="1"/>
      <c r="AS1028" s="1"/>
      <c r="AT1028" s="1"/>
      <c r="AU1028" s="1"/>
      <c r="AV1028" s="1"/>
      <c r="AW1028" s="1"/>
    </row>
    <row r="1029" spans="8:49">
      <c r="H1029"/>
      <c r="I1029"/>
      <c r="J1029"/>
      <c r="M1029"/>
      <c r="N1029"/>
      <c r="O1029"/>
      <c r="Q1029"/>
      <c r="R1029"/>
      <c r="AK1029" s="1"/>
      <c r="AQ1029" s="1"/>
      <c r="AR1029" s="1"/>
      <c r="AS1029" s="1"/>
      <c r="AT1029" s="1"/>
      <c r="AU1029" s="1"/>
      <c r="AV1029" s="1"/>
      <c r="AW1029" s="1"/>
    </row>
    <row r="1030" spans="8:49">
      <c r="H1030"/>
      <c r="I1030"/>
      <c r="J1030"/>
      <c r="M1030"/>
      <c r="N1030"/>
      <c r="O1030"/>
      <c r="Q1030"/>
      <c r="R1030"/>
      <c r="AK1030" s="1"/>
      <c r="AQ1030" s="1"/>
      <c r="AR1030" s="1"/>
      <c r="AS1030" s="1"/>
      <c r="AT1030" s="1"/>
      <c r="AU1030" s="1"/>
      <c r="AV1030" s="1"/>
      <c r="AW1030" s="1"/>
    </row>
    <row r="1031" spans="8:49">
      <c r="H1031"/>
      <c r="I1031"/>
      <c r="J1031"/>
      <c r="M1031"/>
      <c r="N1031"/>
      <c r="O1031"/>
      <c r="Q1031"/>
      <c r="R1031"/>
      <c r="AK1031" s="1"/>
      <c r="AQ1031" s="1"/>
      <c r="AR1031" s="1"/>
      <c r="AS1031" s="1"/>
      <c r="AT1031" s="1"/>
      <c r="AU1031" s="1"/>
      <c r="AV1031" s="1"/>
      <c r="AW1031" s="1"/>
    </row>
    <row r="1032" spans="8:49">
      <c r="H1032"/>
      <c r="I1032"/>
      <c r="J1032"/>
      <c r="M1032"/>
      <c r="N1032"/>
      <c r="O1032"/>
      <c r="Q1032"/>
      <c r="R1032"/>
      <c r="AK1032" s="1"/>
      <c r="AQ1032" s="1"/>
      <c r="AR1032" s="1"/>
      <c r="AS1032" s="1"/>
      <c r="AT1032" s="1"/>
      <c r="AU1032" s="1"/>
      <c r="AV1032" s="1"/>
      <c r="AW1032" s="1"/>
    </row>
    <row r="1033" spans="8:49">
      <c r="H1033"/>
      <c r="I1033"/>
      <c r="J1033"/>
      <c r="M1033"/>
      <c r="N1033"/>
      <c r="O1033"/>
      <c r="Q1033"/>
      <c r="R1033"/>
      <c r="AK1033" s="1"/>
      <c r="AQ1033" s="1"/>
      <c r="AR1033" s="1"/>
      <c r="AS1033" s="1"/>
      <c r="AT1033" s="1"/>
      <c r="AU1033" s="1"/>
      <c r="AV1033" s="1"/>
      <c r="AW1033" s="1"/>
    </row>
    <row r="1034" spans="8:49">
      <c r="H1034"/>
      <c r="I1034"/>
      <c r="J1034"/>
      <c r="M1034"/>
      <c r="N1034"/>
      <c r="O1034"/>
      <c r="Q1034"/>
      <c r="R1034"/>
      <c r="AK1034" s="1"/>
      <c r="AQ1034" s="1"/>
      <c r="AR1034" s="1"/>
      <c r="AS1034" s="1"/>
      <c r="AT1034" s="1"/>
      <c r="AU1034" s="1"/>
      <c r="AV1034" s="1"/>
      <c r="AW1034" s="1"/>
    </row>
    <row r="1035" spans="8:49">
      <c r="H1035"/>
      <c r="I1035"/>
      <c r="J1035"/>
      <c r="M1035"/>
      <c r="N1035"/>
      <c r="O1035"/>
      <c r="Q1035"/>
      <c r="R1035"/>
      <c r="AK1035" s="1"/>
      <c r="AQ1035" s="1"/>
      <c r="AR1035" s="1"/>
      <c r="AS1035" s="1"/>
      <c r="AT1035" s="1"/>
      <c r="AU1035" s="1"/>
      <c r="AV1035" s="1"/>
      <c r="AW1035" s="1"/>
    </row>
    <row r="1036" spans="8:49">
      <c r="H1036"/>
      <c r="I1036"/>
      <c r="J1036"/>
      <c r="M1036"/>
      <c r="N1036"/>
      <c r="O1036"/>
      <c r="Q1036"/>
      <c r="R1036"/>
      <c r="AK1036" s="1"/>
      <c r="AQ1036" s="1"/>
      <c r="AR1036" s="1"/>
      <c r="AS1036" s="1"/>
      <c r="AT1036" s="1"/>
      <c r="AU1036" s="1"/>
      <c r="AV1036" s="1"/>
      <c r="AW1036" s="1"/>
    </row>
    <row r="1037" spans="8:49">
      <c r="H1037"/>
      <c r="I1037"/>
      <c r="J1037"/>
      <c r="M1037"/>
      <c r="N1037"/>
      <c r="O1037"/>
      <c r="Q1037"/>
      <c r="R1037"/>
      <c r="AK1037" s="1"/>
      <c r="AQ1037" s="1"/>
      <c r="AR1037" s="1"/>
      <c r="AS1037" s="1"/>
      <c r="AT1037" s="1"/>
      <c r="AU1037" s="1"/>
      <c r="AV1037" s="1"/>
      <c r="AW1037" s="1"/>
    </row>
    <row r="1038" spans="8:49">
      <c r="H1038"/>
      <c r="I1038"/>
      <c r="J1038"/>
      <c r="M1038"/>
      <c r="N1038"/>
      <c r="O1038"/>
      <c r="Q1038"/>
      <c r="R1038"/>
      <c r="AK1038" s="1"/>
      <c r="AQ1038" s="1"/>
      <c r="AR1038" s="1"/>
      <c r="AS1038" s="1"/>
      <c r="AT1038" s="1"/>
      <c r="AU1038" s="1"/>
      <c r="AV1038" s="1"/>
      <c r="AW1038" s="1"/>
    </row>
    <row r="1039" spans="8:49">
      <c r="H1039"/>
      <c r="I1039"/>
      <c r="J1039"/>
      <c r="M1039"/>
      <c r="N1039"/>
      <c r="O1039"/>
      <c r="Q1039"/>
      <c r="R1039"/>
      <c r="AK1039" s="1"/>
      <c r="AQ1039" s="1"/>
      <c r="AR1039" s="1"/>
      <c r="AS1039" s="1"/>
      <c r="AT1039" s="1"/>
      <c r="AU1039" s="1"/>
      <c r="AV1039" s="1"/>
      <c r="AW1039" s="1"/>
    </row>
    <row r="1040" spans="8:49">
      <c r="H1040"/>
      <c r="I1040"/>
      <c r="J1040"/>
      <c r="M1040"/>
      <c r="N1040"/>
      <c r="O1040"/>
      <c r="Q1040"/>
      <c r="R1040"/>
      <c r="AK1040" s="1"/>
      <c r="AQ1040" s="1"/>
      <c r="AR1040" s="1"/>
      <c r="AS1040" s="1"/>
      <c r="AT1040" s="1"/>
      <c r="AU1040" s="1"/>
      <c r="AV1040" s="1"/>
      <c r="AW1040" s="1"/>
    </row>
    <row r="1041" spans="8:49">
      <c r="H1041"/>
      <c r="I1041"/>
      <c r="J1041"/>
      <c r="M1041"/>
      <c r="N1041"/>
      <c r="O1041"/>
      <c r="Q1041"/>
      <c r="R1041"/>
      <c r="AK1041" s="1"/>
      <c r="AQ1041" s="1"/>
      <c r="AR1041" s="1"/>
      <c r="AS1041" s="1"/>
      <c r="AT1041" s="1"/>
      <c r="AU1041" s="1"/>
      <c r="AV1041" s="1"/>
      <c r="AW1041" s="1"/>
    </row>
    <row r="1042" spans="8:49">
      <c r="H1042"/>
      <c r="I1042"/>
      <c r="J1042"/>
      <c r="M1042"/>
      <c r="N1042"/>
      <c r="O1042"/>
      <c r="Q1042"/>
      <c r="R1042"/>
      <c r="AK1042" s="1"/>
      <c r="AQ1042" s="1"/>
      <c r="AR1042" s="1"/>
      <c r="AS1042" s="1"/>
      <c r="AT1042" s="1"/>
      <c r="AU1042" s="1"/>
      <c r="AV1042" s="1"/>
      <c r="AW1042" s="1"/>
    </row>
    <row r="1043" spans="8:49">
      <c r="H1043"/>
      <c r="I1043"/>
      <c r="J1043"/>
      <c r="M1043"/>
      <c r="N1043"/>
      <c r="O1043"/>
      <c r="Q1043"/>
      <c r="R1043"/>
      <c r="AK1043" s="1"/>
      <c r="AQ1043" s="1"/>
      <c r="AR1043" s="1"/>
      <c r="AS1043" s="1"/>
      <c r="AT1043" s="1"/>
      <c r="AU1043" s="1"/>
      <c r="AV1043" s="1"/>
      <c r="AW1043" s="1"/>
    </row>
    <row r="1044" spans="8:49">
      <c r="H1044"/>
      <c r="I1044"/>
      <c r="J1044"/>
      <c r="M1044"/>
      <c r="N1044"/>
      <c r="O1044"/>
      <c r="Q1044"/>
      <c r="R1044"/>
      <c r="AK1044" s="1"/>
      <c r="AQ1044" s="1"/>
      <c r="AR1044" s="1"/>
      <c r="AS1044" s="1"/>
      <c r="AT1044" s="1"/>
      <c r="AU1044" s="1"/>
      <c r="AV1044" s="1"/>
      <c r="AW1044" s="1"/>
    </row>
    <row r="1045" spans="8:49">
      <c r="H1045"/>
      <c r="I1045"/>
      <c r="J1045"/>
      <c r="M1045"/>
      <c r="N1045"/>
      <c r="O1045"/>
      <c r="Q1045"/>
      <c r="R1045"/>
      <c r="AK1045" s="1"/>
      <c r="AQ1045" s="1"/>
      <c r="AR1045" s="1"/>
      <c r="AS1045" s="1"/>
      <c r="AT1045" s="1"/>
      <c r="AU1045" s="1"/>
      <c r="AV1045" s="1"/>
      <c r="AW1045" s="1"/>
    </row>
    <row r="1046" spans="8:49">
      <c r="H1046"/>
      <c r="I1046"/>
      <c r="J1046"/>
      <c r="M1046"/>
      <c r="N1046"/>
      <c r="O1046"/>
      <c r="Q1046"/>
      <c r="R1046"/>
      <c r="AK1046" s="1"/>
      <c r="AQ1046" s="1"/>
      <c r="AR1046" s="1"/>
      <c r="AS1046" s="1"/>
      <c r="AT1046" s="1"/>
      <c r="AU1046" s="1"/>
      <c r="AV1046" s="1"/>
      <c r="AW1046" s="1"/>
    </row>
    <row r="1047" spans="8:49">
      <c r="H1047"/>
      <c r="I1047"/>
      <c r="J1047"/>
      <c r="M1047"/>
      <c r="N1047"/>
      <c r="O1047"/>
      <c r="Q1047"/>
      <c r="R1047"/>
      <c r="AK1047" s="1"/>
      <c r="AQ1047" s="1"/>
      <c r="AR1047" s="1"/>
      <c r="AS1047" s="1"/>
      <c r="AT1047" s="1"/>
      <c r="AU1047" s="1"/>
      <c r="AV1047" s="1"/>
      <c r="AW1047" s="1"/>
    </row>
    <row r="1048" spans="8:49">
      <c r="H1048"/>
      <c r="I1048"/>
      <c r="J1048"/>
      <c r="M1048"/>
      <c r="N1048"/>
      <c r="O1048"/>
      <c r="Q1048"/>
      <c r="R1048"/>
      <c r="AK1048" s="1"/>
      <c r="AQ1048" s="1"/>
      <c r="AR1048" s="1"/>
      <c r="AS1048" s="1"/>
      <c r="AT1048" s="1"/>
      <c r="AU1048" s="1"/>
      <c r="AV1048" s="1"/>
      <c r="AW1048" s="1"/>
    </row>
    <row r="1049" spans="8:49">
      <c r="H1049"/>
      <c r="I1049"/>
      <c r="J1049"/>
      <c r="M1049"/>
      <c r="N1049"/>
      <c r="O1049"/>
      <c r="Q1049"/>
      <c r="R1049"/>
      <c r="AK1049" s="1"/>
      <c r="AQ1049" s="1"/>
      <c r="AR1049" s="1"/>
      <c r="AS1049" s="1"/>
      <c r="AT1049" s="1"/>
      <c r="AU1049" s="1"/>
      <c r="AV1049" s="1"/>
      <c r="AW1049" s="1"/>
    </row>
    <row r="1050" spans="8:49">
      <c r="H1050"/>
      <c r="I1050"/>
      <c r="J1050"/>
      <c r="M1050"/>
      <c r="N1050"/>
      <c r="O1050"/>
      <c r="Q1050"/>
      <c r="R1050"/>
      <c r="AK1050" s="1"/>
      <c r="AQ1050" s="1"/>
      <c r="AR1050" s="1"/>
      <c r="AS1050" s="1"/>
      <c r="AT1050" s="1"/>
      <c r="AU1050" s="1"/>
      <c r="AV1050" s="1"/>
      <c r="AW1050" s="1"/>
    </row>
    <row r="1051" spans="8:49">
      <c r="H1051"/>
      <c r="I1051"/>
      <c r="J1051"/>
      <c r="M1051"/>
      <c r="N1051"/>
      <c r="O1051"/>
      <c r="Q1051"/>
      <c r="R1051"/>
      <c r="AK1051" s="1"/>
      <c r="AQ1051" s="1"/>
      <c r="AR1051" s="1"/>
      <c r="AS1051" s="1"/>
      <c r="AT1051" s="1"/>
      <c r="AU1051" s="1"/>
      <c r="AV1051" s="1"/>
      <c r="AW1051" s="1"/>
    </row>
    <row r="1052" spans="8:49">
      <c r="H1052"/>
      <c r="I1052"/>
      <c r="J1052"/>
      <c r="M1052"/>
      <c r="N1052"/>
      <c r="O1052"/>
      <c r="Q1052"/>
      <c r="R1052"/>
      <c r="AK1052" s="1"/>
      <c r="AQ1052" s="1"/>
      <c r="AR1052" s="1"/>
      <c r="AS1052" s="1"/>
      <c r="AT1052" s="1"/>
      <c r="AU1052" s="1"/>
      <c r="AV1052" s="1"/>
      <c r="AW1052" s="1"/>
    </row>
    <row r="1053" spans="8:49">
      <c r="H1053"/>
      <c r="I1053"/>
      <c r="J1053"/>
      <c r="M1053"/>
      <c r="N1053"/>
      <c r="O1053"/>
      <c r="Q1053"/>
      <c r="R1053"/>
      <c r="AK1053" s="1"/>
      <c r="AQ1053" s="1"/>
      <c r="AR1053" s="1"/>
      <c r="AS1053" s="1"/>
      <c r="AT1053" s="1"/>
      <c r="AU1053" s="1"/>
      <c r="AV1053" s="1"/>
      <c r="AW1053" s="1"/>
    </row>
    <row r="1054" spans="8:49">
      <c r="H1054"/>
      <c r="I1054"/>
      <c r="J1054"/>
      <c r="M1054"/>
      <c r="N1054"/>
      <c r="O1054"/>
      <c r="Q1054"/>
      <c r="R1054"/>
      <c r="AK1054" s="1"/>
      <c r="AQ1054" s="1"/>
      <c r="AR1054" s="1"/>
      <c r="AS1054" s="1"/>
      <c r="AT1054" s="1"/>
      <c r="AU1054" s="1"/>
      <c r="AV1054" s="1"/>
      <c r="AW1054" s="1"/>
    </row>
    <row r="1055" spans="8:49">
      <c r="H1055"/>
      <c r="I1055"/>
      <c r="J1055"/>
      <c r="M1055"/>
      <c r="N1055"/>
      <c r="O1055"/>
      <c r="Q1055"/>
      <c r="R1055"/>
      <c r="AK1055" s="1"/>
      <c r="AQ1055" s="1"/>
      <c r="AR1055" s="1"/>
      <c r="AS1055" s="1"/>
      <c r="AT1055" s="1"/>
      <c r="AU1055" s="1"/>
      <c r="AV1055" s="1"/>
      <c r="AW1055" s="1"/>
    </row>
    <row r="1056" spans="8:49">
      <c r="H1056"/>
      <c r="I1056"/>
      <c r="J1056"/>
      <c r="M1056"/>
      <c r="N1056"/>
      <c r="O1056"/>
      <c r="Q1056"/>
      <c r="R1056"/>
      <c r="AK1056" s="1"/>
      <c r="AQ1056" s="1"/>
      <c r="AR1056" s="1"/>
      <c r="AS1056" s="1"/>
      <c r="AT1056" s="1"/>
      <c r="AU1056" s="1"/>
      <c r="AV1056" s="1"/>
      <c r="AW1056" s="1"/>
    </row>
    <row r="1057" spans="8:49">
      <c r="H1057"/>
      <c r="I1057"/>
      <c r="J1057"/>
      <c r="M1057"/>
      <c r="N1057"/>
      <c r="O1057"/>
      <c r="Q1057"/>
      <c r="R1057"/>
      <c r="AK1057" s="1"/>
      <c r="AQ1057" s="1"/>
      <c r="AR1057" s="1"/>
      <c r="AS1057" s="1"/>
      <c r="AT1057" s="1"/>
      <c r="AU1057" s="1"/>
      <c r="AV1057" s="1"/>
      <c r="AW1057" s="1"/>
    </row>
    <row r="1058" spans="8:49">
      <c r="H1058"/>
      <c r="I1058"/>
      <c r="J1058"/>
      <c r="M1058"/>
      <c r="N1058"/>
      <c r="O1058"/>
      <c r="Q1058"/>
      <c r="R1058"/>
      <c r="AK1058" s="1"/>
      <c r="AQ1058" s="1"/>
      <c r="AR1058" s="1"/>
      <c r="AS1058" s="1"/>
      <c r="AT1058" s="1"/>
      <c r="AU1058" s="1"/>
      <c r="AV1058" s="1"/>
      <c r="AW1058" s="1"/>
    </row>
    <row r="1059" spans="8:49">
      <c r="H1059"/>
      <c r="I1059"/>
      <c r="J1059"/>
      <c r="M1059"/>
      <c r="N1059"/>
      <c r="O1059"/>
      <c r="Q1059"/>
      <c r="R1059"/>
      <c r="AK1059" s="1"/>
      <c r="AQ1059" s="1"/>
      <c r="AR1059" s="1"/>
      <c r="AS1059" s="1"/>
      <c r="AT1059" s="1"/>
      <c r="AU1059" s="1"/>
      <c r="AV1059" s="1"/>
      <c r="AW1059" s="1"/>
    </row>
    <row r="1060" spans="8:49">
      <c r="H1060"/>
      <c r="I1060"/>
      <c r="J1060"/>
      <c r="M1060"/>
      <c r="N1060"/>
      <c r="O1060"/>
      <c r="Q1060"/>
      <c r="R1060"/>
      <c r="AK1060" s="1"/>
      <c r="AQ1060" s="1"/>
      <c r="AR1060" s="1"/>
      <c r="AS1060" s="1"/>
      <c r="AT1060" s="1"/>
      <c r="AU1060" s="1"/>
      <c r="AV1060" s="1"/>
      <c r="AW1060" s="1"/>
    </row>
    <row r="1061" spans="8:49">
      <c r="H1061"/>
      <c r="I1061"/>
      <c r="J1061"/>
      <c r="M1061"/>
      <c r="N1061"/>
      <c r="O1061"/>
      <c r="Q1061"/>
      <c r="R1061"/>
      <c r="AK1061" s="1"/>
      <c r="AQ1061" s="1"/>
      <c r="AR1061" s="1"/>
      <c r="AS1061" s="1"/>
      <c r="AT1061" s="1"/>
      <c r="AU1061" s="1"/>
      <c r="AV1061" s="1"/>
      <c r="AW1061" s="1"/>
    </row>
    <row r="1062" spans="8:49">
      <c r="H1062"/>
      <c r="I1062"/>
      <c r="J1062"/>
      <c r="M1062"/>
      <c r="N1062"/>
      <c r="O1062"/>
      <c r="Q1062"/>
      <c r="R1062"/>
      <c r="AK1062" s="1"/>
      <c r="AQ1062" s="1"/>
      <c r="AR1062" s="1"/>
      <c r="AS1062" s="1"/>
      <c r="AT1062" s="1"/>
      <c r="AU1062" s="1"/>
      <c r="AV1062" s="1"/>
      <c r="AW1062" s="1"/>
    </row>
    <row r="1063" spans="8:49">
      <c r="H1063"/>
      <c r="I1063"/>
      <c r="J1063"/>
      <c r="M1063"/>
      <c r="N1063"/>
      <c r="O1063"/>
      <c r="Q1063"/>
      <c r="R1063"/>
      <c r="AK1063" s="1"/>
      <c r="AQ1063" s="1"/>
      <c r="AR1063" s="1"/>
      <c r="AS1063" s="1"/>
      <c r="AT1063" s="1"/>
      <c r="AU1063" s="1"/>
      <c r="AV1063" s="1"/>
      <c r="AW1063" s="1"/>
    </row>
    <row r="1064" spans="8:49">
      <c r="H1064"/>
      <c r="I1064"/>
      <c r="J1064"/>
      <c r="M1064"/>
      <c r="N1064"/>
      <c r="O1064"/>
      <c r="Q1064"/>
      <c r="R1064"/>
      <c r="AK1064" s="1"/>
      <c r="AQ1064" s="1"/>
      <c r="AR1064" s="1"/>
      <c r="AS1064" s="1"/>
      <c r="AT1064" s="1"/>
      <c r="AU1064" s="1"/>
      <c r="AV1064" s="1"/>
      <c r="AW1064" s="1"/>
    </row>
    <row r="1065" spans="8:49">
      <c r="H1065"/>
      <c r="I1065"/>
      <c r="J1065"/>
      <c r="M1065"/>
      <c r="N1065"/>
      <c r="O1065"/>
      <c r="Q1065"/>
      <c r="R1065"/>
      <c r="AK1065" s="1"/>
      <c r="AQ1065" s="1"/>
      <c r="AR1065" s="1"/>
      <c r="AS1065" s="1"/>
      <c r="AT1065" s="1"/>
      <c r="AU1065" s="1"/>
      <c r="AV1065" s="1"/>
      <c r="AW1065" s="1"/>
    </row>
    <row r="1066" spans="8:49">
      <c r="H1066"/>
      <c r="I1066"/>
      <c r="J1066"/>
      <c r="M1066"/>
      <c r="N1066"/>
      <c r="O1066"/>
      <c r="Q1066"/>
      <c r="R1066"/>
      <c r="AK1066" s="1"/>
      <c r="AQ1066" s="1"/>
      <c r="AR1066" s="1"/>
      <c r="AS1066" s="1"/>
      <c r="AT1066" s="1"/>
      <c r="AU1066" s="1"/>
      <c r="AV1066" s="1"/>
      <c r="AW1066" s="1"/>
    </row>
    <row r="1067" spans="8:49">
      <c r="H1067"/>
      <c r="I1067"/>
      <c r="J1067"/>
      <c r="M1067"/>
      <c r="N1067"/>
      <c r="O1067"/>
      <c r="Q1067"/>
      <c r="R1067"/>
      <c r="AK1067" s="1"/>
      <c r="AQ1067" s="1"/>
      <c r="AR1067" s="1"/>
      <c r="AS1067" s="1"/>
      <c r="AT1067" s="1"/>
      <c r="AU1067" s="1"/>
      <c r="AV1067" s="1"/>
      <c r="AW1067" s="1"/>
    </row>
    <row r="1068" spans="8:49">
      <c r="H1068"/>
      <c r="I1068"/>
      <c r="J1068"/>
      <c r="M1068"/>
      <c r="N1068"/>
      <c r="O1068"/>
      <c r="Q1068"/>
      <c r="R1068"/>
      <c r="AK1068" s="1"/>
      <c r="AQ1068" s="1"/>
      <c r="AR1068" s="1"/>
      <c r="AS1068" s="1"/>
      <c r="AT1068" s="1"/>
      <c r="AU1068" s="1"/>
      <c r="AV1068" s="1"/>
      <c r="AW1068" s="1"/>
    </row>
    <row r="1069" spans="8:49">
      <c r="H1069"/>
      <c r="I1069"/>
      <c r="J1069"/>
      <c r="M1069"/>
      <c r="N1069"/>
      <c r="O1069"/>
      <c r="Q1069"/>
      <c r="R1069"/>
      <c r="AK1069" s="1"/>
      <c r="AQ1069" s="1"/>
      <c r="AR1069" s="1"/>
      <c r="AS1069" s="1"/>
      <c r="AT1069" s="1"/>
      <c r="AU1069" s="1"/>
      <c r="AV1069" s="1"/>
      <c r="AW1069" s="1"/>
    </row>
    <row r="1070" spans="8:49">
      <c r="H1070"/>
      <c r="I1070"/>
      <c r="J1070"/>
      <c r="M1070"/>
      <c r="N1070"/>
      <c r="O1070"/>
      <c r="Q1070"/>
      <c r="R1070"/>
      <c r="AK1070" s="1"/>
      <c r="AQ1070" s="1"/>
      <c r="AR1070" s="1"/>
      <c r="AS1070" s="1"/>
      <c r="AT1070" s="1"/>
      <c r="AU1070" s="1"/>
      <c r="AV1070" s="1"/>
      <c r="AW1070" s="1"/>
    </row>
    <row r="1071" spans="8:49">
      <c r="H1071"/>
      <c r="I1071"/>
      <c r="J1071"/>
      <c r="M1071"/>
      <c r="N1071"/>
      <c r="O1071"/>
      <c r="Q1071"/>
      <c r="R1071"/>
      <c r="AK1071" s="1"/>
      <c r="AQ1071" s="1"/>
      <c r="AR1071" s="1"/>
      <c r="AS1071" s="1"/>
      <c r="AT1071" s="1"/>
      <c r="AU1071" s="1"/>
      <c r="AV1071" s="1"/>
      <c r="AW1071" s="1"/>
    </row>
    <row r="1072" spans="8:49">
      <c r="H1072"/>
      <c r="I1072"/>
      <c r="J1072"/>
      <c r="M1072"/>
      <c r="N1072"/>
      <c r="O1072"/>
      <c r="Q1072"/>
      <c r="R1072"/>
      <c r="AK1072" s="1"/>
      <c r="AQ1072" s="1"/>
      <c r="AR1072" s="1"/>
      <c r="AS1072" s="1"/>
      <c r="AT1072" s="1"/>
      <c r="AU1072" s="1"/>
      <c r="AV1072" s="1"/>
      <c r="AW1072" s="1"/>
    </row>
    <row r="1073" spans="8:49">
      <c r="H1073"/>
      <c r="I1073"/>
      <c r="J1073"/>
      <c r="M1073"/>
      <c r="N1073"/>
      <c r="O1073"/>
      <c r="Q1073"/>
      <c r="R1073"/>
      <c r="AK1073" s="1"/>
      <c r="AQ1073" s="1"/>
      <c r="AR1073" s="1"/>
      <c r="AS1073" s="1"/>
      <c r="AT1073" s="1"/>
      <c r="AU1073" s="1"/>
      <c r="AV1073" s="1"/>
      <c r="AW1073" s="1"/>
    </row>
    <row r="1074" spans="8:49">
      <c r="H1074"/>
      <c r="I1074"/>
      <c r="J1074"/>
      <c r="M1074"/>
      <c r="N1074"/>
      <c r="O1074"/>
      <c r="Q1074"/>
      <c r="R1074"/>
      <c r="AK1074" s="1"/>
      <c r="AQ1074" s="1"/>
      <c r="AR1074" s="1"/>
      <c r="AS1074" s="1"/>
      <c r="AT1074" s="1"/>
      <c r="AU1074" s="1"/>
      <c r="AV1074" s="1"/>
      <c r="AW1074" s="1"/>
    </row>
    <row r="1075" spans="8:49">
      <c r="H1075"/>
      <c r="I1075"/>
      <c r="J1075"/>
      <c r="M1075"/>
      <c r="N1075"/>
      <c r="O1075"/>
      <c r="Q1075"/>
      <c r="R1075"/>
      <c r="AK1075" s="1"/>
      <c r="AQ1075" s="1"/>
      <c r="AR1075" s="1"/>
      <c r="AS1075" s="1"/>
      <c r="AT1075" s="1"/>
      <c r="AU1075" s="1"/>
      <c r="AV1075" s="1"/>
      <c r="AW1075" s="1"/>
    </row>
    <row r="1076" spans="8:49">
      <c r="H1076"/>
      <c r="I1076"/>
      <c r="J1076"/>
      <c r="M1076"/>
      <c r="N1076"/>
      <c r="O1076"/>
      <c r="Q1076"/>
      <c r="R1076"/>
      <c r="AK1076" s="1"/>
      <c r="AQ1076" s="1"/>
      <c r="AR1076" s="1"/>
      <c r="AS1076" s="1"/>
      <c r="AT1076" s="1"/>
      <c r="AU1076" s="1"/>
      <c r="AV1076" s="1"/>
      <c r="AW1076" s="1"/>
    </row>
    <row r="1077" spans="8:49">
      <c r="H1077"/>
      <c r="I1077"/>
      <c r="J1077"/>
      <c r="M1077"/>
      <c r="N1077"/>
      <c r="O1077"/>
      <c r="Q1077"/>
      <c r="R1077"/>
      <c r="AK1077" s="1"/>
      <c r="AQ1077" s="1"/>
      <c r="AR1077" s="1"/>
      <c r="AS1077" s="1"/>
      <c r="AT1077" s="1"/>
      <c r="AU1077" s="1"/>
      <c r="AV1077" s="1"/>
      <c r="AW1077" s="1"/>
    </row>
    <row r="1078" spans="8:49">
      <c r="H1078"/>
      <c r="I1078"/>
      <c r="J1078"/>
      <c r="M1078"/>
      <c r="N1078"/>
      <c r="O1078"/>
      <c r="Q1078"/>
      <c r="R1078"/>
      <c r="AK1078" s="1"/>
      <c r="AQ1078" s="1"/>
      <c r="AR1078" s="1"/>
      <c r="AS1078" s="1"/>
      <c r="AT1078" s="1"/>
      <c r="AU1078" s="1"/>
      <c r="AV1078" s="1"/>
      <c r="AW1078" s="1"/>
    </row>
    <row r="1079" spans="8:49">
      <c r="H1079"/>
      <c r="I1079"/>
      <c r="J1079"/>
      <c r="M1079"/>
      <c r="N1079"/>
      <c r="O1079"/>
      <c r="Q1079"/>
      <c r="R1079"/>
      <c r="AK1079" s="1"/>
      <c r="AQ1079" s="1"/>
      <c r="AR1079" s="1"/>
      <c r="AS1079" s="1"/>
      <c r="AT1079" s="1"/>
      <c r="AU1079" s="1"/>
      <c r="AV1079" s="1"/>
      <c r="AW1079" s="1"/>
    </row>
    <row r="1080" spans="8:49">
      <c r="H1080"/>
      <c r="I1080"/>
      <c r="J1080"/>
      <c r="M1080"/>
      <c r="N1080"/>
      <c r="O1080"/>
      <c r="Q1080"/>
      <c r="R1080"/>
      <c r="AK1080" s="1"/>
      <c r="AQ1080" s="1"/>
      <c r="AR1080" s="1"/>
      <c r="AS1080" s="1"/>
      <c r="AT1080" s="1"/>
      <c r="AU1080" s="1"/>
      <c r="AV1080" s="1"/>
      <c r="AW1080" s="1"/>
    </row>
    <row r="1081" spans="8:49">
      <c r="H1081"/>
      <c r="I1081"/>
      <c r="J1081"/>
      <c r="M1081"/>
      <c r="N1081"/>
      <c r="O1081"/>
      <c r="Q1081"/>
      <c r="R1081"/>
      <c r="AK1081" s="1"/>
      <c r="AQ1081" s="1"/>
      <c r="AR1081" s="1"/>
      <c r="AS1081" s="1"/>
      <c r="AT1081" s="1"/>
      <c r="AU1081" s="1"/>
      <c r="AV1081" s="1"/>
      <c r="AW1081" s="1"/>
    </row>
    <row r="1082" spans="8:49">
      <c r="H1082"/>
      <c r="I1082"/>
      <c r="J1082"/>
      <c r="M1082"/>
      <c r="N1082"/>
      <c r="O1082"/>
      <c r="Q1082"/>
      <c r="R1082"/>
      <c r="AK1082" s="1"/>
      <c r="AQ1082" s="1"/>
      <c r="AR1082" s="1"/>
      <c r="AS1082" s="1"/>
      <c r="AT1082" s="1"/>
      <c r="AU1082" s="1"/>
      <c r="AV1082" s="1"/>
      <c r="AW1082" s="1"/>
    </row>
    <row r="1083" spans="8:49">
      <c r="H1083"/>
      <c r="I1083"/>
      <c r="J1083"/>
      <c r="M1083"/>
      <c r="N1083"/>
      <c r="O1083"/>
      <c r="Q1083"/>
      <c r="R1083"/>
      <c r="AK1083" s="1"/>
      <c r="AQ1083" s="1"/>
      <c r="AR1083" s="1"/>
      <c r="AS1083" s="1"/>
      <c r="AT1083" s="1"/>
      <c r="AU1083" s="1"/>
      <c r="AV1083" s="1"/>
      <c r="AW1083" s="1"/>
    </row>
    <row r="1084" spans="8:49">
      <c r="H1084"/>
      <c r="I1084"/>
      <c r="J1084"/>
      <c r="M1084"/>
      <c r="N1084"/>
      <c r="O1084"/>
      <c r="Q1084"/>
      <c r="R1084"/>
      <c r="AK1084" s="1"/>
      <c r="AQ1084" s="1"/>
      <c r="AR1084" s="1"/>
      <c r="AS1084" s="1"/>
      <c r="AT1084" s="1"/>
      <c r="AU1084" s="1"/>
      <c r="AV1084" s="1"/>
      <c r="AW1084" s="1"/>
    </row>
    <row r="1085" spans="8:49">
      <c r="H1085"/>
      <c r="I1085"/>
      <c r="J1085"/>
      <c r="M1085"/>
      <c r="N1085"/>
      <c r="O1085"/>
      <c r="Q1085"/>
      <c r="R1085"/>
      <c r="AK1085" s="1"/>
      <c r="AQ1085" s="1"/>
      <c r="AR1085" s="1"/>
      <c r="AS1085" s="1"/>
      <c r="AT1085" s="1"/>
      <c r="AU1085" s="1"/>
      <c r="AV1085" s="1"/>
      <c r="AW1085" s="1"/>
    </row>
    <row r="1086" spans="8:49">
      <c r="H1086"/>
      <c r="I1086"/>
      <c r="J1086"/>
      <c r="M1086"/>
      <c r="N1086"/>
      <c r="O1086"/>
      <c r="Q1086"/>
      <c r="R1086"/>
      <c r="AK1086" s="1"/>
      <c r="AQ1086" s="1"/>
      <c r="AR1086" s="1"/>
      <c r="AS1086" s="1"/>
      <c r="AT1086" s="1"/>
      <c r="AU1086" s="1"/>
      <c r="AV1086" s="1"/>
      <c r="AW1086" s="1"/>
    </row>
    <row r="1087" spans="8:49">
      <c r="H1087"/>
      <c r="I1087"/>
      <c r="J1087"/>
      <c r="M1087"/>
      <c r="N1087"/>
      <c r="O1087"/>
      <c r="Q1087"/>
      <c r="R1087"/>
      <c r="AK1087" s="1"/>
      <c r="AQ1087" s="1"/>
      <c r="AR1087" s="1"/>
      <c r="AS1087" s="1"/>
      <c r="AT1087" s="1"/>
      <c r="AU1087" s="1"/>
      <c r="AV1087" s="1"/>
      <c r="AW1087" s="1"/>
    </row>
    <row r="1088" spans="8:49">
      <c r="H1088"/>
      <c r="I1088"/>
      <c r="J1088"/>
      <c r="M1088"/>
      <c r="N1088"/>
      <c r="O1088"/>
      <c r="Q1088"/>
      <c r="R1088"/>
      <c r="AK1088" s="1"/>
      <c r="AQ1088" s="1"/>
      <c r="AR1088" s="1"/>
      <c r="AS1088" s="1"/>
      <c r="AT1088" s="1"/>
      <c r="AU1088" s="1"/>
      <c r="AV1088" s="1"/>
      <c r="AW1088" s="1"/>
    </row>
    <row r="1089" spans="8:49">
      <c r="H1089"/>
      <c r="I1089"/>
      <c r="J1089"/>
      <c r="M1089"/>
      <c r="N1089"/>
      <c r="O1089"/>
      <c r="Q1089"/>
      <c r="R1089"/>
      <c r="AK1089" s="1"/>
      <c r="AQ1089" s="1"/>
      <c r="AR1089" s="1"/>
      <c r="AS1089" s="1"/>
      <c r="AT1089" s="1"/>
      <c r="AU1089" s="1"/>
      <c r="AV1089" s="1"/>
      <c r="AW1089" s="1"/>
    </row>
    <row r="1090" spans="8:49">
      <c r="H1090"/>
      <c r="I1090"/>
      <c r="J1090"/>
      <c r="M1090"/>
      <c r="N1090"/>
      <c r="O1090"/>
      <c r="Q1090"/>
      <c r="R1090"/>
      <c r="AK1090" s="1"/>
      <c r="AQ1090" s="1"/>
      <c r="AR1090" s="1"/>
      <c r="AS1090" s="1"/>
      <c r="AT1090" s="1"/>
      <c r="AU1090" s="1"/>
      <c r="AV1090" s="1"/>
      <c r="AW1090" s="1"/>
    </row>
    <row r="1091" spans="8:49">
      <c r="H1091"/>
      <c r="I1091"/>
      <c r="J1091"/>
      <c r="M1091"/>
      <c r="N1091"/>
      <c r="O1091"/>
      <c r="Q1091"/>
      <c r="R1091"/>
      <c r="AK1091" s="1"/>
      <c r="AQ1091" s="1"/>
      <c r="AR1091" s="1"/>
      <c r="AS1091" s="1"/>
      <c r="AT1091" s="1"/>
      <c r="AU1091" s="1"/>
      <c r="AV1091" s="1"/>
      <c r="AW1091" s="1"/>
    </row>
    <row r="1092" spans="8:49">
      <c r="H1092"/>
      <c r="I1092"/>
      <c r="J1092"/>
      <c r="M1092"/>
      <c r="N1092"/>
      <c r="O1092"/>
      <c r="Q1092"/>
      <c r="R1092"/>
      <c r="AK1092" s="1"/>
      <c r="AQ1092" s="1"/>
      <c r="AR1092" s="1"/>
      <c r="AS1092" s="1"/>
      <c r="AT1092" s="1"/>
      <c r="AU1092" s="1"/>
      <c r="AV1092" s="1"/>
      <c r="AW1092" s="1"/>
    </row>
    <row r="1093" spans="8:49">
      <c r="H1093"/>
      <c r="I1093"/>
      <c r="J1093"/>
      <c r="M1093"/>
      <c r="N1093"/>
      <c r="O1093"/>
      <c r="Q1093"/>
      <c r="R1093"/>
      <c r="AK1093" s="1"/>
      <c r="AQ1093" s="1"/>
      <c r="AR1093" s="1"/>
      <c r="AS1093" s="1"/>
      <c r="AT1093" s="1"/>
      <c r="AU1093" s="1"/>
      <c r="AV1093" s="1"/>
      <c r="AW1093" s="1"/>
    </row>
    <row r="1094" spans="8:49">
      <c r="H1094"/>
      <c r="I1094"/>
      <c r="J1094"/>
      <c r="M1094"/>
      <c r="N1094"/>
      <c r="O1094"/>
      <c r="Q1094"/>
      <c r="R1094"/>
      <c r="AK1094" s="1"/>
      <c r="AQ1094" s="1"/>
      <c r="AR1094" s="1"/>
      <c r="AS1094" s="1"/>
      <c r="AT1094" s="1"/>
      <c r="AU1094" s="1"/>
      <c r="AV1094" s="1"/>
      <c r="AW1094" s="1"/>
    </row>
    <row r="1095" spans="8:49">
      <c r="H1095"/>
      <c r="I1095"/>
      <c r="J1095"/>
      <c r="M1095"/>
      <c r="N1095"/>
      <c r="O1095"/>
      <c r="Q1095"/>
      <c r="R1095"/>
      <c r="AK1095" s="1"/>
      <c r="AQ1095" s="1"/>
      <c r="AR1095" s="1"/>
      <c r="AS1095" s="1"/>
      <c r="AT1095" s="1"/>
      <c r="AU1095" s="1"/>
      <c r="AV1095" s="1"/>
      <c r="AW1095" s="1"/>
    </row>
    <row r="1096" spans="8:49">
      <c r="H1096"/>
      <c r="I1096"/>
      <c r="J1096"/>
      <c r="M1096"/>
      <c r="N1096"/>
      <c r="O1096"/>
      <c r="Q1096"/>
      <c r="R1096"/>
      <c r="AK1096" s="1"/>
      <c r="AQ1096" s="1"/>
      <c r="AR1096" s="1"/>
      <c r="AS1096" s="1"/>
      <c r="AT1096" s="1"/>
      <c r="AU1096" s="1"/>
      <c r="AV1096" s="1"/>
      <c r="AW1096" s="1"/>
    </row>
    <row r="1097" spans="8:49">
      <c r="H1097"/>
      <c r="I1097"/>
      <c r="J1097"/>
      <c r="M1097"/>
      <c r="N1097"/>
      <c r="O1097"/>
      <c r="Q1097"/>
      <c r="R1097"/>
      <c r="AK1097" s="1"/>
      <c r="AQ1097" s="1"/>
      <c r="AR1097" s="1"/>
      <c r="AS1097" s="1"/>
      <c r="AT1097" s="1"/>
      <c r="AU1097" s="1"/>
      <c r="AV1097" s="1"/>
      <c r="AW1097" s="1"/>
    </row>
    <row r="1098" spans="8:49">
      <c r="H1098"/>
      <c r="I1098"/>
      <c r="J1098"/>
      <c r="M1098"/>
      <c r="N1098"/>
      <c r="O1098"/>
      <c r="Q1098"/>
      <c r="R1098"/>
      <c r="AK1098" s="1"/>
      <c r="AQ1098" s="1"/>
      <c r="AR1098" s="1"/>
      <c r="AS1098" s="1"/>
      <c r="AT1098" s="1"/>
      <c r="AU1098" s="1"/>
      <c r="AV1098" s="1"/>
      <c r="AW1098" s="1"/>
    </row>
    <row r="1099" spans="8:49">
      <c r="H1099"/>
      <c r="I1099"/>
      <c r="J1099"/>
      <c r="M1099"/>
      <c r="N1099"/>
      <c r="O1099"/>
      <c r="Q1099"/>
      <c r="R1099"/>
      <c r="AK1099" s="1"/>
      <c r="AQ1099" s="1"/>
      <c r="AR1099" s="1"/>
      <c r="AS1099" s="1"/>
      <c r="AT1099" s="1"/>
      <c r="AU1099" s="1"/>
      <c r="AV1099" s="1"/>
      <c r="AW1099" s="1"/>
    </row>
    <row r="1100" spans="8:49">
      <c r="H1100"/>
      <c r="I1100"/>
      <c r="J1100"/>
      <c r="M1100"/>
      <c r="N1100"/>
      <c r="O1100"/>
      <c r="Q1100"/>
      <c r="R1100"/>
      <c r="AK1100" s="1"/>
      <c r="AQ1100" s="1"/>
      <c r="AR1100" s="1"/>
      <c r="AS1100" s="1"/>
      <c r="AT1100" s="1"/>
      <c r="AU1100" s="1"/>
      <c r="AV1100" s="1"/>
      <c r="AW1100" s="1"/>
    </row>
    <row r="1101" spans="8:49">
      <c r="H1101"/>
      <c r="I1101"/>
      <c r="J1101"/>
      <c r="M1101"/>
      <c r="N1101"/>
      <c r="O1101"/>
      <c r="Q1101"/>
      <c r="R1101"/>
      <c r="AK1101" s="1"/>
      <c r="AQ1101" s="1"/>
      <c r="AR1101" s="1"/>
      <c r="AS1101" s="1"/>
      <c r="AT1101" s="1"/>
      <c r="AU1101" s="1"/>
      <c r="AV1101" s="1"/>
      <c r="AW1101" s="1"/>
    </row>
    <row r="1102" spans="8:49">
      <c r="H1102"/>
      <c r="I1102"/>
      <c r="J1102"/>
      <c r="M1102"/>
      <c r="N1102"/>
      <c r="O1102"/>
      <c r="Q1102"/>
      <c r="R1102"/>
      <c r="AK1102" s="1"/>
      <c r="AQ1102" s="1"/>
      <c r="AR1102" s="1"/>
      <c r="AS1102" s="1"/>
      <c r="AT1102" s="1"/>
      <c r="AU1102" s="1"/>
      <c r="AV1102" s="1"/>
      <c r="AW1102" s="1"/>
    </row>
    <row r="1103" spans="8:49">
      <c r="H1103"/>
      <c r="I1103"/>
      <c r="J1103"/>
      <c r="M1103"/>
      <c r="N1103"/>
      <c r="O1103"/>
      <c r="Q1103"/>
      <c r="R1103"/>
      <c r="AK1103" s="1"/>
      <c r="AQ1103" s="1"/>
      <c r="AR1103" s="1"/>
      <c r="AS1103" s="1"/>
      <c r="AT1103" s="1"/>
      <c r="AU1103" s="1"/>
      <c r="AV1103" s="1"/>
      <c r="AW1103" s="1"/>
    </row>
    <row r="1104" spans="8:49">
      <c r="H1104"/>
      <c r="I1104"/>
      <c r="J1104"/>
      <c r="M1104"/>
      <c r="N1104"/>
      <c r="O1104"/>
      <c r="Q1104"/>
      <c r="R1104"/>
      <c r="AK1104" s="1"/>
      <c r="AQ1104" s="1"/>
      <c r="AR1104" s="1"/>
      <c r="AS1104" s="1"/>
      <c r="AT1104" s="1"/>
      <c r="AU1104" s="1"/>
      <c r="AV1104" s="1"/>
      <c r="AW1104" s="1"/>
    </row>
    <row r="1105" spans="8:49">
      <c r="H1105"/>
      <c r="I1105"/>
      <c r="J1105"/>
      <c r="M1105"/>
      <c r="N1105"/>
      <c r="O1105"/>
      <c r="Q1105"/>
      <c r="R1105"/>
      <c r="AK1105" s="1"/>
      <c r="AQ1105" s="1"/>
      <c r="AR1105" s="1"/>
      <c r="AS1105" s="1"/>
      <c r="AT1105" s="1"/>
      <c r="AU1105" s="1"/>
      <c r="AV1105" s="1"/>
      <c r="AW1105" s="1"/>
    </row>
    <row r="1106" spans="8:49">
      <c r="H1106"/>
      <c r="I1106"/>
      <c r="J1106"/>
      <c r="M1106"/>
      <c r="N1106"/>
      <c r="O1106"/>
      <c r="Q1106"/>
      <c r="R1106"/>
      <c r="AK1106" s="1"/>
      <c r="AQ1106" s="1"/>
      <c r="AR1106" s="1"/>
      <c r="AS1106" s="1"/>
      <c r="AT1106" s="1"/>
      <c r="AU1106" s="1"/>
      <c r="AV1106" s="1"/>
      <c r="AW1106" s="1"/>
    </row>
    <row r="1107" spans="8:49">
      <c r="H1107"/>
      <c r="I1107"/>
      <c r="J1107"/>
      <c r="M1107"/>
      <c r="N1107"/>
      <c r="O1107"/>
      <c r="Q1107"/>
      <c r="R1107"/>
      <c r="AK1107" s="1"/>
      <c r="AQ1107" s="1"/>
      <c r="AR1107" s="1"/>
      <c r="AS1107" s="1"/>
      <c r="AT1107" s="1"/>
      <c r="AU1107" s="1"/>
      <c r="AV1107" s="1"/>
      <c r="AW1107" s="1"/>
    </row>
    <row r="1108" spans="8:49">
      <c r="H1108"/>
      <c r="I1108"/>
      <c r="J1108"/>
      <c r="M1108"/>
      <c r="N1108"/>
      <c r="O1108"/>
      <c r="Q1108"/>
      <c r="R1108"/>
      <c r="AK1108" s="1"/>
      <c r="AQ1108" s="1"/>
      <c r="AR1108" s="1"/>
      <c r="AS1108" s="1"/>
      <c r="AT1108" s="1"/>
      <c r="AU1108" s="1"/>
      <c r="AV1108" s="1"/>
      <c r="AW1108" s="1"/>
    </row>
    <row r="1109" spans="8:49">
      <c r="H1109"/>
      <c r="I1109"/>
      <c r="J1109"/>
      <c r="M1109"/>
      <c r="N1109"/>
      <c r="O1109"/>
      <c r="Q1109"/>
      <c r="R1109"/>
      <c r="AK1109" s="1"/>
      <c r="AQ1109" s="1"/>
      <c r="AR1109" s="1"/>
      <c r="AS1109" s="1"/>
      <c r="AT1109" s="1"/>
      <c r="AU1109" s="1"/>
      <c r="AV1109" s="1"/>
      <c r="AW1109" s="1"/>
    </row>
    <row r="1110" spans="8:49">
      <c r="H1110"/>
      <c r="I1110"/>
      <c r="J1110"/>
      <c r="M1110"/>
      <c r="N1110"/>
      <c r="O1110"/>
      <c r="Q1110"/>
      <c r="R1110"/>
      <c r="AK1110" s="1"/>
      <c r="AQ1110" s="1"/>
      <c r="AR1110" s="1"/>
      <c r="AS1110" s="1"/>
      <c r="AT1110" s="1"/>
      <c r="AU1110" s="1"/>
      <c r="AV1110" s="1"/>
      <c r="AW1110" s="1"/>
    </row>
    <row r="1111" spans="8:49">
      <c r="H1111"/>
      <c r="I1111"/>
      <c r="J1111"/>
      <c r="M1111"/>
      <c r="N1111"/>
      <c r="O1111"/>
      <c r="Q1111"/>
      <c r="R1111"/>
      <c r="AK1111" s="1"/>
      <c r="AQ1111" s="1"/>
      <c r="AR1111" s="1"/>
      <c r="AS1111" s="1"/>
      <c r="AT1111" s="1"/>
      <c r="AU1111" s="1"/>
      <c r="AV1111" s="1"/>
      <c r="AW1111" s="1"/>
    </row>
    <row r="1112" spans="8:49">
      <c r="H1112"/>
      <c r="I1112"/>
      <c r="J1112"/>
      <c r="M1112"/>
      <c r="N1112"/>
      <c r="O1112"/>
      <c r="Q1112"/>
      <c r="R1112"/>
      <c r="AK1112" s="1"/>
      <c r="AQ1112" s="1"/>
      <c r="AR1112" s="1"/>
      <c r="AS1112" s="1"/>
      <c r="AT1112" s="1"/>
      <c r="AU1112" s="1"/>
      <c r="AV1112" s="1"/>
      <c r="AW1112" s="1"/>
    </row>
    <row r="1113" spans="8:49">
      <c r="H1113"/>
      <c r="I1113"/>
      <c r="J1113"/>
      <c r="M1113"/>
      <c r="N1113"/>
      <c r="O1113"/>
      <c r="Q1113"/>
      <c r="R1113"/>
      <c r="AK1113" s="1"/>
      <c r="AQ1113" s="1"/>
      <c r="AR1113" s="1"/>
      <c r="AS1113" s="1"/>
      <c r="AT1113" s="1"/>
      <c r="AU1113" s="1"/>
      <c r="AV1113" s="1"/>
      <c r="AW1113" s="1"/>
    </row>
    <row r="1114" spans="8:49">
      <c r="H1114"/>
      <c r="I1114"/>
      <c r="J1114"/>
      <c r="M1114"/>
      <c r="N1114"/>
      <c r="O1114"/>
      <c r="Q1114"/>
      <c r="R1114"/>
      <c r="AK1114" s="1"/>
      <c r="AQ1114" s="1"/>
      <c r="AR1114" s="1"/>
      <c r="AS1114" s="1"/>
      <c r="AT1114" s="1"/>
      <c r="AU1114" s="1"/>
      <c r="AV1114" s="1"/>
      <c r="AW1114" s="1"/>
    </row>
    <row r="1115" spans="8:49">
      <c r="H1115"/>
      <c r="I1115"/>
      <c r="J1115"/>
      <c r="M1115"/>
      <c r="N1115"/>
      <c r="O1115"/>
      <c r="Q1115"/>
      <c r="R1115"/>
      <c r="AK1115" s="1"/>
      <c r="AQ1115" s="1"/>
      <c r="AR1115" s="1"/>
      <c r="AS1115" s="1"/>
      <c r="AT1115" s="1"/>
      <c r="AU1115" s="1"/>
      <c r="AV1115" s="1"/>
      <c r="AW1115" s="1"/>
    </row>
    <row r="1116" spans="8:49">
      <c r="H1116"/>
      <c r="I1116"/>
      <c r="J1116"/>
      <c r="M1116"/>
      <c r="N1116"/>
      <c r="O1116"/>
      <c r="Q1116"/>
      <c r="R1116"/>
      <c r="AK1116" s="1"/>
      <c r="AQ1116" s="1"/>
      <c r="AR1116" s="1"/>
      <c r="AS1116" s="1"/>
      <c r="AT1116" s="1"/>
      <c r="AU1116" s="1"/>
      <c r="AV1116" s="1"/>
      <c r="AW1116" s="1"/>
    </row>
    <row r="1117" spans="8:49">
      <c r="H1117"/>
      <c r="I1117"/>
      <c r="J1117"/>
      <c r="M1117"/>
      <c r="N1117"/>
      <c r="O1117"/>
      <c r="Q1117"/>
      <c r="R1117"/>
      <c r="AK1117" s="1"/>
      <c r="AQ1117" s="1"/>
      <c r="AR1117" s="1"/>
      <c r="AS1117" s="1"/>
      <c r="AT1117" s="1"/>
      <c r="AU1117" s="1"/>
      <c r="AV1117" s="1"/>
      <c r="AW1117" s="1"/>
    </row>
    <row r="1118" spans="8:49">
      <c r="H1118"/>
      <c r="I1118"/>
      <c r="J1118"/>
      <c r="M1118"/>
      <c r="N1118"/>
      <c r="O1118"/>
      <c r="Q1118"/>
      <c r="R1118"/>
      <c r="AK1118" s="1"/>
      <c r="AQ1118" s="1"/>
      <c r="AR1118" s="1"/>
      <c r="AS1118" s="1"/>
      <c r="AT1118" s="1"/>
      <c r="AU1118" s="1"/>
      <c r="AV1118" s="1"/>
      <c r="AW1118" s="1"/>
    </row>
    <row r="1119" spans="8:49">
      <c r="H1119"/>
      <c r="I1119"/>
      <c r="J1119"/>
      <c r="M1119"/>
      <c r="N1119"/>
      <c r="O1119"/>
      <c r="Q1119"/>
      <c r="R1119"/>
      <c r="AK1119" s="1"/>
      <c r="AQ1119" s="1"/>
      <c r="AR1119" s="1"/>
      <c r="AS1119" s="1"/>
      <c r="AT1119" s="1"/>
      <c r="AU1119" s="1"/>
      <c r="AV1119" s="1"/>
      <c r="AW1119" s="1"/>
    </row>
    <row r="1120" spans="8:49">
      <c r="H1120"/>
      <c r="I1120"/>
      <c r="J1120"/>
      <c r="M1120"/>
      <c r="N1120"/>
      <c r="O1120"/>
      <c r="Q1120"/>
      <c r="R1120"/>
      <c r="AK1120" s="1"/>
      <c r="AQ1120" s="1"/>
      <c r="AR1120" s="1"/>
      <c r="AS1120" s="1"/>
      <c r="AT1120" s="1"/>
      <c r="AU1120" s="1"/>
      <c r="AV1120" s="1"/>
      <c r="AW1120" s="1"/>
    </row>
    <row r="1121" spans="37:49">
      <c r="AK1121" s="1"/>
      <c r="AQ1121" s="1"/>
      <c r="AR1121" s="1"/>
      <c r="AS1121" s="1"/>
      <c r="AT1121" s="1"/>
      <c r="AU1121" s="1"/>
      <c r="AV1121" s="1"/>
      <c r="AW1121" s="1"/>
    </row>
    <row r="1122" spans="37:49">
      <c r="AK1122" s="1"/>
      <c r="AQ1122" s="1"/>
      <c r="AR1122" s="1"/>
      <c r="AS1122" s="1"/>
      <c r="AT1122" s="1"/>
      <c r="AU1122" s="1"/>
      <c r="AV1122" s="1"/>
      <c r="AW1122" s="1"/>
    </row>
    <row r="1123" spans="37:49">
      <c r="AK1123" s="1"/>
      <c r="AQ1123" s="1"/>
      <c r="AR1123" s="1"/>
      <c r="AS1123" s="1"/>
      <c r="AT1123" s="1"/>
      <c r="AU1123" s="1"/>
      <c r="AV1123" s="1"/>
      <c r="AW1123" s="1"/>
    </row>
    <row r="1124" spans="37:49">
      <c r="AK1124" s="1"/>
      <c r="AQ1124" s="1"/>
      <c r="AR1124" s="1"/>
      <c r="AS1124" s="1"/>
      <c r="AT1124" s="1"/>
      <c r="AU1124" s="1"/>
      <c r="AV1124" s="1"/>
      <c r="AW1124" s="1"/>
    </row>
    <row r="1125" spans="37:49">
      <c r="AK1125" s="1"/>
      <c r="AQ1125" s="1"/>
      <c r="AR1125" s="1"/>
      <c r="AS1125" s="1"/>
      <c r="AT1125" s="1"/>
      <c r="AU1125" s="1"/>
      <c r="AV1125" s="1"/>
      <c r="AW1125" s="1"/>
    </row>
    <row r="1126" spans="37:49">
      <c r="AK1126" s="1"/>
      <c r="AQ1126" s="1"/>
      <c r="AR1126" s="1"/>
      <c r="AS1126" s="1"/>
      <c r="AT1126" s="1"/>
      <c r="AU1126" s="1"/>
      <c r="AV1126" s="1"/>
      <c r="AW1126" s="1"/>
    </row>
    <row r="1127" spans="37:49">
      <c r="AK1127" s="1"/>
      <c r="AQ1127" s="1"/>
      <c r="AR1127" s="1"/>
      <c r="AS1127" s="1"/>
      <c r="AT1127" s="1"/>
      <c r="AU1127" s="1"/>
      <c r="AV1127" s="1"/>
      <c r="AW1127" s="1"/>
    </row>
    <row r="1128" spans="37:49">
      <c r="AK1128" s="1"/>
      <c r="AQ1128" s="1"/>
      <c r="AR1128" s="1"/>
      <c r="AS1128" s="1"/>
      <c r="AT1128" s="1"/>
      <c r="AU1128" s="1"/>
      <c r="AV1128" s="1"/>
      <c r="AW1128" s="1"/>
    </row>
    <row r="1129" spans="37:49">
      <c r="AK1129" s="1"/>
      <c r="AQ1129" s="1"/>
      <c r="AR1129" s="1"/>
      <c r="AS1129" s="1"/>
      <c r="AT1129" s="1"/>
      <c r="AU1129" s="1"/>
      <c r="AV1129" s="1"/>
      <c r="AW1129" s="1"/>
    </row>
    <row r="1130" spans="37:49">
      <c r="AK1130" s="1"/>
      <c r="AQ1130" s="1"/>
      <c r="AR1130" s="1"/>
      <c r="AS1130" s="1"/>
      <c r="AT1130" s="1"/>
      <c r="AU1130" s="1"/>
      <c r="AV1130" s="1"/>
      <c r="AW1130" s="1"/>
    </row>
    <row r="1131" spans="37:49">
      <c r="AK1131" s="1"/>
      <c r="AQ1131" s="1"/>
      <c r="AR1131" s="1"/>
      <c r="AS1131" s="1"/>
      <c r="AT1131" s="1"/>
      <c r="AU1131" s="1"/>
      <c r="AV1131" s="1"/>
      <c r="AW1131" s="1"/>
    </row>
    <row r="1132" spans="37:49">
      <c r="AK1132" s="1"/>
      <c r="AQ1132" s="1"/>
      <c r="AR1132" s="1"/>
      <c r="AS1132" s="1"/>
      <c r="AT1132" s="1"/>
      <c r="AU1132" s="1"/>
      <c r="AV1132" s="1"/>
      <c r="AW1132" s="1"/>
    </row>
    <row r="1133" spans="37:49">
      <c r="AK1133" s="1"/>
      <c r="AQ1133" s="1"/>
      <c r="AR1133" s="1"/>
      <c r="AS1133" s="1"/>
      <c r="AT1133" s="1"/>
      <c r="AU1133" s="1"/>
      <c r="AV1133" s="1"/>
      <c r="AW1133" s="1"/>
    </row>
    <row r="1134" spans="37:49">
      <c r="AK1134" s="1"/>
      <c r="AQ1134" s="1"/>
      <c r="AR1134" s="1"/>
      <c r="AS1134" s="1"/>
      <c r="AT1134" s="1"/>
      <c r="AU1134" s="1"/>
      <c r="AV1134" s="1"/>
      <c r="AW1134" s="1"/>
    </row>
    <row r="1135" spans="37:49">
      <c r="AK1135" s="1"/>
      <c r="AQ1135" s="1"/>
      <c r="AR1135" s="1"/>
      <c r="AS1135" s="1"/>
      <c r="AT1135" s="1"/>
      <c r="AU1135" s="1"/>
      <c r="AV1135" s="1"/>
      <c r="AW1135" s="1"/>
    </row>
    <row r="1136" spans="37:49">
      <c r="AK1136" s="1"/>
      <c r="AQ1136" s="1"/>
      <c r="AR1136" s="1"/>
      <c r="AS1136" s="1"/>
      <c r="AT1136" s="1"/>
      <c r="AU1136" s="1"/>
      <c r="AV1136" s="1"/>
      <c r="AW1136" s="1"/>
    </row>
    <row r="1137" spans="37:49">
      <c r="AK1137" s="1"/>
      <c r="AQ1137" s="1"/>
      <c r="AR1137" s="1"/>
      <c r="AS1137" s="1"/>
      <c r="AT1137" s="1"/>
      <c r="AU1137" s="1"/>
      <c r="AV1137" s="1"/>
      <c r="AW1137" s="1"/>
    </row>
    <row r="1138" spans="37:49">
      <c r="AK1138" s="1"/>
      <c r="AQ1138" s="1"/>
      <c r="AR1138" s="1"/>
      <c r="AS1138" s="1"/>
      <c r="AT1138" s="1"/>
      <c r="AU1138" s="1"/>
      <c r="AV1138" s="1"/>
      <c r="AW1138" s="1"/>
    </row>
    <row r="1139" spans="37:49">
      <c r="AK1139" s="1"/>
      <c r="AQ1139" s="1"/>
      <c r="AR1139" s="1"/>
      <c r="AS1139" s="1"/>
      <c r="AT1139" s="1"/>
      <c r="AU1139" s="1"/>
      <c r="AV1139" s="1"/>
      <c r="AW1139" s="1"/>
    </row>
    <row r="1140" spans="37:49">
      <c r="AK1140" s="1"/>
      <c r="AQ1140" s="1"/>
      <c r="AR1140" s="1"/>
      <c r="AS1140" s="1"/>
      <c r="AT1140" s="1"/>
      <c r="AU1140" s="1"/>
      <c r="AV1140" s="1"/>
      <c r="AW1140" s="1"/>
    </row>
    <row r="1141" spans="37:49">
      <c r="AK1141" s="1"/>
      <c r="AQ1141" s="1"/>
      <c r="AR1141" s="1"/>
      <c r="AS1141" s="1"/>
      <c r="AT1141" s="1"/>
      <c r="AU1141" s="1"/>
      <c r="AV1141" s="1"/>
      <c r="AW1141" s="1"/>
    </row>
    <row r="1142" spans="37:49">
      <c r="AK1142" s="1"/>
      <c r="AQ1142" s="1"/>
      <c r="AR1142" s="1"/>
      <c r="AS1142" s="1"/>
      <c r="AT1142" s="1"/>
      <c r="AU1142" s="1"/>
      <c r="AV1142" s="1"/>
      <c r="AW1142" s="1"/>
    </row>
    <row r="1143" spans="37:49">
      <c r="AK1143" s="1"/>
      <c r="AQ1143" s="1"/>
      <c r="AR1143" s="1"/>
      <c r="AS1143" s="1"/>
      <c r="AT1143" s="1"/>
      <c r="AU1143" s="1"/>
      <c r="AV1143" s="1"/>
      <c r="AW1143" s="1"/>
    </row>
    <row r="1144" spans="37:49">
      <c r="AK1144" s="1"/>
      <c r="AQ1144" s="1"/>
      <c r="AR1144" s="1"/>
      <c r="AS1144" s="1"/>
      <c r="AT1144" s="1"/>
      <c r="AU1144" s="1"/>
      <c r="AV1144" s="1"/>
      <c r="AW1144" s="1"/>
    </row>
    <row r="1145" spans="37:49">
      <c r="AK1145" s="1"/>
      <c r="AQ1145" s="1"/>
      <c r="AR1145" s="1"/>
      <c r="AS1145" s="1"/>
      <c r="AT1145" s="1"/>
      <c r="AU1145" s="1"/>
      <c r="AV1145" s="1"/>
      <c r="AW1145" s="1"/>
    </row>
    <row r="1146" spans="37:49">
      <c r="AK1146" s="1"/>
      <c r="AQ1146" s="1"/>
      <c r="AR1146" s="1"/>
      <c r="AS1146" s="1"/>
      <c r="AT1146" s="1"/>
      <c r="AU1146" s="1"/>
      <c r="AV1146" s="1"/>
      <c r="AW1146" s="1"/>
    </row>
    <row r="1147" spans="37:49">
      <c r="AK1147" s="1"/>
      <c r="AQ1147" s="1"/>
      <c r="AR1147" s="1"/>
      <c r="AS1147" s="1"/>
      <c r="AT1147" s="1"/>
      <c r="AU1147" s="1"/>
      <c r="AV1147" s="1"/>
      <c r="AW1147" s="1"/>
    </row>
    <row r="1148" spans="37:49">
      <c r="AK1148" s="1"/>
      <c r="AQ1148" s="1"/>
      <c r="AR1148" s="1"/>
      <c r="AS1148" s="1"/>
      <c r="AT1148" s="1"/>
      <c r="AU1148" s="1"/>
      <c r="AV1148" s="1"/>
      <c r="AW1148" s="1"/>
    </row>
    <row r="1149" spans="37:49">
      <c r="AK1149" s="1"/>
      <c r="AQ1149" s="1"/>
      <c r="AR1149" s="1"/>
      <c r="AS1149" s="1"/>
      <c r="AT1149" s="1"/>
      <c r="AU1149" s="1"/>
      <c r="AV1149" s="1"/>
      <c r="AW1149" s="1"/>
    </row>
    <row r="1150" spans="37:49">
      <c r="AK1150" s="1"/>
      <c r="AQ1150" s="1"/>
      <c r="AR1150" s="1"/>
      <c r="AS1150" s="1"/>
      <c r="AT1150" s="1"/>
      <c r="AU1150" s="1"/>
      <c r="AV1150" s="1"/>
      <c r="AW1150" s="1"/>
    </row>
    <row r="1151" spans="37:49">
      <c r="AK1151" s="1"/>
      <c r="AQ1151" s="1"/>
      <c r="AR1151" s="1"/>
      <c r="AS1151" s="1"/>
      <c r="AT1151" s="1"/>
      <c r="AU1151" s="1"/>
      <c r="AV1151" s="1"/>
      <c r="AW1151" s="1"/>
    </row>
    <row r="1152" spans="37:49">
      <c r="AK1152" s="1"/>
      <c r="AQ1152" s="1"/>
      <c r="AR1152" s="1"/>
      <c r="AS1152" s="1"/>
      <c r="AT1152" s="1"/>
      <c r="AU1152" s="1"/>
      <c r="AV1152" s="1"/>
      <c r="AW1152" s="1"/>
    </row>
    <row r="1153" spans="37:49">
      <c r="AK1153" s="1"/>
      <c r="AQ1153" s="1"/>
      <c r="AR1153" s="1"/>
      <c r="AS1153" s="1"/>
      <c r="AT1153" s="1"/>
      <c r="AU1153" s="1"/>
      <c r="AV1153" s="1"/>
      <c r="AW1153" s="1"/>
    </row>
    <row r="1154" spans="37:49">
      <c r="AK1154" s="1"/>
      <c r="AQ1154" s="1"/>
      <c r="AR1154" s="1"/>
      <c r="AS1154" s="1"/>
      <c r="AT1154" s="1"/>
      <c r="AU1154" s="1"/>
      <c r="AV1154" s="1"/>
      <c r="AW1154" s="1"/>
    </row>
    <row r="1155" spans="37:49">
      <c r="AK1155" s="1"/>
      <c r="AQ1155" s="1"/>
      <c r="AR1155" s="1"/>
      <c r="AS1155" s="1"/>
      <c r="AT1155" s="1"/>
      <c r="AU1155" s="1"/>
      <c r="AV1155" s="1"/>
      <c r="AW1155" s="1"/>
    </row>
    <row r="1156" spans="37:49">
      <c r="AK1156" s="1"/>
      <c r="AQ1156" s="1"/>
      <c r="AR1156" s="1"/>
      <c r="AS1156" s="1"/>
      <c r="AT1156" s="1"/>
      <c r="AU1156" s="1"/>
      <c r="AV1156" s="1"/>
      <c r="AW1156" s="1"/>
    </row>
    <row r="1157" spans="37:49">
      <c r="AK1157" s="1"/>
      <c r="AQ1157" s="1"/>
      <c r="AR1157" s="1"/>
      <c r="AS1157" s="1"/>
      <c r="AT1157" s="1"/>
      <c r="AU1157" s="1"/>
      <c r="AV1157" s="1"/>
      <c r="AW1157" s="1"/>
    </row>
    <row r="1158" spans="37:49">
      <c r="AK1158" s="1"/>
      <c r="AQ1158" s="1"/>
      <c r="AR1158" s="1"/>
      <c r="AS1158" s="1"/>
      <c r="AT1158" s="1"/>
      <c r="AU1158" s="1"/>
      <c r="AV1158" s="1"/>
      <c r="AW1158" s="1"/>
    </row>
    <row r="1159" spans="37:49">
      <c r="AK1159" s="1"/>
      <c r="AQ1159" s="1"/>
      <c r="AR1159" s="1"/>
      <c r="AS1159" s="1"/>
      <c r="AT1159" s="1"/>
      <c r="AU1159" s="1"/>
      <c r="AV1159" s="1"/>
      <c r="AW1159" s="1"/>
    </row>
    <row r="1160" spans="37:49">
      <c r="AK1160" s="1"/>
      <c r="AQ1160" s="1"/>
      <c r="AR1160" s="1"/>
      <c r="AS1160" s="1"/>
      <c r="AT1160" s="1"/>
      <c r="AU1160" s="1"/>
      <c r="AV1160" s="1"/>
      <c r="AW1160" s="1"/>
    </row>
    <row r="1161" spans="37:49">
      <c r="AK1161" s="1"/>
      <c r="AQ1161" s="1"/>
      <c r="AR1161" s="1"/>
      <c r="AS1161" s="1"/>
      <c r="AT1161" s="1"/>
      <c r="AU1161" s="1"/>
      <c r="AV1161" s="1"/>
      <c r="AW1161" s="1"/>
    </row>
    <row r="1162" spans="37:49">
      <c r="AK1162" s="1"/>
      <c r="AQ1162" s="1"/>
      <c r="AR1162" s="1"/>
      <c r="AS1162" s="1"/>
      <c r="AT1162" s="1"/>
      <c r="AU1162" s="1"/>
      <c r="AV1162" s="1"/>
      <c r="AW1162" s="1"/>
    </row>
    <row r="1163" spans="37:49">
      <c r="AK1163" s="1"/>
      <c r="AQ1163" s="1"/>
      <c r="AR1163" s="1"/>
      <c r="AS1163" s="1"/>
      <c r="AT1163" s="1"/>
      <c r="AU1163" s="1"/>
      <c r="AV1163" s="1"/>
      <c r="AW1163" s="1"/>
    </row>
    <row r="1164" spans="37:49">
      <c r="AK1164" s="1"/>
      <c r="AQ1164" s="1"/>
      <c r="AR1164" s="1"/>
      <c r="AS1164" s="1"/>
      <c r="AT1164" s="1"/>
      <c r="AU1164" s="1"/>
      <c r="AV1164" s="1"/>
      <c r="AW1164" s="1"/>
    </row>
    <row r="1165" spans="37:49">
      <c r="AK1165" s="1"/>
      <c r="AQ1165" s="1"/>
      <c r="AR1165" s="1"/>
      <c r="AS1165" s="1"/>
      <c r="AT1165" s="1"/>
      <c r="AU1165" s="1"/>
      <c r="AV1165" s="1"/>
      <c r="AW1165" s="1"/>
    </row>
    <row r="1166" spans="37:49">
      <c r="AK1166" s="1"/>
      <c r="AQ1166" s="1"/>
      <c r="AR1166" s="1"/>
      <c r="AS1166" s="1"/>
      <c r="AT1166" s="1"/>
      <c r="AU1166" s="1"/>
      <c r="AV1166" s="1"/>
      <c r="AW1166" s="1"/>
    </row>
    <row r="1167" spans="37:49">
      <c r="AK1167" s="1"/>
      <c r="AQ1167" s="1"/>
      <c r="AR1167" s="1"/>
      <c r="AS1167" s="1"/>
      <c r="AT1167" s="1"/>
      <c r="AU1167" s="1"/>
      <c r="AV1167" s="1"/>
      <c r="AW1167" s="1"/>
    </row>
    <row r="1168" spans="37:49">
      <c r="AK1168" s="1"/>
      <c r="AQ1168" s="1"/>
      <c r="AR1168" s="1"/>
      <c r="AS1168" s="1"/>
      <c r="AT1168" s="1"/>
      <c r="AU1168" s="1"/>
      <c r="AV1168" s="1"/>
      <c r="AW1168" s="1"/>
    </row>
    <row r="1169" spans="37:49">
      <c r="AK1169" s="1"/>
      <c r="AQ1169" s="1"/>
      <c r="AR1169" s="1"/>
      <c r="AS1169" s="1"/>
      <c r="AT1169" s="1"/>
      <c r="AU1169" s="1"/>
      <c r="AV1169" s="1"/>
      <c r="AW1169" s="1"/>
    </row>
    <row r="1170" spans="37:49">
      <c r="AK1170" s="1"/>
      <c r="AQ1170" s="1"/>
      <c r="AR1170" s="1"/>
      <c r="AS1170" s="1"/>
      <c r="AT1170" s="1"/>
      <c r="AU1170" s="1"/>
      <c r="AV1170" s="1"/>
      <c r="AW1170" s="1"/>
    </row>
    <row r="1171" spans="37:49">
      <c r="AK1171" s="1"/>
      <c r="AQ1171" s="1"/>
      <c r="AR1171" s="1"/>
      <c r="AS1171" s="1"/>
      <c r="AT1171" s="1"/>
      <c r="AU1171" s="1"/>
      <c r="AV1171" s="1"/>
      <c r="AW1171" s="1"/>
    </row>
    <row r="1172" spans="37:49">
      <c r="AK1172" s="1"/>
      <c r="AQ1172" s="1"/>
      <c r="AR1172" s="1"/>
      <c r="AS1172" s="1"/>
      <c r="AT1172" s="1"/>
      <c r="AU1172" s="1"/>
      <c r="AV1172" s="1"/>
      <c r="AW1172" s="1"/>
    </row>
    <row r="1173" spans="37:49">
      <c r="AK1173" s="1"/>
      <c r="AQ1173" s="1"/>
      <c r="AR1173" s="1"/>
      <c r="AS1173" s="1"/>
      <c r="AT1173" s="1"/>
      <c r="AU1173" s="1"/>
      <c r="AV1173" s="1"/>
      <c r="AW1173" s="1"/>
    </row>
    <row r="1174" spans="37:49">
      <c r="AK1174" s="1"/>
      <c r="AQ1174" s="1"/>
      <c r="AR1174" s="1"/>
      <c r="AS1174" s="1"/>
      <c r="AT1174" s="1"/>
      <c r="AU1174" s="1"/>
      <c r="AV1174" s="1"/>
      <c r="AW1174" s="1"/>
    </row>
    <row r="1175" spans="37:49">
      <c r="AK1175" s="1"/>
      <c r="AQ1175" s="1"/>
      <c r="AR1175" s="1"/>
      <c r="AS1175" s="1"/>
      <c r="AT1175" s="1"/>
      <c r="AU1175" s="1"/>
      <c r="AV1175" s="1"/>
      <c r="AW1175" s="1"/>
    </row>
    <row r="1176" spans="37:49">
      <c r="AK1176" s="1"/>
      <c r="AQ1176" s="1"/>
      <c r="AR1176" s="1"/>
      <c r="AS1176" s="1"/>
      <c r="AT1176" s="1"/>
      <c r="AU1176" s="1"/>
      <c r="AV1176" s="1"/>
      <c r="AW1176" s="1"/>
    </row>
    <row r="1177" spans="37:49">
      <c r="AK1177" s="1"/>
      <c r="AQ1177" s="1"/>
      <c r="AR1177" s="1"/>
      <c r="AS1177" s="1"/>
      <c r="AT1177" s="1"/>
      <c r="AU1177" s="1"/>
      <c r="AV1177" s="1"/>
      <c r="AW1177" s="1"/>
    </row>
    <row r="1178" spans="37:49">
      <c r="AK1178" s="1"/>
      <c r="AQ1178" s="1"/>
      <c r="AR1178" s="1"/>
      <c r="AS1178" s="1"/>
      <c r="AT1178" s="1"/>
      <c r="AU1178" s="1"/>
      <c r="AV1178" s="1"/>
      <c r="AW1178" s="1"/>
    </row>
    <row r="1179" spans="37:49">
      <c r="AK1179" s="1"/>
      <c r="AQ1179" s="1"/>
      <c r="AR1179" s="1"/>
      <c r="AS1179" s="1"/>
      <c r="AT1179" s="1"/>
      <c r="AU1179" s="1"/>
      <c r="AV1179" s="1"/>
      <c r="AW1179" s="1"/>
    </row>
    <row r="1180" spans="37:49">
      <c r="AK1180" s="1"/>
      <c r="AQ1180" s="1"/>
      <c r="AR1180" s="1"/>
      <c r="AS1180" s="1"/>
      <c r="AT1180" s="1"/>
      <c r="AU1180" s="1"/>
      <c r="AV1180" s="1"/>
      <c r="AW1180" s="1"/>
    </row>
    <row r="1181" spans="37:49">
      <c r="AK1181" s="1"/>
      <c r="AQ1181" s="1"/>
      <c r="AR1181" s="1"/>
      <c r="AS1181" s="1"/>
      <c r="AT1181" s="1"/>
      <c r="AU1181" s="1"/>
      <c r="AV1181" s="1"/>
      <c r="AW1181" s="1"/>
    </row>
    <row r="1182" spans="37:49">
      <c r="AK1182" s="1"/>
      <c r="AQ1182" s="1"/>
      <c r="AR1182" s="1"/>
      <c r="AS1182" s="1"/>
      <c r="AT1182" s="1"/>
      <c r="AU1182" s="1"/>
      <c r="AV1182" s="1"/>
      <c r="AW1182" s="1"/>
    </row>
    <row r="1183" spans="37:49">
      <c r="AK1183" s="1"/>
      <c r="AQ1183" s="1"/>
      <c r="AR1183" s="1"/>
      <c r="AS1183" s="1"/>
      <c r="AT1183" s="1"/>
      <c r="AU1183" s="1"/>
      <c r="AV1183" s="1"/>
      <c r="AW1183" s="1"/>
    </row>
    <row r="1184" spans="37:49">
      <c r="AK1184" s="1"/>
      <c r="AQ1184" s="1"/>
      <c r="AR1184" s="1"/>
      <c r="AS1184" s="1"/>
      <c r="AT1184" s="1"/>
      <c r="AU1184" s="1"/>
      <c r="AV1184" s="1"/>
      <c r="AW1184" s="1"/>
    </row>
    <row r="1185" spans="37:49">
      <c r="AK1185" s="1"/>
      <c r="AQ1185" s="1"/>
      <c r="AR1185" s="1"/>
      <c r="AS1185" s="1"/>
      <c r="AT1185" s="1"/>
      <c r="AU1185" s="1"/>
      <c r="AV1185" s="1"/>
      <c r="AW1185" s="1"/>
    </row>
    <row r="1186" spans="37:49">
      <c r="AK1186" s="1"/>
      <c r="AQ1186" s="1"/>
      <c r="AR1186" s="1"/>
      <c r="AS1186" s="1"/>
      <c r="AT1186" s="1"/>
      <c r="AU1186" s="1"/>
      <c r="AV1186" s="1"/>
      <c r="AW1186" s="1"/>
    </row>
    <row r="1187" spans="37:49">
      <c r="AK1187" s="1"/>
      <c r="AQ1187" s="1"/>
      <c r="AR1187" s="1"/>
      <c r="AS1187" s="1"/>
      <c r="AT1187" s="1"/>
      <c r="AU1187" s="1"/>
      <c r="AV1187" s="1"/>
      <c r="AW1187" s="1"/>
    </row>
    <row r="1188" spans="37:49">
      <c r="AK1188" s="1"/>
      <c r="AQ1188" s="1"/>
      <c r="AR1188" s="1"/>
      <c r="AS1188" s="1"/>
      <c r="AT1188" s="1"/>
      <c r="AU1188" s="1"/>
      <c r="AV1188" s="1"/>
      <c r="AW1188" s="1"/>
    </row>
    <row r="1189" spans="37:49">
      <c r="AK1189" s="1"/>
      <c r="AQ1189" s="1"/>
      <c r="AR1189" s="1"/>
      <c r="AS1189" s="1"/>
      <c r="AT1189" s="1"/>
      <c r="AU1189" s="1"/>
      <c r="AV1189" s="1"/>
      <c r="AW1189" s="1"/>
    </row>
    <row r="1190" spans="37:49">
      <c r="AK1190" s="1"/>
      <c r="AQ1190" s="1"/>
      <c r="AR1190" s="1"/>
      <c r="AS1190" s="1"/>
      <c r="AT1190" s="1"/>
      <c r="AU1190" s="1"/>
      <c r="AV1190" s="1"/>
      <c r="AW1190" s="1"/>
    </row>
    <row r="1191" spans="37:49">
      <c r="AK1191" s="1"/>
      <c r="AQ1191" s="1"/>
      <c r="AR1191" s="1"/>
      <c r="AS1191" s="1"/>
      <c r="AT1191" s="1"/>
      <c r="AU1191" s="1"/>
      <c r="AV1191" s="1"/>
      <c r="AW1191" s="1"/>
    </row>
    <row r="1192" spans="37:49">
      <c r="AK1192" s="1"/>
      <c r="AQ1192" s="1"/>
      <c r="AR1192" s="1"/>
      <c r="AS1192" s="1"/>
      <c r="AT1192" s="1"/>
      <c r="AU1192" s="1"/>
      <c r="AV1192" s="1"/>
      <c r="AW1192" s="1"/>
    </row>
    <row r="1193" spans="37:49">
      <c r="AK1193" s="1"/>
      <c r="AQ1193" s="1"/>
      <c r="AR1193" s="1"/>
      <c r="AS1193" s="1"/>
      <c r="AT1193" s="1"/>
      <c r="AU1193" s="1"/>
      <c r="AV1193" s="1"/>
      <c r="AW1193" s="1"/>
    </row>
    <row r="1194" spans="37:49">
      <c r="AK1194" s="1"/>
      <c r="AQ1194" s="1"/>
      <c r="AR1194" s="1"/>
      <c r="AS1194" s="1"/>
      <c r="AT1194" s="1"/>
      <c r="AU1194" s="1"/>
      <c r="AV1194" s="1"/>
      <c r="AW1194" s="1"/>
    </row>
    <row r="1195" spans="37:49">
      <c r="AK1195" s="1"/>
      <c r="AQ1195" s="1"/>
      <c r="AR1195" s="1"/>
      <c r="AS1195" s="1"/>
      <c r="AT1195" s="1"/>
      <c r="AU1195" s="1"/>
      <c r="AV1195" s="1"/>
      <c r="AW1195" s="1"/>
    </row>
    <row r="1196" spans="37:49">
      <c r="AK1196" s="1"/>
      <c r="AQ1196" s="1"/>
      <c r="AR1196" s="1"/>
      <c r="AS1196" s="1"/>
      <c r="AT1196" s="1"/>
      <c r="AU1196" s="1"/>
      <c r="AV1196" s="1"/>
      <c r="AW1196" s="1"/>
    </row>
    <row r="1197" spans="37:49">
      <c r="AK1197" s="1"/>
      <c r="AQ1197" s="1"/>
      <c r="AR1197" s="1"/>
      <c r="AS1197" s="1"/>
      <c r="AT1197" s="1"/>
      <c r="AU1197" s="1"/>
      <c r="AV1197" s="1"/>
      <c r="AW1197" s="1"/>
    </row>
    <row r="1198" spans="37:49">
      <c r="AK1198" s="1"/>
      <c r="AQ1198" s="1"/>
      <c r="AR1198" s="1"/>
      <c r="AS1198" s="1"/>
      <c r="AT1198" s="1"/>
      <c r="AU1198" s="1"/>
      <c r="AV1198" s="1"/>
      <c r="AW1198" s="1"/>
    </row>
    <row r="1199" spans="37:49">
      <c r="AK1199" s="1"/>
      <c r="AQ1199" s="1"/>
      <c r="AR1199" s="1"/>
      <c r="AS1199" s="1"/>
      <c r="AT1199" s="1"/>
      <c r="AU1199" s="1"/>
      <c r="AV1199" s="1"/>
      <c r="AW1199" s="1"/>
    </row>
    <row r="1200" spans="37:49">
      <c r="AK1200" s="1"/>
      <c r="AQ1200" s="1"/>
      <c r="AR1200" s="1"/>
      <c r="AS1200" s="1"/>
      <c r="AT1200" s="1"/>
      <c r="AU1200" s="1"/>
      <c r="AV1200" s="1"/>
      <c r="AW1200" s="1"/>
    </row>
    <row r="1201" spans="37:49">
      <c r="AK1201" s="1"/>
      <c r="AQ1201" s="1"/>
      <c r="AR1201" s="1"/>
      <c r="AS1201" s="1"/>
      <c r="AT1201" s="1"/>
      <c r="AU1201" s="1"/>
      <c r="AV1201" s="1"/>
      <c r="AW1201" s="1"/>
    </row>
    <row r="1202" spans="37:49">
      <c r="AK1202" s="1"/>
      <c r="AQ1202" s="1"/>
      <c r="AR1202" s="1"/>
      <c r="AS1202" s="1"/>
      <c r="AT1202" s="1"/>
      <c r="AU1202" s="1"/>
      <c r="AV1202" s="1"/>
      <c r="AW1202" s="1"/>
    </row>
    <row r="1203" spans="37:49">
      <c r="AK1203" s="1"/>
      <c r="AQ1203" s="1"/>
      <c r="AR1203" s="1"/>
      <c r="AS1203" s="1"/>
      <c r="AT1203" s="1"/>
      <c r="AU1203" s="1"/>
      <c r="AV1203" s="1"/>
      <c r="AW1203" s="1"/>
    </row>
    <row r="1204" spans="37:49">
      <c r="AK1204" s="1"/>
      <c r="AQ1204" s="1"/>
      <c r="AR1204" s="1"/>
      <c r="AS1204" s="1"/>
      <c r="AT1204" s="1"/>
      <c r="AU1204" s="1"/>
      <c r="AV1204" s="1"/>
      <c r="AW1204" s="1"/>
    </row>
    <row r="1205" spans="37:49">
      <c r="AK1205" s="1"/>
      <c r="AQ1205" s="1"/>
      <c r="AR1205" s="1"/>
      <c r="AS1205" s="1"/>
      <c r="AT1205" s="1"/>
      <c r="AU1205" s="1"/>
      <c r="AV1205" s="1"/>
      <c r="AW1205" s="1"/>
    </row>
    <row r="1206" spans="37:49">
      <c r="AK1206" s="1"/>
      <c r="AQ1206" s="1"/>
      <c r="AR1206" s="1"/>
      <c r="AS1206" s="1"/>
      <c r="AT1206" s="1"/>
      <c r="AU1206" s="1"/>
      <c r="AV1206" s="1"/>
      <c r="AW1206" s="1"/>
    </row>
    <row r="1207" spans="37:49">
      <c r="AK1207" s="1"/>
      <c r="AQ1207" s="1"/>
      <c r="AR1207" s="1"/>
      <c r="AS1207" s="1"/>
      <c r="AT1207" s="1"/>
      <c r="AU1207" s="1"/>
      <c r="AV1207" s="1"/>
      <c r="AW1207" s="1"/>
    </row>
    <row r="1208" spans="37:49">
      <c r="AK1208" s="1"/>
      <c r="AQ1208" s="1"/>
      <c r="AR1208" s="1"/>
      <c r="AS1208" s="1"/>
      <c r="AT1208" s="1"/>
      <c r="AU1208" s="1"/>
      <c r="AV1208" s="1"/>
      <c r="AW1208" s="1"/>
    </row>
    <row r="1209" spans="37:49">
      <c r="AK1209" s="1"/>
      <c r="AQ1209" s="1"/>
      <c r="AR1209" s="1"/>
      <c r="AS1209" s="1"/>
      <c r="AT1209" s="1"/>
      <c r="AU1209" s="1"/>
      <c r="AV1209" s="1"/>
      <c r="AW1209" s="1"/>
    </row>
    <row r="1210" spans="37:49">
      <c r="AK1210" s="1"/>
      <c r="AQ1210" s="1"/>
      <c r="AR1210" s="1"/>
      <c r="AS1210" s="1"/>
      <c r="AT1210" s="1"/>
      <c r="AU1210" s="1"/>
      <c r="AV1210" s="1"/>
      <c r="AW1210" s="1"/>
    </row>
    <row r="1211" spans="37:49">
      <c r="AK1211" s="1"/>
      <c r="AQ1211" s="1"/>
      <c r="AR1211" s="1"/>
      <c r="AS1211" s="1"/>
      <c r="AT1211" s="1"/>
      <c r="AU1211" s="1"/>
      <c r="AV1211" s="1"/>
      <c r="AW1211" s="1"/>
    </row>
    <row r="1212" spans="37:49">
      <c r="AK1212" s="1"/>
      <c r="AQ1212" s="1"/>
      <c r="AR1212" s="1"/>
      <c r="AS1212" s="1"/>
      <c r="AT1212" s="1"/>
      <c r="AU1212" s="1"/>
      <c r="AV1212" s="1"/>
      <c r="AW1212" s="1"/>
    </row>
    <row r="1213" spans="37:49">
      <c r="AK1213" s="1"/>
      <c r="AQ1213" s="1"/>
      <c r="AR1213" s="1"/>
      <c r="AS1213" s="1"/>
      <c r="AT1213" s="1"/>
      <c r="AU1213" s="1"/>
      <c r="AV1213" s="1"/>
      <c r="AW1213" s="1"/>
    </row>
    <row r="1214" spans="37:49">
      <c r="AK1214" s="1"/>
      <c r="AQ1214" s="1"/>
      <c r="AR1214" s="1"/>
      <c r="AS1214" s="1"/>
      <c r="AT1214" s="1"/>
      <c r="AU1214" s="1"/>
      <c r="AV1214" s="1"/>
      <c r="AW1214" s="1"/>
    </row>
    <row r="1215" spans="37:49">
      <c r="AK1215" s="1"/>
      <c r="AQ1215" s="1"/>
      <c r="AR1215" s="1"/>
      <c r="AS1215" s="1"/>
      <c r="AT1215" s="1"/>
      <c r="AU1215" s="1"/>
      <c r="AV1215" s="1"/>
      <c r="AW1215" s="1"/>
    </row>
    <row r="1216" spans="37:49">
      <c r="AK1216" s="1"/>
      <c r="AQ1216" s="1"/>
      <c r="AR1216" s="1"/>
      <c r="AS1216" s="1"/>
      <c r="AT1216" s="1"/>
      <c r="AU1216" s="1"/>
      <c r="AV1216" s="1"/>
      <c r="AW1216" s="1"/>
    </row>
    <row r="1217" spans="37:49">
      <c r="AK1217" s="1"/>
      <c r="AQ1217" s="1"/>
      <c r="AR1217" s="1"/>
      <c r="AS1217" s="1"/>
      <c r="AT1217" s="1"/>
      <c r="AU1217" s="1"/>
      <c r="AV1217" s="1"/>
      <c r="AW1217" s="1"/>
    </row>
    <row r="1218" spans="37:49">
      <c r="AK1218" s="1"/>
      <c r="AQ1218" s="1"/>
      <c r="AR1218" s="1"/>
      <c r="AS1218" s="1"/>
      <c r="AT1218" s="1"/>
      <c r="AU1218" s="1"/>
      <c r="AV1218" s="1"/>
      <c r="AW1218" s="1"/>
    </row>
    <row r="1219" spans="37:49">
      <c r="AK1219" s="1"/>
      <c r="AQ1219" s="1"/>
      <c r="AR1219" s="1"/>
      <c r="AS1219" s="1"/>
      <c r="AT1219" s="1"/>
      <c r="AU1219" s="1"/>
      <c r="AV1219" s="1"/>
      <c r="AW1219" s="1"/>
    </row>
    <row r="1220" spans="37:49">
      <c r="AK1220" s="1"/>
      <c r="AQ1220" s="1"/>
      <c r="AR1220" s="1"/>
      <c r="AS1220" s="1"/>
      <c r="AT1220" s="1"/>
      <c r="AU1220" s="1"/>
      <c r="AV1220" s="1"/>
      <c r="AW1220" s="1"/>
    </row>
    <row r="1221" spans="37:49">
      <c r="AK1221" s="1"/>
      <c r="AQ1221" s="1"/>
      <c r="AR1221" s="1"/>
      <c r="AS1221" s="1"/>
      <c r="AT1221" s="1"/>
      <c r="AU1221" s="1"/>
      <c r="AV1221" s="1"/>
      <c r="AW1221" s="1"/>
    </row>
    <row r="1222" spans="37:49">
      <c r="AK1222" s="1"/>
      <c r="AQ1222" s="1"/>
      <c r="AR1222" s="1"/>
      <c r="AS1222" s="1"/>
      <c r="AT1222" s="1"/>
      <c r="AU1222" s="1"/>
      <c r="AV1222" s="1"/>
      <c r="AW1222" s="1"/>
    </row>
    <row r="1223" spans="37:49">
      <c r="AK1223" s="1"/>
      <c r="AQ1223" s="1"/>
      <c r="AR1223" s="1"/>
      <c r="AS1223" s="1"/>
      <c r="AT1223" s="1"/>
      <c r="AU1223" s="1"/>
      <c r="AV1223" s="1"/>
      <c r="AW1223" s="1"/>
    </row>
    <row r="1224" spans="37:49">
      <c r="AK1224" s="1"/>
      <c r="AQ1224" s="1"/>
      <c r="AR1224" s="1"/>
      <c r="AS1224" s="1"/>
      <c r="AT1224" s="1"/>
      <c r="AU1224" s="1"/>
      <c r="AV1224" s="1"/>
      <c r="AW1224" s="1"/>
    </row>
    <row r="1225" spans="37:49">
      <c r="AK1225" s="1"/>
      <c r="AQ1225" s="1"/>
      <c r="AR1225" s="1"/>
      <c r="AS1225" s="1"/>
      <c r="AT1225" s="1"/>
      <c r="AU1225" s="1"/>
      <c r="AV1225" s="1"/>
      <c r="AW1225" s="1"/>
    </row>
    <row r="1226" spans="37:49">
      <c r="AK1226" s="1"/>
      <c r="AQ1226" s="1"/>
      <c r="AR1226" s="1"/>
      <c r="AS1226" s="1"/>
      <c r="AT1226" s="1"/>
      <c r="AU1226" s="1"/>
      <c r="AV1226" s="1"/>
      <c r="AW1226" s="1"/>
    </row>
    <row r="1227" spans="37:49">
      <c r="AK1227" s="1"/>
      <c r="AQ1227" s="1"/>
      <c r="AR1227" s="1"/>
      <c r="AS1227" s="1"/>
      <c r="AT1227" s="1"/>
      <c r="AU1227" s="1"/>
      <c r="AV1227" s="1"/>
      <c r="AW1227" s="1"/>
    </row>
    <row r="1228" spans="37:49">
      <c r="AK1228" s="1"/>
      <c r="AQ1228" s="1"/>
      <c r="AR1228" s="1"/>
      <c r="AS1228" s="1"/>
      <c r="AT1228" s="1"/>
      <c r="AU1228" s="1"/>
      <c r="AV1228" s="1"/>
      <c r="AW1228" s="1"/>
    </row>
    <row r="1229" spans="37:49">
      <c r="AK1229" s="1"/>
      <c r="AQ1229" s="1"/>
      <c r="AR1229" s="1"/>
      <c r="AS1229" s="1"/>
      <c r="AT1229" s="1"/>
      <c r="AU1229" s="1"/>
      <c r="AV1229" s="1"/>
      <c r="AW1229" s="1"/>
    </row>
    <row r="1230" spans="37:49">
      <c r="AK1230" s="1"/>
      <c r="AQ1230" s="1"/>
      <c r="AR1230" s="1"/>
      <c r="AS1230" s="1"/>
      <c r="AT1230" s="1"/>
      <c r="AU1230" s="1"/>
      <c r="AV1230" s="1"/>
      <c r="AW1230" s="1"/>
    </row>
    <row r="1231" spans="37:49">
      <c r="AK1231" s="1"/>
      <c r="AQ1231" s="1"/>
      <c r="AR1231" s="1"/>
      <c r="AS1231" s="1"/>
      <c r="AT1231" s="1"/>
      <c r="AU1231" s="1"/>
      <c r="AV1231" s="1"/>
      <c r="AW1231" s="1"/>
    </row>
    <row r="1232" spans="37:49">
      <c r="AK1232" s="1"/>
      <c r="AQ1232" s="1"/>
      <c r="AR1232" s="1"/>
      <c r="AS1232" s="1"/>
      <c r="AT1232" s="1"/>
      <c r="AU1232" s="1"/>
      <c r="AV1232" s="1"/>
      <c r="AW1232" s="1"/>
    </row>
    <row r="1233" spans="37:49">
      <c r="AK1233" s="1"/>
      <c r="AQ1233" s="1"/>
      <c r="AR1233" s="1"/>
      <c r="AS1233" s="1"/>
      <c r="AT1233" s="1"/>
      <c r="AU1233" s="1"/>
      <c r="AV1233" s="1"/>
      <c r="AW1233" s="1"/>
    </row>
    <row r="1234" spans="37:49">
      <c r="AK1234" s="1"/>
      <c r="AQ1234" s="1"/>
      <c r="AR1234" s="1"/>
      <c r="AS1234" s="1"/>
      <c r="AT1234" s="1"/>
      <c r="AU1234" s="1"/>
      <c r="AV1234" s="1"/>
      <c r="AW1234" s="1"/>
    </row>
    <row r="1235" spans="37:49">
      <c r="AK1235" s="1"/>
      <c r="AQ1235" s="1"/>
      <c r="AR1235" s="1"/>
      <c r="AS1235" s="1"/>
      <c r="AT1235" s="1"/>
      <c r="AU1235" s="1"/>
      <c r="AV1235" s="1"/>
      <c r="AW1235" s="1"/>
    </row>
    <row r="1236" spans="37:49">
      <c r="AK1236" s="1"/>
      <c r="AQ1236" s="1"/>
      <c r="AR1236" s="1"/>
      <c r="AS1236" s="1"/>
      <c r="AT1236" s="1"/>
      <c r="AU1236" s="1"/>
      <c r="AV1236" s="1"/>
      <c r="AW1236" s="1"/>
    </row>
    <row r="1237" spans="37:49">
      <c r="AK1237" s="1"/>
      <c r="AQ1237" s="1"/>
      <c r="AR1237" s="1"/>
      <c r="AS1237" s="1"/>
      <c r="AT1237" s="1"/>
      <c r="AU1237" s="1"/>
      <c r="AV1237" s="1"/>
      <c r="AW1237" s="1"/>
    </row>
    <row r="1238" spans="37:49">
      <c r="AK1238" s="1"/>
      <c r="AQ1238" s="1"/>
      <c r="AR1238" s="1"/>
      <c r="AS1238" s="1"/>
      <c r="AT1238" s="1"/>
      <c r="AU1238" s="1"/>
      <c r="AV1238" s="1"/>
      <c r="AW1238" s="1"/>
    </row>
    <row r="1239" spans="37:49">
      <c r="AK1239" s="1"/>
      <c r="AQ1239" s="1"/>
      <c r="AR1239" s="1"/>
      <c r="AS1239" s="1"/>
      <c r="AT1239" s="1"/>
      <c r="AU1239" s="1"/>
      <c r="AV1239" s="1"/>
      <c r="AW1239" s="1"/>
    </row>
    <row r="1240" spans="37:49">
      <c r="AK1240" s="1"/>
      <c r="AQ1240" s="1"/>
      <c r="AR1240" s="1"/>
      <c r="AS1240" s="1"/>
      <c r="AT1240" s="1"/>
      <c r="AU1240" s="1"/>
      <c r="AV1240" s="1"/>
      <c r="AW1240" s="1"/>
    </row>
    <row r="1241" spans="37:49">
      <c r="AK1241" s="1"/>
      <c r="AQ1241" s="1"/>
      <c r="AR1241" s="1"/>
      <c r="AS1241" s="1"/>
      <c r="AT1241" s="1"/>
      <c r="AU1241" s="1"/>
      <c r="AV1241" s="1"/>
      <c r="AW1241" s="1"/>
    </row>
    <row r="1242" spans="37:49">
      <c r="AK1242" s="1"/>
      <c r="AQ1242" s="1"/>
      <c r="AR1242" s="1"/>
      <c r="AS1242" s="1"/>
      <c r="AT1242" s="1"/>
      <c r="AU1242" s="1"/>
      <c r="AV1242" s="1"/>
      <c r="AW1242" s="1"/>
    </row>
    <row r="1243" spans="37:49">
      <c r="AK1243" s="1"/>
      <c r="AQ1243" s="1"/>
      <c r="AR1243" s="1"/>
      <c r="AS1243" s="1"/>
      <c r="AT1243" s="1"/>
      <c r="AU1243" s="1"/>
      <c r="AV1243" s="1"/>
      <c r="AW1243" s="1"/>
    </row>
    <row r="1244" spans="37:49">
      <c r="AK1244" s="1"/>
      <c r="AQ1244" s="1"/>
      <c r="AR1244" s="1"/>
      <c r="AS1244" s="1"/>
      <c r="AT1244" s="1"/>
      <c r="AU1244" s="1"/>
      <c r="AV1244" s="1"/>
      <c r="AW1244" s="1"/>
    </row>
    <row r="1245" spans="37:49">
      <c r="AK1245" s="1"/>
      <c r="AQ1245" s="1"/>
      <c r="AR1245" s="1"/>
      <c r="AS1245" s="1"/>
      <c r="AT1245" s="1"/>
      <c r="AU1245" s="1"/>
      <c r="AV1245" s="1"/>
      <c r="AW1245" s="1"/>
    </row>
    <row r="1246" spans="37:49">
      <c r="AK1246" s="1"/>
      <c r="AQ1246" s="1"/>
      <c r="AR1246" s="1"/>
      <c r="AS1246" s="1"/>
      <c r="AT1246" s="1"/>
      <c r="AU1246" s="1"/>
      <c r="AV1246" s="1"/>
      <c r="AW1246" s="1"/>
    </row>
    <row r="1247" spans="37:49">
      <c r="AK1247" s="1"/>
      <c r="AQ1247" s="1"/>
      <c r="AR1247" s="1"/>
      <c r="AS1247" s="1"/>
      <c r="AT1247" s="1"/>
      <c r="AU1247" s="1"/>
      <c r="AV1247" s="1"/>
      <c r="AW1247" s="1"/>
    </row>
    <row r="1248" spans="37:49">
      <c r="AK1248" s="1"/>
      <c r="AQ1248" s="1"/>
      <c r="AR1248" s="1"/>
      <c r="AS1248" s="1"/>
      <c r="AT1248" s="1"/>
      <c r="AU1248" s="1"/>
      <c r="AV1248" s="1"/>
      <c r="AW1248" s="1"/>
    </row>
    <row r="1249" spans="37:49">
      <c r="AK1249" s="1"/>
      <c r="AQ1249" s="1"/>
      <c r="AR1249" s="1"/>
      <c r="AS1249" s="1"/>
      <c r="AT1249" s="1"/>
      <c r="AU1249" s="1"/>
      <c r="AV1249" s="1"/>
      <c r="AW1249" s="1"/>
    </row>
    <row r="1250" spans="37:49">
      <c r="AK1250" s="1"/>
      <c r="AQ1250" s="1"/>
      <c r="AR1250" s="1"/>
      <c r="AS1250" s="1"/>
      <c r="AT1250" s="1"/>
      <c r="AU1250" s="1"/>
      <c r="AV1250" s="1"/>
      <c r="AW1250" s="1"/>
    </row>
    <row r="1251" spans="37:49">
      <c r="AK1251" s="1"/>
      <c r="AQ1251" s="1"/>
      <c r="AR1251" s="1"/>
      <c r="AS1251" s="1"/>
      <c r="AT1251" s="1"/>
      <c r="AU1251" s="1"/>
      <c r="AV1251" s="1"/>
      <c r="AW1251" s="1"/>
    </row>
    <row r="1252" spans="37:49">
      <c r="AK1252" s="1"/>
      <c r="AQ1252" s="1"/>
      <c r="AR1252" s="1"/>
      <c r="AS1252" s="1"/>
      <c r="AT1252" s="1"/>
      <c r="AU1252" s="1"/>
      <c r="AV1252" s="1"/>
      <c r="AW1252" s="1"/>
    </row>
    <row r="1253" spans="37:49">
      <c r="AK1253" s="1"/>
      <c r="AQ1253" s="1"/>
      <c r="AR1253" s="1"/>
      <c r="AS1253" s="1"/>
      <c r="AT1253" s="1"/>
      <c r="AU1253" s="1"/>
      <c r="AV1253" s="1"/>
      <c r="AW1253" s="1"/>
    </row>
    <row r="1254" spans="37:49">
      <c r="AK1254" s="1"/>
      <c r="AQ1254" s="1"/>
      <c r="AR1254" s="1"/>
      <c r="AS1254" s="1"/>
      <c r="AT1254" s="1"/>
      <c r="AU1254" s="1"/>
      <c r="AV1254" s="1"/>
      <c r="AW1254" s="1"/>
    </row>
    <row r="1255" spans="37:49">
      <c r="AK1255" s="1"/>
      <c r="AQ1255" s="1"/>
      <c r="AR1255" s="1"/>
      <c r="AS1255" s="1"/>
      <c r="AT1255" s="1"/>
      <c r="AU1255" s="1"/>
      <c r="AV1255" s="1"/>
      <c r="AW1255" s="1"/>
    </row>
    <row r="1256" spans="37:49">
      <c r="AK1256" s="1"/>
      <c r="AQ1256" s="1"/>
      <c r="AR1256" s="1"/>
      <c r="AS1256" s="1"/>
      <c r="AT1256" s="1"/>
      <c r="AU1256" s="1"/>
      <c r="AV1256" s="1"/>
      <c r="AW1256" s="1"/>
    </row>
    <row r="1257" spans="37:49">
      <c r="AK1257" s="1"/>
      <c r="AQ1257" s="1"/>
      <c r="AR1257" s="1"/>
      <c r="AS1257" s="1"/>
      <c r="AT1257" s="1"/>
      <c r="AU1257" s="1"/>
      <c r="AV1257" s="1"/>
      <c r="AW1257" s="1"/>
    </row>
    <row r="1258" spans="37:49">
      <c r="AK1258" s="1"/>
      <c r="AQ1258" s="1"/>
      <c r="AR1258" s="1"/>
      <c r="AS1258" s="1"/>
      <c r="AT1258" s="1"/>
      <c r="AU1258" s="1"/>
      <c r="AV1258" s="1"/>
      <c r="AW1258" s="1"/>
    </row>
    <row r="1259" spans="37:49">
      <c r="AK1259" s="1"/>
      <c r="AQ1259" s="1"/>
      <c r="AR1259" s="1"/>
      <c r="AS1259" s="1"/>
      <c r="AT1259" s="1"/>
      <c r="AU1259" s="1"/>
      <c r="AV1259" s="1"/>
      <c r="AW1259" s="1"/>
    </row>
    <row r="1260" spans="37:49">
      <c r="AK1260" s="1"/>
      <c r="AQ1260" s="1"/>
      <c r="AR1260" s="1"/>
      <c r="AS1260" s="1"/>
      <c r="AT1260" s="1"/>
      <c r="AU1260" s="1"/>
      <c r="AV1260" s="1"/>
      <c r="AW1260" s="1"/>
    </row>
    <row r="1261" spans="37:49">
      <c r="AK1261" s="1"/>
      <c r="AQ1261" s="1"/>
      <c r="AR1261" s="1"/>
      <c r="AS1261" s="1"/>
      <c r="AT1261" s="1"/>
      <c r="AU1261" s="1"/>
      <c r="AV1261" s="1"/>
      <c r="AW1261" s="1"/>
    </row>
    <row r="1262" spans="37:49">
      <c r="AK1262" s="1"/>
      <c r="AQ1262" s="1"/>
      <c r="AR1262" s="1"/>
      <c r="AS1262" s="1"/>
      <c r="AT1262" s="1"/>
      <c r="AU1262" s="1"/>
      <c r="AV1262" s="1"/>
      <c r="AW1262" s="1"/>
    </row>
    <row r="1263" spans="37:49">
      <c r="AK1263" s="1"/>
      <c r="AQ1263" s="1"/>
      <c r="AR1263" s="1"/>
      <c r="AS1263" s="1"/>
      <c r="AT1263" s="1"/>
      <c r="AU1263" s="1"/>
      <c r="AV1263" s="1"/>
      <c r="AW1263" s="1"/>
    </row>
    <row r="1264" spans="37:49">
      <c r="AK1264" s="1"/>
      <c r="AQ1264" s="1"/>
      <c r="AR1264" s="1"/>
      <c r="AS1264" s="1"/>
      <c r="AT1264" s="1"/>
      <c r="AU1264" s="1"/>
      <c r="AV1264" s="1"/>
      <c r="AW1264" s="1"/>
    </row>
    <row r="1265" spans="37:49">
      <c r="AK1265" s="1"/>
      <c r="AQ1265" s="1"/>
      <c r="AR1265" s="1"/>
      <c r="AS1265" s="1"/>
      <c r="AT1265" s="1"/>
      <c r="AU1265" s="1"/>
      <c r="AV1265" s="1"/>
      <c r="AW1265" s="1"/>
    </row>
    <row r="1266" spans="37:49">
      <c r="AK1266" s="1"/>
      <c r="AQ1266" s="1"/>
      <c r="AR1266" s="1"/>
      <c r="AS1266" s="1"/>
      <c r="AT1266" s="1"/>
      <c r="AU1266" s="1"/>
      <c r="AV1266" s="1"/>
      <c r="AW1266" s="1"/>
    </row>
    <row r="1267" spans="37:49">
      <c r="AK1267" s="1"/>
      <c r="AQ1267" s="1"/>
      <c r="AR1267" s="1"/>
      <c r="AS1267" s="1"/>
      <c r="AT1267" s="1"/>
      <c r="AU1267" s="1"/>
      <c r="AV1267" s="1"/>
      <c r="AW1267" s="1"/>
    </row>
    <row r="1268" spans="37:49">
      <c r="AK1268" s="1"/>
      <c r="AQ1268" s="1"/>
      <c r="AR1268" s="1"/>
      <c r="AS1268" s="1"/>
      <c r="AT1268" s="1"/>
      <c r="AU1268" s="1"/>
      <c r="AV1268" s="1"/>
      <c r="AW1268" s="1"/>
    </row>
    <row r="1269" spans="37:49">
      <c r="AK1269" s="1"/>
      <c r="AQ1269" s="1"/>
      <c r="AR1269" s="1"/>
      <c r="AS1269" s="1"/>
      <c r="AT1269" s="1"/>
      <c r="AU1269" s="1"/>
      <c r="AV1269" s="1"/>
      <c r="AW1269" s="1"/>
    </row>
    <row r="1270" spans="37:49">
      <c r="AK1270" s="1"/>
      <c r="AQ1270" s="1"/>
      <c r="AR1270" s="1"/>
      <c r="AS1270" s="1"/>
      <c r="AT1270" s="1"/>
      <c r="AU1270" s="1"/>
      <c r="AV1270" s="1"/>
      <c r="AW1270" s="1"/>
    </row>
    <row r="1271" spans="37:49">
      <c r="AK1271" s="1"/>
      <c r="AQ1271" s="1"/>
      <c r="AR1271" s="1"/>
      <c r="AS1271" s="1"/>
      <c r="AT1271" s="1"/>
      <c r="AU1271" s="1"/>
      <c r="AV1271" s="1"/>
      <c r="AW1271" s="1"/>
    </row>
    <row r="1272" spans="37:49">
      <c r="AK1272" s="1"/>
      <c r="AQ1272" s="1"/>
      <c r="AR1272" s="1"/>
      <c r="AS1272" s="1"/>
      <c r="AT1272" s="1"/>
      <c r="AU1272" s="1"/>
      <c r="AV1272" s="1"/>
      <c r="AW1272" s="1"/>
    </row>
    <row r="1273" spans="37:49">
      <c r="AK1273" s="1"/>
      <c r="AQ1273" s="1"/>
      <c r="AR1273" s="1"/>
      <c r="AS1273" s="1"/>
      <c r="AT1273" s="1"/>
      <c r="AU1273" s="1"/>
      <c r="AV1273" s="1"/>
      <c r="AW1273" s="1"/>
    </row>
    <row r="1274" spans="37:49">
      <c r="AK1274" s="1"/>
      <c r="AQ1274" s="1"/>
      <c r="AR1274" s="1"/>
      <c r="AS1274" s="1"/>
      <c r="AT1274" s="1"/>
      <c r="AU1274" s="1"/>
      <c r="AV1274" s="1"/>
      <c r="AW1274" s="1"/>
    </row>
    <row r="1275" spans="37:49">
      <c r="AK1275" s="1"/>
      <c r="AQ1275" s="1"/>
      <c r="AR1275" s="1"/>
      <c r="AS1275" s="1"/>
      <c r="AT1275" s="1"/>
      <c r="AU1275" s="1"/>
      <c r="AV1275" s="1"/>
      <c r="AW1275" s="1"/>
    </row>
    <row r="1276" spans="37:49">
      <c r="AK1276" s="1"/>
      <c r="AQ1276" s="1"/>
      <c r="AR1276" s="1"/>
      <c r="AS1276" s="1"/>
      <c r="AT1276" s="1"/>
      <c r="AU1276" s="1"/>
      <c r="AV1276" s="1"/>
      <c r="AW1276" s="1"/>
    </row>
    <row r="1277" spans="37:49">
      <c r="AK1277" s="1"/>
      <c r="AQ1277" s="1"/>
      <c r="AR1277" s="1"/>
      <c r="AS1277" s="1"/>
      <c r="AT1277" s="1"/>
      <c r="AU1277" s="1"/>
      <c r="AV1277" s="1"/>
      <c r="AW1277" s="1"/>
    </row>
    <row r="1278" spans="37:49">
      <c r="AK1278" s="1"/>
      <c r="AQ1278" s="1"/>
      <c r="AR1278" s="1"/>
      <c r="AS1278" s="1"/>
      <c r="AT1278" s="1"/>
      <c r="AU1278" s="1"/>
      <c r="AV1278" s="1"/>
      <c r="AW1278" s="1"/>
    </row>
    <row r="1279" spans="37:49">
      <c r="AK1279" s="1"/>
      <c r="AQ1279" s="1"/>
      <c r="AR1279" s="1"/>
      <c r="AS1279" s="1"/>
      <c r="AT1279" s="1"/>
      <c r="AU1279" s="1"/>
      <c r="AV1279" s="1"/>
      <c r="AW1279" s="1"/>
    </row>
    <row r="1280" spans="37:49">
      <c r="AK1280" s="1"/>
      <c r="AQ1280" s="1"/>
      <c r="AR1280" s="1"/>
      <c r="AS1280" s="1"/>
      <c r="AT1280" s="1"/>
      <c r="AU1280" s="1"/>
      <c r="AV1280" s="1"/>
      <c r="AW1280" s="1"/>
    </row>
    <row r="1281" spans="37:49">
      <c r="AK1281" s="1"/>
      <c r="AQ1281" s="1"/>
      <c r="AR1281" s="1"/>
      <c r="AS1281" s="1"/>
      <c r="AT1281" s="1"/>
      <c r="AU1281" s="1"/>
      <c r="AV1281" s="1"/>
      <c r="AW1281" s="1"/>
    </row>
    <row r="1282" spans="37:49">
      <c r="AK1282" s="1"/>
      <c r="AQ1282" s="1"/>
      <c r="AR1282" s="1"/>
      <c r="AS1282" s="1"/>
      <c r="AT1282" s="1"/>
      <c r="AU1282" s="1"/>
      <c r="AV1282" s="1"/>
      <c r="AW1282" s="1"/>
    </row>
    <row r="1283" spans="37:49">
      <c r="AK1283" s="1"/>
      <c r="AQ1283" s="1"/>
      <c r="AR1283" s="1"/>
      <c r="AS1283" s="1"/>
      <c r="AT1283" s="1"/>
      <c r="AU1283" s="1"/>
      <c r="AV1283" s="1"/>
      <c r="AW1283" s="1"/>
    </row>
    <row r="1284" spans="37:49">
      <c r="AK1284" s="1"/>
      <c r="AQ1284" s="1"/>
      <c r="AR1284" s="1"/>
      <c r="AS1284" s="1"/>
      <c r="AT1284" s="1"/>
      <c r="AU1284" s="1"/>
      <c r="AV1284" s="1"/>
      <c r="AW1284" s="1"/>
    </row>
    <row r="1285" spans="37:49">
      <c r="AK1285" s="1"/>
      <c r="AQ1285" s="1"/>
      <c r="AR1285" s="1"/>
      <c r="AS1285" s="1"/>
      <c r="AT1285" s="1"/>
      <c r="AU1285" s="1"/>
      <c r="AV1285" s="1"/>
      <c r="AW1285" s="1"/>
    </row>
    <row r="1286" spans="37:49">
      <c r="AK1286" s="1"/>
      <c r="AQ1286" s="1"/>
      <c r="AR1286" s="1"/>
      <c r="AS1286" s="1"/>
      <c r="AT1286" s="1"/>
      <c r="AU1286" s="1"/>
      <c r="AV1286" s="1"/>
      <c r="AW1286" s="1"/>
    </row>
    <row r="1287" spans="37:49">
      <c r="AK1287" s="1"/>
      <c r="AQ1287" s="1"/>
      <c r="AR1287" s="1"/>
      <c r="AS1287" s="1"/>
      <c r="AT1287" s="1"/>
      <c r="AU1287" s="1"/>
      <c r="AV1287" s="1"/>
      <c r="AW1287" s="1"/>
    </row>
    <row r="1288" spans="37:49">
      <c r="AK1288" s="1"/>
      <c r="AQ1288" s="1"/>
      <c r="AR1288" s="1"/>
      <c r="AS1288" s="1"/>
      <c r="AT1288" s="1"/>
      <c r="AU1288" s="1"/>
      <c r="AV1288" s="1"/>
      <c r="AW1288" s="1"/>
    </row>
    <row r="1289" spans="37:49">
      <c r="AK1289" s="1"/>
      <c r="AQ1289" s="1"/>
      <c r="AR1289" s="1"/>
      <c r="AS1289" s="1"/>
      <c r="AT1289" s="1"/>
      <c r="AU1289" s="1"/>
      <c r="AV1289" s="1"/>
      <c r="AW1289" s="1"/>
    </row>
    <row r="1290" spans="37:49">
      <c r="AK1290" s="1"/>
      <c r="AQ1290" s="1"/>
      <c r="AR1290" s="1"/>
      <c r="AS1290" s="1"/>
      <c r="AT1290" s="1"/>
      <c r="AU1290" s="1"/>
      <c r="AV1290" s="1"/>
      <c r="AW1290" s="1"/>
    </row>
    <row r="1291" spans="37:49">
      <c r="AK1291" s="1"/>
      <c r="AQ1291" s="1"/>
      <c r="AR1291" s="1"/>
      <c r="AS1291" s="1"/>
      <c r="AT1291" s="1"/>
      <c r="AU1291" s="1"/>
      <c r="AV1291" s="1"/>
      <c r="AW1291" s="1"/>
    </row>
    <row r="1292" spans="37:49">
      <c r="AK1292" s="1"/>
      <c r="AQ1292" s="1"/>
      <c r="AR1292" s="1"/>
      <c r="AS1292" s="1"/>
      <c r="AT1292" s="1"/>
      <c r="AU1292" s="1"/>
      <c r="AV1292" s="1"/>
      <c r="AW1292" s="1"/>
    </row>
    <row r="1293" spans="37:49">
      <c r="AK1293" s="1"/>
      <c r="AQ1293" s="1"/>
      <c r="AR1293" s="1"/>
      <c r="AS1293" s="1"/>
      <c r="AT1293" s="1"/>
      <c r="AU1293" s="1"/>
      <c r="AV1293" s="1"/>
      <c r="AW1293" s="1"/>
    </row>
    <row r="1294" spans="37:49">
      <c r="AK1294" s="1"/>
      <c r="AQ1294" s="1"/>
      <c r="AR1294" s="1"/>
      <c r="AS1294" s="1"/>
      <c r="AT1294" s="1"/>
      <c r="AU1294" s="1"/>
      <c r="AV1294" s="1"/>
      <c r="AW1294" s="1"/>
    </row>
    <row r="1295" spans="37:49">
      <c r="AK1295" s="1"/>
      <c r="AQ1295" s="1"/>
      <c r="AR1295" s="1"/>
      <c r="AS1295" s="1"/>
      <c r="AT1295" s="1"/>
      <c r="AU1295" s="1"/>
      <c r="AV1295" s="1"/>
      <c r="AW1295" s="1"/>
    </row>
    <row r="1296" spans="37:49">
      <c r="AK1296" s="1"/>
      <c r="AQ1296" s="1"/>
      <c r="AR1296" s="1"/>
      <c r="AS1296" s="1"/>
      <c r="AT1296" s="1"/>
      <c r="AU1296" s="1"/>
      <c r="AV1296" s="1"/>
      <c r="AW1296" s="1"/>
    </row>
    <row r="1297" spans="37:49">
      <c r="AK1297" s="1"/>
      <c r="AQ1297" s="1"/>
      <c r="AR1297" s="1"/>
      <c r="AS1297" s="1"/>
      <c r="AT1297" s="1"/>
      <c r="AU1297" s="1"/>
      <c r="AV1297" s="1"/>
      <c r="AW1297" s="1"/>
    </row>
    <row r="1298" spans="37:49">
      <c r="AK1298" s="1"/>
      <c r="AQ1298" s="1"/>
      <c r="AR1298" s="1"/>
      <c r="AS1298" s="1"/>
      <c r="AT1298" s="1"/>
      <c r="AU1298" s="1"/>
      <c r="AV1298" s="1"/>
      <c r="AW1298" s="1"/>
    </row>
    <row r="1299" spans="37:49">
      <c r="AK1299" s="1"/>
      <c r="AQ1299" s="1"/>
      <c r="AR1299" s="1"/>
      <c r="AS1299" s="1"/>
      <c r="AT1299" s="1"/>
      <c r="AU1299" s="1"/>
      <c r="AV1299" s="1"/>
      <c r="AW1299" s="1"/>
    </row>
    <row r="1300" spans="37:49">
      <c r="AK1300" s="1"/>
      <c r="AQ1300" s="1"/>
      <c r="AR1300" s="1"/>
      <c r="AS1300" s="1"/>
      <c r="AT1300" s="1"/>
      <c r="AU1300" s="1"/>
      <c r="AV1300" s="1"/>
      <c r="AW1300" s="1"/>
    </row>
    <row r="1301" spans="37:49">
      <c r="AK1301" s="1"/>
      <c r="AQ1301" s="1"/>
      <c r="AR1301" s="1"/>
      <c r="AS1301" s="1"/>
      <c r="AT1301" s="1"/>
      <c r="AU1301" s="1"/>
      <c r="AV1301" s="1"/>
      <c r="AW1301" s="1"/>
    </row>
    <row r="1302" spans="37:49">
      <c r="AK1302" s="1"/>
      <c r="AQ1302" s="1"/>
      <c r="AR1302" s="1"/>
      <c r="AS1302" s="1"/>
      <c r="AT1302" s="1"/>
      <c r="AU1302" s="1"/>
      <c r="AV1302" s="1"/>
      <c r="AW1302" s="1"/>
    </row>
    <row r="1303" spans="37:49">
      <c r="AK1303" s="1"/>
      <c r="AQ1303" s="1"/>
      <c r="AR1303" s="1"/>
      <c r="AS1303" s="1"/>
      <c r="AT1303" s="1"/>
      <c r="AU1303" s="1"/>
      <c r="AV1303" s="1"/>
      <c r="AW1303" s="1"/>
    </row>
    <row r="1304" spans="37:49">
      <c r="AK1304" s="1"/>
      <c r="AQ1304" s="1"/>
      <c r="AR1304" s="1"/>
      <c r="AS1304" s="1"/>
      <c r="AT1304" s="1"/>
      <c r="AU1304" s="1"/>
      <c r="AV1304" s="1"/>
      <c r="AW1304" s="1"/>
    </row>
    <row r="1305" spans="37:49">
      <c r="AK1305" s="1"/>
      <c r="AQ1305" s="1"/>
      <c r="AR1305" s="1"/>
      <c r="AS1305" s="1"/>
      <c r="AT1305" s="1"/>
      <c r="AU1305" s="1"/>
      <c r="AV1305" s="1"/>
      <c r="AW1305" s="1"/>
    </row>
    <row r="1306" spans="37:49">
      <c r="AK1306" s="1"/>
      <c r="AQ1306" s="1"/>
      <c r="AR1306" s="1"/>
      <c r="AS1306" s="1"/>
      <c r="AT1306" s="1"/>
      <c r="AU1306" s="1"/>
      <c r="AV1306" s="1"/>
      <c r="AW1306" s="1"/>
    </row>
    <row r="1307" spans="37:49">
      <c r="AK1307" s="1"/>
      <c r="AQ1307" s="1"/>
      <c r="AR1307" s="1"/>
      <c r="AS1307" s="1"/>
      <c r="AT1307" s="1"/>
      <c r="AU1307" s="1"/>
      <c r="AV1307" s="1"/>
      <c r="AW1307" s="1"/>
    </row>
    <row r="1308" spans="37:49">
      <c r="AK1308" s="1"/>
      <c r="AQ1308" s="1"/>
      <c r="AR1308" s="1"/>
      <c r="AS1308" s="1"/>
      <c r="AT1308" s="1"/>
      <c r="AU1308" s="1"/>
      <c r="AV1308" s="1"/>
      <c r="AW1308" s="1"/>
    </row>
    <row r="1309" spans="37:49">
      <c r="AK1309" s="1"/>
      <c r="AQ1309" s="1"/>
      <c r="AR1309" s="1"/>
      <c r="AS1309" s="1"/>
      <c r="AT1309" s="1"/>
      <c r="AU1309" s="1"/>
      <c r="AV1309" s="1"/>
      <c r="AW1309" s="1"/>
    </row>
    <row r="1310" spans="37:49">
      <c r="AK1310" s="1"/>
      <c r="AQ1310" s="1"/>
      <c r="AR1310" s="1"/>
      <c r="AS1310" s="1"/>
      <c r="AT1310" s="1"/>
      <c r="AU1310" s="1"/>
      <c r="AV1310" s="1"/>
      <c r="AW1310" s="1"/>
    </row>
    <row r="1311" spans="37:49">
      <c r="AK1311" s="1"/>
      <c r="AQ1311" s="1"/>
      <c r="AR1311" s="1"/>
      <c r="AS1311" s="1"/>
      <c r="AT1311" s="1"/>
      <c r="AU1311" s="1"/>
      <c r="AV1311" s="1"/>
      <c r="AW1311" s="1"/>
    </row>
    <row r="1312" spans="37:49">
      <c r="AK1312" s="1"/>
      <c r="AQ1312" s="1"/>
      <c r="AR1312" s="1"/>
      <c r="AS1312" s="1"/>
      <c r="AT1312" s="1"/>
      <c r="AU1312" s="1"/>
      <c r="AV1312" s="1"/>
      <c r="AW1312" s="1"/>
    </row>
    <row r="1313" spans="37:49">
      <c r="AK1313" s="1"/>
      <c r="AQ1313" s="1"/>
      <c r="AR1313" s="1"/>
      <c r="AS1313" s="1"/>
      <c r="AT1313" s="1"/>
      <c r="AU1313" s="1"/>
      <c r="AV1313" s="1"/>
      <c r="AW1313" s="1"/>
    </row>
    <row r="1314" spans="37:49">
      <c r="AK1314" s="1"/>
      <c r="AQ1314" s="1"/>
      <c r="AR1314" s="1"/>
      <c r="AS1314" s="1"/>
      <c r="AT1314" s="1"/>
      <c r="AU1314" s="1"/>
      <c r="AV1314" s="1"/>
      <c r="AW1314" s="1"/>
    </row>
    <row r="1315" spans="37:49">
      <c r="AK1315" s="1"/>
      <c r="AQ1315" s="1"/>
      <c r="AR1315" s="1"/>
      <c r="AS1315" s="1"/>
      <c r="AT1315" s="1"/>
      <c r="AU1315" s="1"/>
      <c r="AV1315" s="1"/>
      <c r="AW1315" s="1"/>
    </row>
    <row r="1316" spans="37:49">
      <c r="AK1316" s="1"/>
      <c r="AQ1316" s="1"/>
      <c r="AR1316" s="1"/>
      <c r="AS1316" s="1"/>
      <c r="AT1316" s="1"/>
      <c r="AU1316" s="1"/>
      <c r="AV1316" s="1"/>
      <c r="AW1316" s="1"/>
    </row>
    <row r="1317" spans="37:49">
      <c r="AK1317" s="1"/>
      <c r="AQ1317" s="1"/>
      <c r="AR1317" s="1"/>
      <c r="AS1317" s="1"/>
      <c r="AT1317" s="1"/>
      <c r="AU1317" s="1"/>
      <c r="AV1317" s="1"/>
      <c r="AW1317" s="1"/>
    </row>
    <row r="1318" spans="37:49">
      <c r="AK1318" s="1"/>
      <c r="AQ1318" s="1"/>
      <c r="AR1318" s="1"/>
      <c r="AS1318" s="1"/>
      <c r="AT1318" s="1"/>
      <c r="AU1318" s="1"/>
      <c r="AV1318" s="1"/>
      <c r="AW1318" s="1"/>
    </row>
    <row r="1319" spans="37:49">
      <c r="AK1319" s="1"/>
      <c r="AQ1319" s="1"/>
      <c r="AR1319" s="1"/>
      <c r="AS1319" s="1"/>
      <c r="AT1319" s="1"/>
      <c r="AU1319" s="1"/>
      <c r="AV1319" s="1"/>
      <c r="AW1319" s="1"/>
    </row>
    <row r="1320" spans="37:49">
      <c r="AK1320" s="1"/>
      <c r="AQ1320" s="1"/>
      <c r="AR1320" s="1"/>
      <c r="AS1320" s="1"/>
      <c r="AT1320" s="1"/>
      <c r="AU1320" s="1"/>
      <c r="AV1320" s="1"/>
      <c r="AW1320" s="1"/>
    </row>
    <row r="1321" spans="37:49">
      <c r="AK1321" s="1"/>
      <c r="AQ1321" s="1"/>
      <c r="AR1321" s="1"/>
      <c r="AS1321" s="1"/>
      <c r="AT1321" s="1"/>
      <c r="AU1321" s="1"/>
      <c r="AV1321" s="1"/>
      <c r="AW1321" s="1"/>
    </row>
    <row r="1322" spans="37:49">
      <c r="AK1322" s="1"/>
      <c r="AQ1322" s="1"/>
      <c r="AR1322" s="1"/>
      <c r="AS1322" s="1"/>
      <c r="AT1322" s="1"/>
      <c r="AU1322" s="1"/>
      <c r="AV1322" s="1"/>
      <c r="AW1322" s="1"/>
    </row>
    <row r="1323" spans="37:49">
      <c r="AK1323" s="1"/>
      <c r="AQ1323" s="1"/>
      <c r="AR1323" s="1"/>
      <c r="AS1323" s="1"/>
      <c r="AT1323" s="1"/>
      <c r="AU1323" s="1"/>
      <c r="AV1323" s="1"/>
      <c r="AW1323" s="1"/>
    </row>
    <row r="1324" spans="37:49">
      <c r="AK1324" s="1"/>
      <c r="AQ1324" s="1"/>
      <c r="AR1324" s="1"/>
      <c r="AS1324" s="1"/>
      <c r="AT1324" s="1"/>
      <c r="AU1324" s="1"/>
      <c r="AV1324" s="1"/>
      <c r="AW1324" s="1"/>
    </row>
    <row r="1325" spans="37:49">
      <c r="AK1325" s="1"/>
      <c r="AQ1325" s="1"/>
      <c r="AR1325" s="1"/>
      <c r="AS1325" s="1"/>
      <c r="AT1325" s="1"/>
      <c r="AU1325" s="1"/>
      <c r="AV1325" s="1"/>
      <c r="AW1325" s="1"/>
    </row>
    <row r="1326" spans="37:49">
      <c r="AK1326" s="1"/>
      <c r="AQ1326" s="1"/>
      <c r="AR1326" s="1"/>
      <c r="AS1326" s="1"/>
      <c r="AT1326" s="1"/>
      <c r="AU1326" s="1"/>
      <c r="AV1326" s="1"/>
      <c r="AW1326" s="1"/>
    </row>
    <row r="1327" spans="37:49">
      <c r="AK1327" s="1"/>
      <c r="AQ1327" s="1"/>
      <c r="AR1327" s="1"/>
      <c r="AS1327" s="1"/>
      <c r="AT1327" s="1"/>
      <c r="AU1327" s="1"/>
      <c r="AV1327" s="1"/>
      <c r="AW1327" s="1"/>
    </row>
    <row r="1328" spans="37:49">
      <c r="AK1328" s="1"/>
      <c r="AQ1328" s="1"/>
      <c r="AR1328" s="1"/>
      <c r="AS1328" s="1"/>
      <c r="AT1328" s="1"/>
      <c r="AU1328" s="1"/>
      <c r="AV1328" s="1"/>
      <c r="AW1328" s="1"/>
    </row>
    <row r="1329" spans="37:49">
      <c r="AK1329" s="1"/>
      <c r="AQ1329" s="1"/>
      <c r="AR1329" s="1"/>
      <c r="AS1329" s="1"/>
      <c r="AT1329" s="1"/>
      <c r="AU1329" s="1"/>
      <c r="AV1329" s="1"/>
      <c r="AW1329" s="1"/>
    </row>
    <row r="1330" spans="37:49">
      <c r="AK1330" s="1"/>
      <c r="AQ1330" s="1"/>
      <c r="AR1330" s="1"/>
      <c r="AS1330" s="1"/>
      <c r="AT1330" s="1"/>
      <c r="AU1330" s="1"/>
      <c r="AV1330" s="1"/>
      <c r="AW1330" s="1"/>
    </row>
    <row r="1331" spans="37:49">
      <c r="AK1331" s="1"/>
      <c r="AQ1331" s="1"/>
      <c r="AR1331" s="1"/>
      <c r="AS1331" s="1"/>
      <c r="AT1331" s="1"/>
      <c r="AU1331" s="1"/>
      <c r="AV1331" s="1"/>
      <c r="AW1331" s="1"/>
    </row>
    <row r="1332" spans="37:49">
      <c r="AK1332" s="1"/>
      <c r="AQ1332" s="1"/>
      <c r="AR1332" s="1"/>
      <c r="AS1332" s="1"/>
      <c r="AT1332" s="1"/>
      <c r="AU1332" s="1"/>
      <c r="AV1332" s="1"/>
      <c r="AW1332" s="1"/>
    </row>
    <row r="1333" spans="37:49">
      <c r="AK1333" s="1"/>
      <c r="AQ1333" s="1"/>
      <c r="AR1333" s="1"/>
      <c r="AS1333" s="1"/>
      <c r="AT1333" s="1"/>
      <c r="AU1333" s="1"/>
      <c r="AV1333" s="1"/>
      <c r="AW1333" s="1"/>
    </row>
    <row r="1334" spans="37:49">
      <c r="AK1334" s="1"/>
      <c r="AQ1334" s="1"/>
      <c r="AR1334" s="1"/>
      <c r="AS1334" s="1"/>
      <c r="AT1334" s="1"/>
      <c r="AU1334" s="1"/>
      <c r="AV1334" s="1"/>
      <c r="AW1334" s="1"/>
    </row>
    <row r="1335" spans="37:49">
      <c r="AK1335" s="1"/>
      <c r="AQ1335" s="1"/>
      <c r="AR1335" s="1"/>
      <c r="AS1335" s="1"/>
      <c r="AT1335" s="1"/>
      <c r="AU1335" s="1"/>
      <c r="AV1335" s="1"/>
      <c r="AW1335" s="1"/>
    </row>
    <row r="1336" spans="37:49">
      <c r="AK1336" s="1"/>
      <c r="AQ1336" s="1"/>
      <c r="AR1336" s="1"/>
      <c r="AS1336" s="1"/>
      <c r="AT1336" s="1"/>
      <c r="AU1336" s="1"/>
      <c r="AV1336" s="1"/>
      <c r="AW1336" s="1"/>
    </row>
    <row r="1337" spans="37:49">
      <c r="AK1337" s="1"/>
      <c r="AQ1337" s="1"/>
      <c r="AR1337" s="1"/>
      <c r="AS1337" s="1"/>
      <c r="AT1337" s="1"/>
      <c r="AU1337" s="1"/>
      <c r="AV1337" s="1"/>
      <c r="AW1337" s="1"/>
    </row>
    <row r="1338" spans="37:49">
      <c r="AK1338" s="1"/>
      <c r="AQ1338" s="1"/>
      <c r="AR1338" s="1"/>
      <c r="AS1338" s="1"/>
      <c r="AT1338" s="1"/>
      <c r="AU1338" s="1"/>
      <c r="AV1338" s="1"/>
      <c r="AW1338" s="1"/>
    </row>
    <row r="1339" spans="37:49">
      <c r="AK1339" s="1"/>
      <c r="AQ1339" s="1"/>
      <c r="AR1339" s="1"/>
      <c r="AS1339" s="1"/>
      <c r="AT1339" s="1"/>
      <c r="AU1339" s="1"/>
      <c r="AV1339" s="1"/>
      <c r="AW1339" s="1"/>
    </row>
    <row r="1340" spans="37:49">
      <c r="AK1340" s="1"/>
      <c r="AQ1340" s="1"/>
      <c r="AR1340" s="1"/>
      <c r="AS1340" s="1"/>
      <c r="AT1340" s="1"/>
      <c r="AU1340" s="1"/>
      <c r="AV1340" s="1"/>
      <c r="AW1340" s="1"/>
    </row>
    <row r="1341" spans="37:49">
      <c r="AK1341" s="1"/>
      <c r="AQ1341" s="1"/>
      <c r="AR1341" s="1"/>
      <c r="AS1341" s="1"/>
      <c r="AT1341" s="1"/>
      <c r="AU1341" s="1"/>
      <c r="AV1341" s="1"/>
      <c r="AW1341" s="1"/>
    </row>
    <row r="1342" spans="37:49">
      <c r="AK1342" s="1"/>
      <c r="AQ1342" s="1"/>
      <c r="AR1342" s="1"/>
      <c r="AS1342" s="1"/>
      <c r="AT1342" s="1"/>
      <c r="AU1342" s="1"/>
      <c r="AV1342" s="1"/>
      <c r="AW1342" s="1"/>
    </row>
    <row r="1343" spans="37:49">
      <c r="AK1343" s="1"/>
      <c r="AQ1343" s="1"/>
      <c r="AR1343" s="1"/>
      <c r="AS1343" s="1"/>
      <c r="AT1343" s="1"/>
      <c r="AU1343" s="1"/>
      <c r="AV1343" s="1"/>
      <c r="AW1343" s="1"/>
    </row>
    <row r="1344" spans="37:49">
      <c r="AK1344" s="1"/>
      <c r="AQ1344" s="1"/>
      <c r="AR1344" s="1"/>
      <c r="AS1344" s="1"/>
      <c r="AT1344" s="1"/>
      <c r="AU1344" s="1"/>
      <c r="AV1344" s="1"/>
      <c r="AW1344" s="1"/>
    </row>
    <row r="1345" spans="37:49">
      <c r="AK1345" s="1"/>
      <c r="AQ1345" s="1"/>
      <c r="AR1345" s="1"/>
      <c r="AS1345" s="1"/>
      <c r="AT1345" s="1"/>
      <c r="AU1345" s="1"/>
      <c r="AV1345" s="1"/>
      <c r="AW1345" s="1"/>
    </row>
    <row r="1346" spans="37:49">
      <c r="AK1346" s="1"/>
      <c r="AQ1346" s="1"/>
      <c r="AR1346" s="1"/>
      <c r="AS1346" s="1"/>
      <c r="AT1346" s="1"/>
      <c r="AU1346" s="1"/>
      <c r="AV1346" s="1"/>
      <c r="AW1346" s="1"/>
    </row>
    <row r="1347" spans="37:49">
      <c r="AK1347" s="1"/>
      <c r="AQ1347" s="1"/>
      <c r="AR1347" s="1"/>
      <c r="AS1347" s="1"/>
      <c r="AT1347" s="1"/>
      <c r="AU1347" s="1"/>
      <c r="AV1347" s="1"/>
      <c r="AW1347" s="1"/>
    </row>
    <row r="1348" spans="37:49">
      <c r="AK1348" s="1"/>
      <c r="AQ1348" s="1"/>
      <c r="AR1348" s="1"/>
      <c r="AS1348" s="1"/>
      <c r="AT1348" s="1"/>
      <c r="AU1348" s="1"/>
      <c r="AV1348" s="1"/>
      <c r="AW1348" s="1"/>
    </row>
    <row r="1349" spans="37:49">
      <c r="AK1349" s="1"/>
      <c r="AQ1349" s="1"/>
      <c r="AR1349" s="1"/>
      <c r="AS1349" s="1"/>
      <c r="AT1349" s="1"/>
      <c r="AU1349" s="1"/>
      <c r="AV1349" s="1"/>
      <c r="AW1349" s="1"/>
    </row>
    <row r="1350" spans="37:49">
      <c r="AK1350" s="1"/>
      <c r="AQ1350" s="1"/>
      <c r="AR1350" s="1"/>
      <c r="AS1350" s="1"/>
      <c r="AT1350" s="1"/>
      <c r="AU1350" s="1"/>
      <c r="AV1350" s="1"/>
      <c r="AW1350" s="1"/>
    </row>
    <row r="1351" spans="37:49">
      <c r="AK1351" s="1"/>
      <c r="AQ1351" s="1"/>
      <c r="AR1351" s="1"/>
      <c r="AS1351" s="1"/>
      <c r="AT1351" s="1"/>
      <c r="AU1351" s="1"/>
      <c r="AV1351" s="1"/>
      <c r="AW1351" s="1"/>
    </row>
    <row r="1352" spans="37:49">
      <c r="AK1352" s="1"/>
      <c r="AQ1352" s="1"/>
      <c r="AR1352" s="1"/>
      <c r="AS1352" s="1"/>
      <c r="AT1352" s="1"/>
      <c r="AU1352" s="1"/>
      <c r="AV1352" s="1"/>
      <c r="AW1352" s="1"/>
    </row>
    <row r="1353" spans="37:49">
      <c r="AK1353" s="1"/>
      <c r="AQ1353" s="1"/>
      <c r="AR1353" s="1"/>
      <c r="AS1353" s="1"/>
      <c r="AT1353" s="1"/>
      <c r="AU1353" s="1"/>
      <c r="AV1353" s="1"/>
      <c r="AW1353" s="1"/>
    </row>
    <row r="1354" spans="37:49">
      <c r="AK1354" s="1"/>
      <c r="AQ1354" s="1"/>
      <c r="AR1354" s="1"/>
      <c r="AS1354" s="1"/>
      <c r="AT1354" s="1"/>
      <c r="AU1354" s="1"/>
      <c r="AV1354" s="1"/>
      <c r="AW1354" s="1"/>
    </row>
    <row r="1355" spans="37:49">
      <c r="AK1355" s="1"/>
      <c r="AQ1355" s="1"/>
      <c r="AR1355" s="1"/>
      <c r="AS1355" s="1"/>
      <c r="AT1355" s="1"/>
      <c r="AU1355" s="1"/>
      <c r="AV1355" s="1"/>
      <c r="AW1355" s="1"/>
    </row>
    <row r="1356" spans="37:49">
      <c r="AK1356" s="1"/>
      <c r="AQ1356" s="1"/>
      <c r="AR1356" s="1"/>
      <c r="AS1356" s="1"/>
      <c r="AT1356" s="1"/>
      <c r="AU1356" s="1"/>
      <c r="AV1356" s="1"/>
      <c r="AW1356" s="1"/>
    </row>
    <row r="1357" spans="37:49">
      <c r="AK1357" s="1"/>
      <c r="AQ1357" s="1"/>
      <c r="AR1357" s="1"/>
      <c r="AS1357" s="1"/>
      <c r="AT1357" s="1"/>
      <c r="AU1357" s="1"/>
      <c r="AV1357" s="1"/>
      <c r="AW1357" s="1"/>
    </row>
    <row r="1358" spans="37:49">
      <c r="AK1358" s="1"/>
      <c r="AQ1358" s="1"/>
      <c r="AR1358" s="1"/>
      <c r="AS1358" s="1"/>
      <c r="AT1358" s="1"/>
      <c r="AU1358" s="1"/>
      <c r="AV1358" s="1"/>
      <c r="AW1358" s="1"/>
    </row>
    <row r="1359" spans="37:49">
      <c r="AK1359" s="1"/>
      <c r="AQ1359" s="1"/>
      <c r="AR1359" s="1"/>
      <c r="AS1359" s="1"/>
      <c r="AT1359" s="1"/>
      <c r="AU1359" s="1"/>
      <c r="AV1359" s="1"/>
      <c r="AW1359" s="1"/>
    </row>
    <row r="1360" spans="37:49">
      <c r="AK1360" s="1"/>
      <c r="AQ1360" s="1"/>
      <c r="AR1360" s="1"/>
      <c r="AS1360" s="1"/>
      <c r="AT1360" s="1"/>
      <c r="AU1360" s="1"/>
      <c r="AV1360" s="1"/>
      <c r="AW1360" s="1"/>
    </row>
    <row r="1361" spans="37:49">
      <c r="AK1361" s="1"/>
      <c r="AQ1361" s="1"/>
      <c r="AR1361" s="1"/>
      <c r="AS1361" s="1"/>
      <c r="AT1361" s="1"/>
      <c r="AU1361" s="1"/>
      <c r="AV1361" s="1"/>
      <c r="AW1361" s="1"/>
    </row>
    <row r="1362" spans="37:49">
      <c r="AK1362" s="1"/>
      <c r="AQ1362" s="1"/>
      <c r="AR1362" s="1"/>
      <c r="AS1362" s="1"/>
      <c r="AT1362" s="1"/>
      <c r="AU1362" s="1"/>
      <c r="AV1362" s="1"/>
      <c r="AW1362" s="1"/>
    </row>
    <row r="1363" spans="37:49">
      <c r="AK1363" s="1"/>
      <c r="AQ1363" s="1"/>
      <c r="AR1363" s="1"/>
      <c r="AS1363" s="1"/>
      <c r="AT1363" s="1"/>
      <c r="AU1363" s="1"/>
      <c r="AV1363" s="1"/>
      <c r="AW1363" s="1"/>
    </row>
    <row r="1364" spans="37:49">
      <c r="AK1364" s="1"/>
      <c r="AQ1364" s="1"/>
      <c r="AR1364" s="1"/>
      <c r="AS1364" s="1"/>
      <c r="AT1364" s="1"/>
      <c r="AU1364" s="1"/>
      <c r="AV1364" s="1"/>
      <c r="AW1364" s="1"/>
    </row>
    <row r="1365" spans="37:49">
      <c r="AK1365" s="1"/>
      <c r="AQ1365" s="1"/>
      <c r="AR1365" s="1"/>
      <c r="AS1365" s="1"/>
      <c r="AT1365" s="1"/>
      <c r="AU1365" s="1"/>
      <c r="AV1365" s="1"/>
      <c r="AW1365" s="1"/>
    </row>
    <row r="1366" spans="37:49">
      <c r="AK1366" s="1"/>
      <c r="AQ1366" s="1"/>
      <c r="AR1366" s="1"/>
      <c r="AS1366" s="1"/>
      <c r="AT1366" s="1"/>
      <c r="AU1366" s="1"/>
      <c r="AV1366" s="1"/>
      <c r="AW1366" s="1"/>
    </row>
    <row r="1367" spans="37:49">
      <c r="AK1367" s="1"/>
      <c r="AQ1367" s="1"/>
      <c r="AR1367" s="1"/>
      <c r="AS1367" s="1"/>
      <c r="AT1367" s="1"/>
      <c r="AU1367" s="1"/>
      <c r="AV1367" s="1"/>
      <c r="AW1367" s="1"/>
    </row>
    <row r="1368" spans="37:49">
      <c r="AK1368" s="1"/>
      <c r="AQ1368" s="1"/>
      <c r="AR1368" s="1"/>
      <c r="AS1368" s="1"/>
      <c r="AT1368" s="1"/>
      <c r="AU1368" s="1"/>
      <c r="AV1368" s="1"/>
      <c r="AW1368" s="1"/>
    </row>
    <row r="1369" spans="37:49">
      <c r="AK1369" s="1"/>
      <c r="AQ1369" s="1"/>
      <c r="AR1369" s="1"/>
      <c r="AS1369" s="1"/>
      <c r="AT1369" s="1"/>
      <c r="AU1369" s="1"/>
      <c r="AV1369" s="1"/>
      <c r="AW1369" s="1"/>
    </row>
    <row r="1370" spans="37:49">
      <c r="AK1370" s="1"/>
      <c r="AQ1370" s="1"/>
      <c r="AR1370" s="1"/>
      <c r="AS1370" s="1"/>
      <c r="AT1370" s="1"/>
      <c r="AU1370" s="1"/>
      <c r="AV1370" s="1"/>
      <c r="AW1370" s="1"/>
    </row>
    <row r="1371" spans="37:49">
      <c r="AK1371" s="1"/>
      <c r="AQ1371" s="1"/>
      <c r="AR1371" s="1"/>
      <c r="AS1371" s="1"/>
      <c r="AT1371" s="1"/>
      <c r="AU1371" s="1"/>
      <c r="AV1371" s="1"/>
      <c r="AW1371" s="1"/>
    </row>
    <row r="1372" spans="37:49">
      <c r="AK1372" s="1"/>
      <c r="AQ1372" s="1"/>
      <c r="AR1372" s="1"/>
      <c r="AS1372" s="1"/>
      <c r="AT1372" s="1"/>
      <c r="AU1372" s="1"/>
      <c r="AV1372" s="1"/>
      <c r="AW1372" s="1"/>
    </row>
    <row r="1373" spans="37:49">
      <c r="AK1373" s="1"/>
      <c r="AQ1373" s="1"/>
      <c r="AR1373" s="1"/>
      <c r="AS1373" s="1"/>
      <c r="AT1373" s="1"/>
      <c r="AU1373" s="1"/>
      <c r="AV1373" s="1"/>
      <c r="AW1373" s="1"/>
    </row>
    <row r="1374" spans="37:49">
      <c r="AK1374" s="1"/>
      <c r="AQ1374" s="1"/>
      <c r="AR1374" s="1"/>
      <c r="AS1374" s="1"/>
      <c r="AT1374" s="1"/>
      <c r="AU1374" s="1"/>
      <c r="AV1374" s="1"/>
      <c r="AW1374" s="1"/>
    </row>
    <row r="1375" spans="37:49">
      <c r="AK1375" s="1"/>
      <c r="AQ1375" s="1"/>
      <c r="AR1375" s="1"/>
      <c r="AS1375" s="1"/>
      <c r="AT1375" s="1"/>
      <c r="AU1375" s="1"/>
      <c r="AV1375" s="1"/>
      <c r="AW1375" s="1"/>
    </row>
    <row r="1376" spans="37:49">
      <c r="AK1376" s="1"/>
      <c r="AQ1376" s="1"/>
      <c r="AR1376" s="1"/>
      <c r="AS1376" s="1"/>
      <c r="AT1376" s="1"/>
      <c r="AU1376" s="1"/>
      <c r="AV1376" s="1"/>
      <c r="AW1376" s="1"/>
    </row>
    <row r="1377" spans="37:49">
      <c r="AK1377" s="1"/>
      <c r="AQ1377" s="1"/>
      <c r="AR1377" s="1"/>
      <c r="AS1377" s="1"/>
      <c r="AT1377" s="1"/>
      <c r="AU1377" s="1"/>
      <c r="AV1377" s="1"/>
      <c r="AW1377" s="1"/>
    </row>
    <row r="1378" spans="37:49">
      <c r="AK1378" s="1"/>
      <c r="AQ1378" s="1"/>
      <c r="AR1378" s="1"/>
      <c r="AS1378" s="1"/>
      <c r="AT1378" s="1"/>
      <c r="AU1378" s="1"/>
      <c r="AV1378" s="1"/>
      <c r="AW1378" s="1"/>
    </row>
    <row r="1379" spans="37:49">
      <c r="AK1379" s="1"/>
      <c r="AQ1379" s="1"/>
      <c r="AR1379" s="1"/>
      <c r="AS1379" s="1"/>
      <c r="AT1379" s="1"/>
      <c r="AU1379" s="1"/>
      <c r="AV1379" s="1"/>
      <c r="AW1379" s="1"/>
    </row>
    <row r="1380" spans="37:49">
      <c r="AK1380" s="1"/>
      <c r="AQ1380" s="1"/>
      <c r="AR1380" s="1"/>
      <c r="AS1380" s="1"/>
      <c r="AT1380" s="1"/>
      <c r="AU1380" s="1"/>
      <c r="AV1380" s="1"/>
      <c r="AW1380" s="1"/>
    </row>
    <row r="1381" spans="37:49">
      <c r="AK1381" s="1"/>
      <c r="AQ1381" s="1"/>
      <c r="AR1381" s="1"/>
      <c r="AS1381" s="1"/>
      <c r="AT1381" s="1"/>
      <c r="AU1381" s="1"/>
      <c r="AV1381" s="1"/>
      <c r="AW1381" s="1"/>
    </row>
    <row r="1382" spans="37:49">
      <c r="AK1382" s="1"/>
      <c r="AQ1382" s="1"/>
      <c r="AR1382" s="1"/>
      <c r="AS1382" s="1"/>
      <c r="AT1382" s="1"/>
      <c r="AU1382" s="1"/>
      <c r="AV1382" s="1"/>
      <c r="AW1382" s="1"/>
    </row>
    <row r="1383" spans="37:49">
      <c r="AK1383" s="1"/>
      <c r="AQ1383" s="1"/>
      <c r="AR1383" s="1"/>
      <c r="AS1383" s="1"/>
      <c r="AT1383" s="1"/>
      <c r="AU1383" s="1"/>
      <c r="AV1383" s="1"/>
      <c r="AW1383" s="1"/>
    </row>
    <row r="1384" spans="37:49">
      <c r="AK1384" s="1"/>
      <c r="AQ1384" s="1"/>
      <c r="AR1384" s="1"/>
      <c r="AS1384" s="1"/>
      <c r="AT1384" s="1"/>
      <c r="AU1384" s="1"/>
      <c r="AV1384" s="1"/>
      <c r="AW1384" s="1"/>
    </row>
    <row r="1385" spans="37:49">
      <c r="AK1385" s="1"/>
      <c r="AQ1385" s="1"/>
      <c r="AR1385" s="1"/>
      <c r="AS1385" s="1"/>
      <c r="AT1385" s="1"/>
      <c r="AU1385" s="1"/>
      <c r="AV1385" s="1"/>
      <c r="AW1385" s="1"/>
    </row>
    <row r="1386" spans="37:49">
      <c r="AK1386" s="1"/>
      <c r="AQ1386" s="1"/>
      <c r="AR1386" s="1"/>
      <c r="AS1386" s="1"/>
      <c r="AT1386" s="1"/>
      <c r="AU1386" s="1"/>
      <c r="AV1386" s="1"/>
      <c r="AW1386" s="1"/>
    </row>
    <row r="1387" spans="37:49">
      <c r="AK1387" s="1"/>
      <c r="AQ1387" s="1"/>
      <c r="AR1387" s="1"/>
      <c r="AS1387" s="1"/>
      <c r="AT1387" s="1"/>
      <c r="AU1387" s="1"/>
      <c r="AV1387" s="1"/>
      <c r="AW1387" s="1"/>
    </row>
    <row r="1388" spans="37:49">
      <c r="AK1388" s="1"/>
      <c r="AQ1388" s="1"/>
      <c r="AR1388" s="1"/>
      <c r="AS1388" s="1"/>
      <c r="AT1388" s="1"/>
      <c r="AU1388" s="1"/>
      <c r="AV1388" s="1"/>
      <c r="AW1388" s="1"/>
    </row>
    <row r="1389" spans="37:49">
      <c r="AK1389" s="1"/>
      <c r="AQ1389" s="1"/>
      <c r="AR1389" s="1"/>
      <c r="AS1389" s="1"/>
      <c r="AT1389" s="1"/>
      <c r="AU1389" s="1"/>
      <c r="AV1389" s="1"/>
      <c r="AW1389" s="1"/>
    </row>
    <row r="1390" spans="37:49">
      <c r="AK1390" s="1"/>
      <c r="AQ1390" s="1"/>
      <c r="AR1390" s="1"/>
      <c r="AS1390" s="1"/>
      <c r="AT1390" s="1"/>
      <c r="AU1390" s="1"/>
      <c r="AV1390" s="1"/>
      <c r="AW1390" s="1"/>
    </row>
    <row r="1391" spans="37:49">
      <c r="AK1391" s="1"/>
      <c r="AQ1391" s="1"/>
      <c r="AR1391" s="1"/>
      <c r="AS1391" s="1"/>
      <c r="AT1391" s="1"/>
      <c r="AU1391" s="1"/>
      <c r="AV1391" s="1"/>
      <c r="AW1391" s="1"/>
    </row>
    <row r="1392" spans="37:49">
      <c r="AK1392" s="1"/>
      <c r="AQ1392" s="1"/>
      <c r="AR1392" s="1"/>
      <c r="AS1392" s="1"/>
      <c r="AT1392" s="1"/>
      <c r="AU1392" s="1"/>
      <c r="AV1392" s="1"/>
      <c r="AW1392" s="1"/>
    </row>
    <row r="1393" spans="37:49">
      <c r="AK1393" s="1"/>
      <c r="AQ1393" s="1"/>
      <c r="AR1393" s="1"/>
      <c r="AS1393" s="1"/>
      <c r="AT1393" s="1"/>
      <c r="AU1393" s="1"/>
      <c r="AV1393" s="1"/>
      <c r="AW1393" s="1"/>
    </row>
    <row r="1394" spans="37:49">
      <c r="AK1394" s="1"/>
      <c r="AQ1394" s="1"/>
      <c r="AR1394" s="1"/>
      <c r="AS1394" s="1"/>
      <c r="AT1394" s="1"/>
      <c r="AU1394" s="1"/>
      <c r="AV1394" s="1"/>
      <c r="AW1394" s="1"/>
    </row>
    <row r="1395" spans="37:49">
      <c r="AK1395" s="1"/>
      <c r="AQ1395" s="1"/>
      <c r="AR1395" s="1"/>
      <c r="AS1395" s="1"/>
      <c r="AT1395" s="1"/>
      <c r="AU1395" s="1"/>
      <c r="AV1395" s="1"/>
      <c r="AW1395" s="1"/>
    </row>
    <row r="1396" spans="37:49">
      <c r="AK1396" s="1"/>
      <c r="AQ1396" s="1"/>
      <c r="AR1396" s="1"/>
      <c r="AS1396" s="1"/>
      <c r="AT1396" s="1"/>
      <c r="AU1396" s="1"/>
      <c r="AV1396" s="1"/>
      <c r="AW1396" s="1"/>
    </row>
    <row r="1397" spans="37:49">
      <c r="AK1397" s="1"/>
      <c r="AQ1397" s="1"/>
      <c r="AR1397" s="1"/>
      <c r="AS1397" s="1"/>
      <c r="AT1397" s="1"/>
      <c r="AU1397" s="1"/>
      <c r="AV1397" s="1"/>
      <c r="AW1397" s="1"/>
    </row>
    <row r="1398" spans="37:49">
      <c r="AK1398" s="1"/>
      <c r="AQ1398" s="1"/>
      <c r="AR1398" s="1"/>
      <c r="AS1398" s="1"/>
      <c r="AT1398" s="1"/>
      <c r="AU1398" s="1"/>
      <c r="AV1398" s="1"/>
      <c r="AW1398" s="1"/>
    </row>
    <row r="1399" spans="37:49">
      <c r="AK1399" s="1"/>
      <c r="AQ1399" s="1"/>
      <c r="AR1399" s="1"/>
      <c r="AS1399" s="1"/>
      <c r="AT1399" s="1"/>
      <c r="AU1399" s="1"/>
      <c r="AV1399" s="1"/>
      <c r="AW1399" s="1"/>
    </row>
    <row r="1400" spans="37:49">
      <c r="AK1400" s="1"/>
      <c r="AQ1400" s="1"/>
      <c r="AR1400" s="1"/>
      <c r="AS1400" s="1"/>
      <c r="AT1400" s="1"/>
      <c r="AU1400" s="1"/>
      <c r="AV1400" s="1"/>
      <c r="AW1400" s="1"/>
    </row>
    <row r="1401" spans="37:49">
      <c r="AK1401" s="1"/>
      <c r="AQ1401" s="1"/>
      <c r="AR1401" s="1"/>
      <c r="AS1401" s="1"/>
      <c r="AT1401" s="1"/>
      <c r="AU1401" s="1"/>
      <c r="AV1401" s="1"/>
      <c r="AW1401" s="1"/>
    </row>
    <row r="1402" spans="37:49">
      <c r="AK1402" s="1"/>
      <c r="AQ1402" s="1"/>
      <c r="AR1402" s="1"/>
      <c r="AS1402" s="1"/>
      <c r="AT1402" s="1"/>
      <c r="AU1402" s="1"/>
      <c r="AV1402" s="1"/>
      <c r="AW1402" s="1"/>
    </row>
    <row r="1403" spans="37:49">
      <c r="AK1403" s="1"/>
      <c r="AQ1403" s="1"/>
      <c r="AR1403" s="1"/>
      <c r="AS1403" s="1"/>
      <c r="AT1403" s="1"/>
      <c r="AU1403" s="1"/>
      <c r="AV1403" s="1"/>
      <c r="AW1403" s="1"/>
    </row>
    <row r="1404" spans="37:49">
      <c r="AK1404" s="1"/>
      <c r="AQ1404" s="1"/>
      <c r="AR1404" s="1"/>
      <c r="AS1404" s="1"/>
      <c r="AT1404" s="1"/>
      <c r="AU1404" s="1"/>
      <c r="AV1404" s="1"/>
      <c r="AW1404" s="1"/>
    </row>
    <row r="1405" spans="37:49">
      <c r="AK1405" s="1"/>
      <c r="AQ1405" s="1"/>
      <c r="AR1405" s="1"/>
      <c r="AS1405" s="1"/>
      <c r="AT1405" s="1"/>
      <c r="AU1405" s="1"/>
      <c r="AV1405" s="1"/>
      <c r="AW1405" s="1"/>
    </row>
    <row r="1406" spans="37:49">
      <c r="AK1406" s="1"/>
      <c r="AQ1406" s="1"/>
      <c r="AR1406" s="1"/>
      <c r="AS1406" s="1"/>
      <c r="AT1406" s="1"/>
      <c r="AU1406" s="1"/>
      <c r="AV1406" s="1"/>
      <c r="AW1406" s="1"/>
    </row>
    <row r="1407" spans="37:49">
      <c r="AK1407" s="1"/>
      <c r="AQ1407" s="1"/>
      <c r="AR1407" s="1"/>
      <c r="AS1407" s="1"/>
      <c r="AT1407" s="1"/>
      <c r="AU1407" s="1"/>
      <c r="AV1407" s="1"/>
      <c r="AW1407" s="1"/>
    </row>
    <row r="1408" spans="37:49">
      <c r="AK1408" s="1"/>
      <c r="AQ1408" s="1"/>
      <c r="AR1408" s="1"/>
      <c r="AS1408" s="1"/>
      <c r="AT1408" s="1"/>
      <c r="AU1408" s="1"/>
      <c r="AV1408" s="1"/>
      <c r="AW1408" s="1"/>
    </row>
    <row r="1409" spans="37:49">
      <c r="AK1409" s="1"/>
      <c r="AQ1409" s="1"/>
      <c r="AR1409" s="1"/>
      <c r="AS1409" s="1"/>
      <c r="AT1409" s="1"/>
      <c r="AU1409" s="1"/>
      <c r="AV1409" s="1"/>
      <c r="AW1409" s="1"/>
    </row>
    <row r="1410" spans="37:49">
      <c r="AK1410" s="1"/>
      <c r="AQ1410" s="1"/>
      <c r="AR1410" s="1"/>
      <c r="AS1410" s="1"/>
      <c r="AT1410" s="1"/>
      <c r="AU1410" s="1"/>
      <c r="AV1410" s="1"/>
      <c r="AW1410" s="1"/>
    </row>
    <row r="1411" spans="37:49">
      <c r="AK1411" s="1"/>
      <c r="AQ1411" s="1"/>
      <c r="AR1411" s="1"/>
      <c r="AS1411" s="1"/>
      <c r="AT1411" s="1"/>
      <c r="AU1411" s="1"/>
      <c r="AV1411" s="1"/>
      <c r="AW1411" s="1"/>
    </row>
    <row r="1412" spans="37:49">
      <c r="AK1412" s="1"/>
      <c r="AQ1412" s="1"/>
      <c r="AR1412" s="1"/>
      <c r="AS1412" s="1"/>
      <c r="AT1412" s="1"/>
      <c r="AU1412" s="1"/>
      <c r="AV1412" s="1"/>
      <c r="AW1412" s="1"/>
    </row>
    <row r="1413" spans="37:49">
      <c r="AK1413" s="1"/>
      <c r="AQ1413" s="1"/>
      <c r="AR1413" s="1"/>
      <c r="AS1413" s="1"/>
      <c r="AT1413" s="1"/>
      <c r="AU1413" s="1"/>
      <c r="AV1413" s="1"/>
      <c r="AW1413" s="1"/>
    </row>
    <row r="1414" spans="37:49">
      <c r="AK1414" s="1"/>
      <c r="AQ1414" s="1"/>
      <c r="AR1414" s="1"/>
      <c r="AS1414" s="1"/>
      <c r="AT1414" s="1"/>
      <c r="AU1414" s="1"/>
      <c r="AV1414" s="1"/>
      <c r="AW1414" s="1"/>
    </row>
    <row r="1415" spans="37:49">
      <c r="AK1415" s="1"/>
      <c r="AQ1415" s="1"/>
      <c r="AR1415" s="1"/>
      <c r="AS1415" s="1"/>
      <c r="AT1415" s="1"/>
      <c r="AU1415" s="1"/>
      <c r="AV1415" s="1"/>
      <c r="AW1415" s="1"/>
    </row>
    <row r="1416" spans="37:49">
      <c r="AK1416" s="1"/>
      <c r="AQ1416" s="1"/>
      <c r="AR1416" s="1"/>
      <c r="AS1416" s="1"/>
      <c r="AT1416" s="1"/>
      <c r="AU1416" s="1"/>
      <c r="AV1416" s="1"/>
      <c r="AW1416" s="1"/>
    </row>
    <row r="1417" spans="37:49">
      <c r="AK1417" s="1"/>
      <c r="AQ1417" s="1"/>
      <c r="AR1417" s="1"/>
      <c r="AS1417" s="1"/>
      <c r="AT1417" s="1"/>
      <c r="AU1417" s="1"/>
      <c r="AV1417" s="1"/>
      <c r="AW1417" s="1"/>
    </row>
    <row r="1418" spans="37:49">
      <c r="AK1418" s="1"/>
      <c r="AQ1418" s="1"/>
      <c r="AR1418" s="1"/>
      <c r="AS1418" s="1"/>
      <c r="AT1418" s="1"/>
      <c r="AU1418" s="1"/>
      <c r="AV1418" s="1"/>
      <c r="AW1418" s="1"/>
    </row>
    <row r="1419" spans="37:49">
      <c r="AK1419" s="1"/>
      <c r="AQ1419" s="1"/>
      <c r="AR1419" s="1"/>
      <c r="AS1419" s="1"/>
      <c r="AT1419" s="1"/>
      <c r="AU1419" s="1"/>
      <c r="AV1419" s="1"/>
      <c r="AW1419" s="1"/>
    </row>
    <row r="1420" spans="37:49">
      <c r="AK1420" s="1"/>
      <c r="AQ1420" s="1"/>
      <c r="AR1420" s="1"/>
      <c r="AS1420" s="1"/>
      <c r="AT1420" s="1"/>
      <c r="AU1420" s="1"/>
      <c r="AV1420" s="1"/>
      <c r="AW1420" s="1"/>
    </row>
    <row r="1421" spans="37:49">
      <c r="AK1421" s="1"/>
      <c r="AQ1421" s="1"/>
      <c r="AR1421" s="1"/>
      <c r="AS1421" s="1"/>
      <c r="AT1421" s="1"/>
      <c r="AU1421" s="1"/>
      <c r="AV1421" s="1"/>
      <c r="AW1421" s="1"/>
    </row>
    <row r="1422" spans="37:49">
      <c r="AK1422" s="1"/>
      <c r="AQ1422" s="1"/>
      <c r="AR1422" s="1"/>
      <c r="AS1422" s="1"/>
      <c r="AT1422" s="1"/>
      <c r="AU1422" s="1"/>
      <c r="AV1422" s="1"/>
      <c r="AW1422" s="1"/>
    </row>
    <row r="1423" spans="37:49">
      <c r="AK1423" s="1"/>
      <c r="AQ1423" s="1"/>
      <c r="AR1423" s="1"/>
      <c r="AS1423" s="1"/>
      <c r="AT1423" s="1"/>
      <c r="AU1423" s="1"/>
      <c r="AV1423" s="1"/>
      <c r="AW1423" s="1"/>
    </row>
    <row r="1424" spans="37:49">
      <c r="AK1424" s="1"/>
      <c r="AQ1424" s="1"/>
      <c r="AR1424" s="1"/>
      <c r="AS1424" s="1"/>
      <c r="AT1424" s="1"/>
      <c r="AU1424" s="1"/>
      <c r="AV1424" s="1"/>
      <c r="AW1424" s="1"/>
    </row>
    <row r="1425" spans="37:49">
      <c r="AK1425" s="1"/>
      <c r="AQ1425" s="1"/>
      <c r="AR1425" s="1"/>
      <c r="AS1425" s="1"/>
      <c r="AT1425" s="1"/>
      <c r="AU1425" s="1"/>
      <c r="AV1425" s="1"/>
      <c r="AW1425" s="1"/>
    </row>
    <row r="1426" spans="37:49">
      <c r="AK1426" s="1"/>
      <c r="AQ1426" s="1"/>
      <c r="AR1426" s="1"/>
      <c r="AS1426" s="1"/>
      <c r="AT1426" s="1"/>
      <c r="AU1426" s="1"/>
      <c r="AV1426" s="1"/>
      <c r="AW1426" s="1"/>
    </row>
    <row r="1427" spans="37:49">
      <c r="AK1427" s="1"/>
      <c r="AQ1427" s="1"/>
      <c r="AR1427" s="1"/>
      <c r="AS1427" s="1"/>
      <c r="AT1427" s="1"/>
      <c r="AU1427" s="1"/>
      <c r="AV1427" s="1"/>
      <c r="AW1427" s="1"/>
    </row>
    <row r="1428" spans="37:49">
      <c r="AK1428" s="1"/>
      <c r="AQ1428" s="1"/>
      <c r="AR1428" s="1"/>
      <c r="AS1428" s="1"/>
      <c r="AT1428" s="1"/>
      <c r="AU1428" s="1"/>
      <c r="AV1428" s="1"/>
      <c r="AW1428" s="1"/>
    </row>
    <row r="1429" spans="37:49">
      <c r="AK1429" s="1"/>
      <c r="AQ1429" s="1"/>
      <c r="AR1429" s="1"/>
      <c r="AS1429" s="1"/>
      <c r="AT1429" s="1"/>
      <c r="AU1429" s="1"/>
      <c r="AV1429" s="1"/>
      <c r="AW1429" s="1"/>
    </row>
    <row r="1430" spans="37:49">
      <c r="AK1430" s="1"/>
      <c r="AQ1430" s="1"/>
      <c r="AR1430" s="1"/>
      <c r="AS1430" s="1"/>
      <c r="AT1430" s="1"/>
      <c r="AU1430" s="1"/>
      <c r="AV1430" s="1"/>
      <c r="AW1430" s="1"/>
    </row>
    <row r="1431" spans="37:49">
      <c r="AK1431" s="1"/>
      <c r="AQ1431" s="1"/>
      <c r="AR1431" s="1"/>
      <c r="AS1431" s="1"/>
      <c r="AT1431" s="1"/>
      <c r="AU1431" s="1"/>
      <c r="AV1431" s="1"/>
      <c r="AW1431" s="1"/>
    </row>
    <row r="1432" spans="37:49">
      <c r="AK1432" s="1"/>
      <c r="AQ1432" s="1"/>
      <c r="AR1432" s="1"/>
      <c r="AS1432" s="1"/>
      <c r="AT1432" s="1"/>
      <c r="AU1432" s="1"/>
      <c r="AV1432" s="1"/>
      <c r="AW1432" s="1"/>
    </row>
    <row r="1433" spans="37:49">
      <c r="AK1433" s="1"/>
      <c r="AQ1433" s="1"/>
      <c r="AR1433" s="1"/>
      <c r="AS1433" s="1"/>
      <c r="AT1433" s="1"/>
      <c r="AU1433" s="1"/>
      <c r="AV1433" s="1"/>
      <c r="AW1433" s="1"/>
    </row>
    <row r="1434" spans="37:49">
      <c r="AK1434" s="1"/>
      <c r="AQ1434" s="1"/>
      <c r="AR1434" s="1"/>
      <c r="AS1434" s="1"/>
      <c r="AT1434" s="1"/>
      <c r="AU1434" s="1"/>
      <c r="AV1434" s="1"/>
      <c r="AW1434" s="1"/>
    </row>
    <row r="1435" spans="37:49">
      <c r="AK1435" s="1"/>
      <c r="AQ1435" s="1"/>
      <c r="AR1435" s="1"/>
      <c r="AS1435" s="1"/>
      <c r="AT1435" s="1"/>
      <c r="AU1435" s="1"/>
      <c r="AV1435" s="1"/>
      <c r="AW1435" s="1"/>
    </row>
    <row r="1436" spans="37:49">
      <c r="AK1436" s="1"/>
      <c r="AQ1436" s="1"/>
      <c r="AR1436" s="1"/>
      <c r="AS1436" s="1"/>
      <c r="AT1436" s="1"/>
      <c r="AU1436" s="1"/>
      <c r="AV1436" s="1"/>
      <c r="AW1436" s="1"/>
    </row>
    <row r="1437" spans="37:49">
      <c r="AK1437" s="1"/>
      <c r="AQ1437" s="1"/>
      <c r="AR1437" s="1"/>
      <c r="AS1437" s="1"/>
      <c r="AT1437" s="1"/>
      <c r="AU1437" s="1"/>
      <c r="AV1437" s="1"/>
      <c r="AW1437" s="1"/>
    </row>
    <row r="1438" spans="37:49">
      <c r="AK1438" s="1"/>
      <c r="AQ1438" s="1"/>
      <c r="AR1438" s="1"/>
      <c r="AS1438" s="1"/>
      <c r="AT1438" s="1"/>
      <c r="AU1438" s="1"/>
      <c r="AV1438" s="1"/>
      <c r="AW1438" s="1"/>
    </row>
    <row r="1439" spans="37:49">
      <c r="AK1439" s="1"/>
      <c r="AQ1439" s="1"/>
      <c r="AR1439" s="1"/>
      <c r="AS1439" s="1"/>
      <c r="AT1439" s="1"/>
      <c r="AU1439" s="1"/>
      <c r="AV1439" s="1"/>
      <c r="AW1439" s="1"/>
    </row>
    <row r="1440" spans="37:49">
      <c r="AK1440" s="1"/>
      <c r="AQ1440" s="1"/>
      <c r="AR1440" s="1"/>
      <c r="AS1440" s="1"/>
      <c r="AT1440" s="1"/>
      <c r="AU1440" s="1"/>
      <c r="AV1440" s="1"/>
      <c r="AW1440" s="1"/>
    </row>
    <row r="1441" spans="37:49">
      <c r="AK1441" s="1"/>
      <c r="AQ1441" s="1"/>
      <c r="AR1441" s="1"/>
      <c r="AS1441" s="1"/>
      <c r="AT1441" s="1"/>
      <c r="AU1441" s="1"/>
      <c r="AV1441" s="1"/>
      <c r="AW1441" s="1"/>
    </row>
    <row r="1442" spans="37:49">
      <c r="AK1442" s="1"/>
      <c r="AQ1442" s="1"/>
      <c r="AR1442" s="1"/>
      <c r="AS1442" s="1"/>
      <c r="AT1442" s="1"/>
      <c r="AU1442" s="1"/>
      <c r="AV1442" s="1"/>
      <c r="AW1442" s="1"/>
    </row>
    <row r="1443" spans="37:49">
      <c r="AK1443" s="1"/>
      <c r="AQ1443" s="1"/>
      <c r="AR1443" s="1"/>
      <c r="AS1443" s="1"/>
      <c r="AT1443" s="1"/>
      <c r="AU1443" s="1"/>
      <c r="AV1443" s="1"/>
      <c r="AW1443" s="1"/>
    </row>
    <row r="1444" spans="37:49">
      <c r="AK1444" s="1"/>
      <c r="AQ1444" s="1"/>
      <c r="AR1444" s="1"/>
      <c r="AS1444" s="1"/>
      <c r="AT1444" s="1"/>
      <c r="AU1444" s="1"/>
      <c r="AV1444" s="1"/>
      <c r="AW1444" s="1"/>
    </row>
    <row r="1445" spans="37:49">
      <c r="AK1445" s="1"/>
      <c r="AQ1445" s="1"/>
      <c r="AR1445" s="1"/>
      <c r="AS1445" s="1"/>
      <c r="AT1445" s="1"/>
      <c r="AU1445" s="1"/>
      <c r="AV1445" s="1"/>
      <c r="AW1445" s="1"/>
    </row>
    <row r="1446" spans="37:49">
      <c r="AK1446" s="1"/>
      <c r="AQ1446" s="1"/>
      <c r="AR1446" s="1"/>
      <c r="AS1446" s="1"/>
      <c r="AT1446" s="1"/>
      <c r="AU1446" s="1"/>
      <c r="AV1446" s="1"/>
      <c r="AW1446" s="1"/>
    </row>
    <row r="1447" spans="37:49">
      <c r="AK1447" s="1"/>
      <c r="AQ1447" s="1"/>
      <c r="AR1447" s="1"/>
      <c r="AS1447" s="1"/>
      <c r="AT1447" s="1"/>
      <c r="AU1447" s="1"/>
      <c r="AV1447" s="1"/>
      <c r="AW1447" s="1"/>
    </row>
    <row r="1448" spans="37:49">
      <c r="AK1448" s="1"/>
      <c r="AQ1448" s="1"/>
      <c r="AR1448" s="1"/>
      <c r="AS1448" s="1"/>
      <c r="AT1448" s="1"/>
      <c r="AU1448" s="1"/>
      <c r="AV1448" s="1"/>
      <c r="AW1448" s="1"/>
    </row>
    <row r="1449" spans="37:49">
      <c r="AK1449" s="1"/>
      <c r="AQ1449" s="1"/>
      <c r="AR1449" s="1"/>
      <c r="AS1449" s="1"/>
      <c r="AT1449" s="1"/>
      <c r="AU1449" s="1"/>
      <c r="AV1449" s="1"/>
      <c r="AW1449" s="1"/>
    </row>
    <row r="1450" spans="37:49">
      <c r="AK1450" s="1"/>
      <c r="AQ1450" s="1"/>
      <c r="AR1450" s="1"/>
      <c r="AS1450" s="1"/>
      <c r="AT1450" s="1"/>
      <c r="AU1450" s="1"/>
      <c r="AV1450" s="1"/>
      <c r="AW1450" s="1"/>
    </row>
    <row r="1451" spans="37:49">
      <c r="AK1451" s="1"/>
      <c r="AQ1451" s="1"/>
      <c r="AR1451" s="1"/>
      <c r="AS1451" s="1"/>
      <c r="AT1451" s="1"/>
      <c r="AU1451" s="1"/>
      <c r="AV1451" s="1"/>
      <c r="AW1451" s="1"/>
    </row>
    <row r="1452" spans="37:49">
      <c r="AK1452" s="1"/>
      <c r="AQ1452" s="1"/>
      <c r="AR1452" s="1"/>
      <c r="AS1452" s="1"/>
      <c r="AT1452" s="1"/>
      <c r="AU1452" s="1"/>
      <c r="AV1452" s="1"/>
      <c r="AW1452" s="1"/>
    </row>
    <row r="1453" spans="37:49">
      <c r="AK1453" s="1"/>
      <c r="AQ1453" s="1"/>
      <c r="AR1453" s="1"/>
      <c r="AS1453" s="1"/>
      <c r="AT1453" s="1"/>
      <c r="AU1453" s="1"/>
      <c r="AV1453" s="1"/>
      <c r="AW1453" s="1"/>
    </row>
    <row r="1454" spans="37:49">
      <c r="AK1454" s="1"/>
      <c r="AQ1454" s="1"/>
      <c r="AR1454" s="1"/>
      <c r="AS1454" s="1"/>
      <c r="AT1454" s="1"/>
      <c r="AU1454" s="1"/>
      <c r="AV1454" s="1"/>
      <c r="AW1454" s="1"/>
    </row>
    <row r="1455" spans="37:49">
      <c r="AK1455" s="1"/>
      <c r="AQ1455" s="1"/>
      <c r="AR1455" s="1"/>
      <c r="AS1455" s="1"/>
      <c r="AT1455" s="1"/>
      <c r="AU1455" s="1"/>
      <c r="AV1455" s="1"/>
      <c r="AW1455" s="1"/>
    </row>
    <row r="1456" spans="37:49">
      <c r="AK1456" s="1"/>
      <c r="AQ1456" s="1"/>
      <c r="AR1456" s="1"/>
      <c r="AS1456" s="1"/>
      <c r="AT1456" s="1"/>
      <c r="AU1456" s="1"/>
      <c r="AV1456" s="1"/>
      <c r="AW1456" s="1"/>
    </row>
    <row r="1457" spans="37:49">
      <c r="AK1457" s="1"/>
      <c r="AQ1457" s="1"/>
      <c r="AR1457" s="1"/>
      <c r="AS1457" s="1"/>
      <c r="AT1457" s="1"/>
      <c r="AU1457" s="1"/>
      <c r="AV1457" s="1"/>
      <c r="AW1457" s="1"/>
    </row>
    <row r="1458" spans="37:49">
      <c r="AK1458" s="1"/>
      <c r="AQ1458" s="1"/>
      <c r="AR1458" s="1"/>
      <c r="AS1458" s="1"/>
      <c r="AT1458" s="1"/>
      <c r="AU1458" s="1"/>
      <c r="AV1458" s="1"/>
      <c r="AW1458" s="1"/>
    </row>
    <row r="1459" spans="37:49">
      <c r="AK1459" s="1"/>
      <c r="AQ1459" s="1"/>
      <c r="AR1459" s="1"/>
      <c r="AS1459" s="1"/>
      <c r="AT1459" s="1"/>
      <c r="AU1459" s="1"/>
      <c r="AV1459" s="1"/>
      <c r="AW1459" s="1"/>
    </row>
    <row r="1460" spans="37:49">
      <c r="AK1460" s="1"/>
      <c r="AQ1460" s="1"/>
      <c r="AR1460" s="1"/>
      <c r="AS1460" s="1"/>
      <c r="AT1460" s="1"/>
      <c r="AU1460" s="1"/>
      <c r="AV1460" s="1"/>
      <c r="AW1460" s="1"/>
    </row>
    <row r="1461" spans="37:49">
      <c r="AK1461" s="1"/>
      <c r="AQ1461" s="1"/>
      <c r="AR1461" s="1"/>
      <c r="AS1461" s="1"/>
      <c r="AT1461" s="1"/>
      <c r="AU1461" s="1"/>
      <c r="AV1461" s="1"/>
      <c r="AW1461" s="1"/>
    </row>
    <row r="1462" spans="37:49">
      <c r="AK1462" s="1"/>
      <c r="AQ1462" s="1"/>
      <c r="AR1462" s="1"/>
      <c r="AS1462" s="1"/>
      <c r="AT1462" s="1"/>
      <c r="AU1462" s="1"/>
      <c r="AV1462" s="1"/>
      <c r="AW1462" s="1"/>
    </row>
    <row r="1463" spans="37:49">
      <c r="AK1463" s="1"/>
      <c r="AQ1463" s="1"/>
      <c r="AR1463" s="1"/>
      <c r="AS1463" s="1"/>
      <c r="AT1463" s="1"/>
      <c r="AU1463" s="1"/>
      <c r="AV1463" s="1"/>
      <c r="AW1463" s="1"/>
    </row>
    <row r="1464" spans="37:49">
      <c r="AK1464" s="1"/>
      <c r="AQ1464" s="1"/>
      <c r="AR1464" s="1"/>
      <c r="AS1464" s="1"/>
      <c r="AT1464" s="1"/>
      <c r="AU1464" s="1"/>
      <c r="AV1464" s="1"/>
      <c r="AW1464" s="1"/>
    </row>
    <row r="1465" spans="37:49">
      <c r="AK1465" s="1"/>
      <c r="AQ1465" s="1"/>
      <c r="AR1465" s="1"/>
      <c r="AS1465" s="1"/>
      <c r="AT1465" s="1"/>
      <c r="AU1465" s="1"/>
      <c r="AV1465" s="1"/>
      <c r="AW1465" s="1"/>
    </row>
    <row r="1466" spans="37:49">
      <c r="AK1466" s="1"/>
      <c r="AQ1466" s="1"/>
      <c r="AR1466" s="1"/>
      <c r="AS1466" s="1"/>
      <c r="AT1466" s="1"/>
      <c r="AU1466" s="1"/>
      <c r="AV1466" s="1"/>
      <c r="AW1466" s="1"/>
    </row>
    <row r="1467" spans="37:49">
      <c r="AK1467" s="1"/>
      <c r="AQ1467" s="1"/>
      <c r="AR1467" s="1"/>
      <c r="AS1467" s="1"/>
      <c r="AT1467" s="1"/>
      <c r="AU1467" s="1"/>
      <c r="AV1467" s="1"/>
      <c r="AW1467" s="1"/>
    </row>
    <row r="1468" spans="37:49">
      <c r="AK1468" s="1"/>
      <c r="AQ1468" s="1"/>
      <c r="AR1468" s="1"/>
      <c r="AS1468" s="1"/>
      <c r="AT1468" s="1"/>
      <c r="AU1468" s="1"/>
      <c r="AV1468" s="1"/>
      <c r="AW1468" s="1"/>
    </row>
    <row r="1469" spans="37:49">
      <c r="AK1469" s="1"/>
      <c r="AQ1469" s="1"/>
      <c r="AR1469" s="1"/>
      <c r="AS1469" s="1"/>
      <c r="AT1469" s="1"/>
      <c r="AU1469" s="1"/>
      <c r="AV1469" s="1"/>
      <c r="AW1469" s="1"/>
    </row>
    <row r="1470" spans="37:49">
      <c r="AK1470" s="1"/>
      <c r="AQ1470" s="1"/>
      <c r="AR1470" s="1"/>
      <c r="AS1470" s="1"/>
      <c r="AT1470" s="1"/>
      <c r="AU1470" s="1"/>
      <c r="AV1470" s="1"/>
      <c r="AW1470" s="1"/>
    </row>
    <row r="1471" spans="37:49">
      <c r="AK1471" s="1"/>
      <c r="AQ1471" s="1"/>
      <c r="AR1471" s="1"/>
      <c r="AS1471" s="1"/>
      <c r="AT1471" s="1"/>
      <c r="AU1471" s="1"/>
      <c r="AV1471" s="1"/>
      <c r="AW1471" s="1"/>
    </row>
    <row r="1472" spans="37:49">
      <c r="AK1472" s="1"/>
      <c r="AQ1472" s="1"/>
      <c r="AR1472" s="1"/>
      <c r="AS1472" s="1"/>
      <c r="AT1472" s="1"/>
      <c r="AU1472" s="1"/>
      <c r="AV1472" s="1"/>
      <c r="AW1472" s="1"/>
    </row>
    <row r="1473" spans="37:49">
      <c r="AK1473" s="1"/>
      <c r="AQ1473" s="1"/>
      <c r="AR1473" s="1"/>
      <c r="AS1473" s="1"/>
      <c r="AT1473" s="1"/>
      <c r="AU1473" s="1"/>
      <c r="AV1473" s="1"/>
      <c r="AW1473" s="1"/>
    </row>
    <row r="1474" spans="37:49">
      <c r="AK1474" s="1"/>
      <c r="AQ1474" s="1"/>
      <c r="AR1474" s="1"/>
      <c r="AS1474" s="1"/>
      <c r="AT1474" s="1"/>
      <c r="AU1474" s="1"/>
      <c r="AV1474" s="1"/>
      <c r="AW1474" s="1"/>
    </row>
    <row r="1475" spans="37:49">
      <c r="AK1475" s="1"/>
      <c r="AQ1475" s="1"/>
      <c r="AR1475" s="1"/>
      <c r="AS1475" s="1"/>
      <c r="AT1475" s="1"/>
      <c r="AU1475" s="1"/>
      <c r="AV1475" s="1"/>
      <c r="AW1475" s="1"/>
    </row>
    <row r="1476" spans="37:49">
      <c r="AK1476" s="1"/>
      <c r="AQ1476" s="1"/>
      <c r="AR1476" s="1"/>
      <c r="AS1476" s="1"/>
      <c r="AT1476" s="1"/>
      <c r="AU1476" s="1"/>
      <c r="AV1476" s="1"/>
      <c r="AW1476" s="1"/>
    </row>
    <row r="1477" spans="37:49">
      <c r="AK1477" s="1"/>
      <c r="AQ1477" s="1"/>
      <c r="AR1477" s="1"/>
      <c r="AS1477" s="1"/>
      <c r="AT1477" s="1"/>
      <c r="AU1477" s="1"/>
      <c r="AV1477" s="1"/>
      <c r="AW1477" s="1"/>
    </row>
    <row r="1478" spans="37:49">
      <c r="AK1478" s="1"/>
      <c r="AQ1478" s="1"/>
      <c r="AR1478" s="1"/>
      <c r="AS1478" s="1"/>
      <c r="AT1478" s="1"/>
      <c r="AU1478" s="1"/>
      <c r="AV1478" s="1"/>
      <c r="AW1478" s="1"/>
    </row>
    <row r="1479" spans="37:49">
      <c r="AK1479" s="1"/>
      <c r="AQ1479" s="1"/>
      <c r="AR1479" s="1"/>
      <c r="AS1479" s="1"/>
      <c r="AT1479" s="1"/>
      <c r="AU1479" s="1"/>
      <c r="AV1479" s="1"/>
      <c r="AW1479" s="1"/>
    </row>
    <row r="1480" spans="37:49">
      <c r="AK1480" s="1"/>
      <c r="AQ1480" s="1"/>
      <c r="AR1480" s="1"/>
      <c r="AS1480" s="1"/>
      <c r="AT1480" s="1"/>
      <c r="AU1480" s="1"/>
      <c r="AV1480" s="1"/>
      <c r="AW1480" s="1"/>
    </row>
    <row r="1481" spans="37:49">
      <c r="AK1481" s="1"/>
      <c r="AQ1481" s="1"/>
      <c r="AR1481" s="1"/>
      <c r="AS1481" s="1"/>
      <c r="AT1481" s="1"/>
      <c r="AU1481" s="1"/>
      <c r="AV1481" s="1"/>
      <c r="AW1481" s="1"/>
    </row>
    <row r="1482" spans="37:49">
      <c r="AK1482" s="1"/>
      <c r="AQ1482" s="1"/>
      <c r="AR1482" s="1"/>
      <c r="AS1482" s="1"/>
      <c r="AT1482" s="1"/>
      <c r="AU1482" s="1"/>
      <c r="AV1482" s="1"/>
      <c r="AW1482" s="1"/>
    </row>
    <row r="1483" spans="37:49">
      <c r="AK1483" s="1"/>
      <c r="AQ1483" s="1"/>
      <c r="AR1483" s="1"/>
      <c r="AS1483" s="1"/>
      <c r="AT1483" s="1"/>
      <c r="AU1483" s="1"/>
      <c r="AV1483" s="1"/>
      <c r="AW1483" s="1"/>
    </row>
    <row r="1484" spans="37:49">
      <c r="AK1484" s="1"/>
      <c r="AQ1484" s="1"/>
      <c r="AR1484" s="1"/>
      <c r="AS1484" s="1"/>
      <c r="AT1484" s="1"/>
      <c r="AU1484" s="1"/>
      <c r="AV1484" s="1"/>
      <c r="AW1484" s="1"/>
    </row>
    <row r="1485" spans="37:49">
      <c r="AK1485" s="1"/>
      <c r="AQ1485" s="1"/>
      <c r="AR1485" s="1"/>
      <c r="AS1485" s="1"/>
      <c r="AT1485" s="1"/>
      <c r="AU1485" s="1"/>
      <c r="AV1485" s="1"/>
      <c r="AW1485" s="1"/>
    </row>
    <row r="1486" spans="37:49">
      <c r="AK1486" s="1"/>
      <c r="AQ1486" s="1"/>
      <c r="AR1486" s="1"/>
      <c r="AS1486" s="1"/>
      <c r="AT1486" s="1"/>
      <c r="AU1486" s="1"/>
      <c r="AV1486" s="1"/>
      <c r="AW1486" s="1"/>
    </row>
    <row r="1487" spans="37:49">
      <c r="AK1487" s="1"/>
      <c r="AQ1487" s="1"/>
      <c r="AR1487" s="1"/>
      <c r="AS1487" s="1"/>
      <c r="AT1487" s="1"/>
      <c r="AU1487" s="1"/>
      <c r="AV1487" s="1"/>
      <c r="AW1487" s="1"/>
    </row>
    <row r="1488" spans="37:49">
      <c r="AK1488" s="1"/>
      <c r="AQ1488" s="1"/>
      <c r="AR1488" s="1"/>
      <c r="AS1488" s="1"/>
      <c r="AT1488" s="1"/>
      <c r="AU1488" s="1"/>
      <c r="AV1488" s="1"/>
      <c r="AW1488" s="1"/>
    </row>
    <row r="1489" spans="37:49">
      <c r="AK1489" s="1"/>
      <c r="AQ1489" s="1"/>
      <c r="AR1489" s="1"/>
      <c r="AS1489" s="1"/>
      <c r="AT1489" s="1"/>
      <c r="AU1489" s="1"/>
      <c r="AV1489" s="1"/>
      <c r="AW1489" s="1"/>
    </row>
    <row r="1490" spans="37:49">
      <c r="AK1490" s="1"/>
      <c r="AQ1490" s="1"/>
      <c r="AR1490" s="1"/>
      <c r="AS1490" s="1"/>
      <c r="AT1490" s="1"/>
      <c r="AU1490" s="1"/>
      <c r="AV1490" s="1"/>
      <c r="AW1490" s="1"/>
    </row>
    <row r="1491" spans="37:49">
      <c r="AK1491" s="1"/>
      <c r="AQ1491" s="1"/>
      <c r="AR1491" s="1"/>
      <c r="AS1491" s="1"/>
      <c r="AT1491" s="1"/>
      <c r="AU1491" s="1"/>
      <c r="AV1491" s="1"/>
      <c r="AW1491" s="1"/>
    </row>
    <row r="1492" spans="37:49">
      <c r="AK1492" s="1"/>
      <c r="AQ1492" s="1"/>
      <c r="AR1492" s="1"/>
      <c r="AS1492" s="1"/>
      <c r="AT1492" s="1"/>
      <c r="AU1492" s="1"/>
      <c r="AV1492" s="1"/>
      <c r="AW1492" s="1"/>
    </row>
    <row r="1493" spans="37:49">
      <c r="AK1493" s="1"/>
      <c r="AQ1493" s="1"/>
      <c r="AR1493" s="1"/>
      <c r="AS1493" s="1"/>
      <c r="AT1493" s="1"/>
      <c r="AU1493" s="1"/>
      <c r="AV1493" s="1"/>
      <c r="AW1493" s="1"/>
    </row>
    <row r="1494" spans="37:49">
      <c r="AK1494" s="1"/>
      <c r="AQ1494" s="1"/>
      <c r="AR1494" s="1"/>
      <c r="AS1494" s="1"/>
      <c r="AT1494" s="1"/>
      <c r="AU1494" s="1"/>
      <c r="AV1494" s="1"/>
      <c r="AW1494" s="1"/>
    </row>
    <row r="1495" spans="37:49">
      <c r="AK1495" s="1"/>
      <c r="AQ1495" s="1"/>
      <c r="AR1495" s="1"/>
      <c r="AS1495" s="1"/>
      <c r="AT1495" s="1"/>
      <c r="AU1495" s="1"/>
      <c r="AV1495" s="1"/>
      <c r="AW1495" s="1"/>
    </row>
    <row r="1496" spans="37:49">
      <c r="AK1496" s="1"/>
      <c r="AQ1496" s="1"/>
      <c r="AR1496" s="1"/>
      <c r="AS1496" s="1"/>
      <c r="AT1496" s="1"/>
      <c r="AU1496" s="1"/>
      <c r="AV1496" s="1"/>
      <c r="AW1496" s="1"/>
    </row>
    <row r="1497" spans="37:49">
      <c r="AK1497" s="1"/>
      <c r="AQ1497" s="1"/>
      <c r="AR1497" s="1"/>
      <c r="AS1497" s="1"/>
      <c r="AT1497" s="1"/>
      <c r="AU1497" s="1"/>
      <c r="AV1497" s="1"/>
      <c r="AW1497" s="1"/>
    </row>
    <row r="1498" spans="37:49">
      <c r="AK1498" s="1"/>
      <c r="AQ1498" s="1"/>
      <c r="AR1498" s="1"/>
      <c r="AS1498" s="1"/>
      <c r="AT1498" s="1"/>
      <c r="AU1498" s="1"/>
      <c r="AV1498" s="1"/>
      <c r="AW1498" s="1"/>
    </row>
    <row r="1499" spans="37:49">
      <c r="AK1499" s="1"/>
      <c r="AQ1499" s="1"/>
      <c r="AR1499" s="1"/>
      <c r="AS1499" s="1"/>
      <c r="AT1499" s="1"/>
      <c r="AU1499" s="1"/>
      <c r="AV1499" s="1"/>
      <c r="AW1499" s="1"/>
    </row>
    <row r="1500" spans="37:49">
      <c r="AK1500" s="1"/>
      <c r="AQ1500" s="1"/>
      <c r="AR1500" s="1"/>
      <c r="AS1500" s="1"/>
      <c r="AT1500" s="1"/>
      <c r="AU1500" s="1"/>
      <c r="AV1500" s="1"/>
      <c r="AW1500" s="1"/>
    </row>
    <row r="1501" spans="37:49">
      <c r="AK1501" s="1"/>
      <c r="AQ1501" s="1"/>
      <c r="AR1501" s="1"/>
      <c r="AS1501" s="1"/>
      <c r="AT1501" s="1"/>
      <c r="AU1501" s="1"/>
      <c r="AV1501" s="1"/>
      <c r="AW1501" s="1"/>
    </row>
    <row r="1502" spans="37:49">
      <c r="AK1502" s="1"/>
      <c r="AQ1502" s="1"/>
      <c r="AR1502" s="1"/>
      <c r="AS1502" s="1"/>
      <c r="AT1502" s="1"/>
      <c r="AU1502" s="1"/>
      <c r="AV1502" s="1"/>
      <c r="AW1502" s="1"/>
    </row>
    <row r="1503" spans="37:49">
      <c r="AK1503" s="1"/>
      <c r="AQ1503" s="1"/>
      <c r="AR1503" s="1"/>
      <c r="AS1503" s="1"/>
      <c r="AT1503" s="1"/>
      <c r="AU1503" s="1"/>
      <c r="AV1503" s="1"/>
      <c r="AW1503" s="1"/>
    </row>
    <row r="1504" spans="37:49">
      <c r="AK1504" s="1"/>
      <c r="AQ1504" s="1"/>
      <c r="AR1504" s="1"/>
      <c r="AS1504" s="1"/>
      <c r="AT1504" s="1"/>
      <c r="AU1504" s="1"/>
      <c r="AV1504" s="1"/>
      <c r="AW1504" s="1"/>
    </row>
    <row r="1505" spans="37:49">
      <c r="AK1505" s="1"/>
      <c r="AQ1505" s="1"/>
      <c r="AR1505" s="1"/>
      <c r="AS1505" s="1"/>
      <c r="AT1505" s="1"/>
      <c r="AU1505" s="1"/>
      <c r="AV1505" s="1"/>
      <c r="AW1505" s="1"/>
    </row>
    <row r="1506" spans="37:49">
      <c r="AK1506" s="1"/>
      <c r="AQ1506" s="1"/>
      <c r="AR1506" s="1"/>
      <c r="AS1506" s="1"/>
      <c r="AT1506" s="1"/>
      <c r="AU1506" s="1"/>
      <c r="AV1506" s="1"/>
      <c r="AW1506" s="1"/>
    </row>
    <row r="1507" spans="37:49">
      <c r="AK1507" s="1"/>
      <c r="AQ1507" s="1"/>
      <c r="AR1507" s="1"/>
      <c r="AS1507" s="1"/>
      <c r="AT1507" s="1"/>
      <c r="AU1507" s="1"/>
      <c r="AV1507" s="1"/>
      <c r="AW1507" s="1"/>
    </row>
    <row r="1508" spans="37:49">
      <c r="AK1508" s="1"/>
      <c r="AQ1508" s="1"/>
      <c r="AR1508" s="1"/>
      <c r="AS1508" s="1"/>
      <c r="AT1508" s="1"/>
      <c r="AU1508" s="1"/>
      <c r="AV1508" s="1"/>
      <c r="AW1508" s="1"/>
    </row>
    <row r="1509" spans="37:49">
      <c r="AK1509" s="1"/>
      <c r="AQ1509" s="1"/>
      <c r="AR1509" s="1"/>
      <c r="AS1509" s="1"/>
      <c r="AT1509" s="1"/>
      <c r="AU1509" s="1"/>
      <c r="AV1509" s="1"/>
      <c r="AW1509" s="1"/>
    </row>
    <row r="1510" spans="37:49">
      <c r="AK1510" s="1"/>
      <c r="AQ1510" s="1"/>
      <c r="AR1510" s="1"/>
      <c r="AS1510" s="1"/>
      <c r="AT1510" s="1"/>
      <c r="AU1510" s="1"/>
      <c r="AV1510" s="1"/>
      <c r="AW1510" s="1"/>
    </row>
    <row r="1511" spans="37:49">
      <c r="AK1511" s="1"/>
      <c r="AQ1511" s="1"/>
      <c r="AR1511" s="1"/>
      <c r="AS1511" s="1"/>
      <c r="AT1511" s="1"/>
      <c r="AU1511" s="1"/>
      <c r="AV1511" s="1"/>
      <c r="AW1511" s="1"/>
    </row>
    <row r="1512" spans="37:49">
      <c r="AK1512" s="1"/>
      <c r="AQ1512" s="1"/>
      <c r="AR1512" s="1"/>
      <c r="AS1512" s="1"/>
      <c r="AT1512" s="1"/>
      <c r="AU1512" s="1"/>
      <c r="AV1512" s="1"/>
      <c r="AW1512" s="1"/>
    </row>
    <row r="1513" spans="37:49">
      <c r="AK1513" s="1"/>
      <c r="AQ1513" s="1"/>
      <c r="AR1513" s="1"/>
      <c r="AS1513" s="1"/>
      <c r="AT1513" s="1"/>
      <c r="AU1513" s="1"/>
      <c r="AV1513" s="1"/>
      <c r="AW1513" s="1"/>
    </row>
    <row r="1514" spans="37:49">
      <c r="AK1514" s="1"/>
      <c r="AQ1514" s="1"/>
      <c r="AR1514" s="1"/>
      <c r="AS1514" s="1"/>
      <c r="AT1514" s="1"/>
      <c r="AU1514" s="1"/>
      <c r="AV1514" s="1"/>
      <c r="AW1514" s="1"/>
    </row>
    <row r="1515" spans="37:49">
      <c r="AK1515" s="1"/>
      <c r="AQ1515" s="1"/>
      <c r="AR1515" s="1"/>
      <c r="AS1515" s="1"/>
      <c r="AT1515" s="1"/>
      <c r="AU1515" s="1"/>
      <c r="AV1515" s="1"/>
      <c r="AW1515" s="1"/>
    </row>
    <row r="1516" spans="37:49">
      <c r="AK1516" s="1"/>
      <c r="AQ1516" s="1"/>
      <c r="AR1516" s="1"/>
      <c r="AS1516" s="1"/>
      <c r="AT1516" s="1"/>
      <c r="AU1516" s="1"/>
      <c r="AV1516" s="1"/>
      <c r="AW1516" s="1"/>
    </row>
    <row r="1517" spans="37:49">
      <c r="AK1517" s="1"/>
      <c r="AQ1517" s="1"/>
      <c r="AR1517" s="1"/>
      <c r="AS1517" s="1"/>
      <c r="AT1517" s="1"/>
      <c r="AU1517" s="1"/>
      <c r="AV1517" s="1"/>
      <c r="AW1517" s="1"/>
    </row>
    <row r="1518" spans="37:49">
      <c r="AK1518" s="1"/>
      <c r="AQ1518" s="1"/>
      <c r="AR1518" s="1"/>
      <c r="AS1518" s="1"/>
      <c r="AT1518" s="1"/>
      <c r="AU1518" s="1"/>
      <c r="AV1518" s="1"/>
      <c r="AW1518" s="1"/>
    </row>
    <row r="1519" spans="37:49">
      <c r="AK1519" s="1"/>
      <c r="AQ1519" s="1"/>
      <c r="AR1519" s="1"/>
      <c r="AS1519" s="1"/>
      <c r="AT1519" s="1"/>
      <c r="AU1519" s="1"/>
      <c r="AV1519" s="1"/>
      <c r="AW1519" s="1"/>
    </row>
    <row r="1520" spans="37:49">
      <c r="AK1520" s="1"/>
      <c r="AQ1520" s="1"/>
      <c r="AR1520" s="1"/>
      <c r="AS1520" s="1"/>
      <c r="AT1520" s="1"/>
      <c r="AU1520" s="1"/>
      <c r="AV1520" s="1"/>
      <c r="AW1520" s="1"/>
    </row>
    <row r="1521" spans="37:49">
      <c r="AK1521" s="1"/>
      <c r="AQ1521" s="1"/>
      <c r="AR1521" s="1"/>
      <c r="AS1521" s="1"/>
      <c r="AT1521" s="1"/>
      <c r="AU1521" s="1"/>
      <c r="AV1521" s="1"/>
      <c r="AW1521" s="1"/>
    </row>
    <row r="1522" spans="37:49">
      <c r="AK1522" s="1"/>
      <c r="AQ1522" s="1"/>
      <c r="AR1522" s="1"/>
      <c r="AS1522" s="1"/>
      <c r="AT1522" s="1"/>
      <c r="AU1522" s="1"/>
      <c r="AV1522" s="1"/>
      <c r="AW1522" s="1"/>
    </row>
    <row r="1523" spans="37:49">
      <c r="AK1523" s="1"/>
      <c r="AQ1523" s="1"/>
      <c r="AR1523" s="1"/>
      <c r="AS1523" s="1"/>
      <c r="AT1523" s="1"/>
      <c r="AU1523" s="1"/>
      <c r="AV1523" s="1"/>
      <c r="AW1523" s="1"/>
    </row>
    <row r="1524" spans="37:49">
      <c r="AK1524" s="1"/>
      <c r="AQ1524" s="1"/>
      <c r="AR1524" s="1"/>
      <c r="AS1524" s="1"/>
      <c r="AT1524" s="1"/>
      <c r="AU1524" s="1"/>
      <c r="AV1524" s="1"/>
      <c r="AW1524" s="1"/>
    </row>
    <row r="1525" spans="37:49">
      <c r="AK1525" s="1"/>
      <c r="AQ1525" s="1"/>
      <c r="AR1525" s="1"/>
      <c r="AS1525" s="1"/>
      <c r="AT1525" s="1"/>
      <c r="AU1525" s="1"/>
      <c r="AV1525" s="1"/>
      <c r="AW1525" s="1"/>
    </row>
    <row r="1526" spans="37:49">
      <c r="AK1526" s="1"/>
      <c r="AQ1526" s="1"/>
      <c r="AR1526" s="1"/>
      <c r="AS1526" s="1"/>
      <c r="AT1526" s="1"/>
      <c r="AU1526" s="1"/>
      <c r="AV1526" s="1"/>
      <c r="AW1526" s="1"/>
    </row>
    <row r="1527" spans="37:49">
      <c r="AK1527" s="1"/>
      <c r="AQ1527" s="1"/>
      <c r="AR1527" s="1"/>
      <c r="AS1527" s="1"/>
      <c r="AT1527" s="1"/>
      <c r="AU1527" s="1"/>
      <c r="AV1527" s="1"/>
      <c r="AW1527" s="1"/>
    </row>
    <row r="1528" spans="37:49">
      <c r="AK1528" s="1"/>
      <c r="AQ1528" s="1"/>
      <c r="AR1528" s="1"/>
      <c r="AS1528" s="1"/>
      <c r="AT1528" s="1"/>
      <c r="AU1528" s="1"/>
      <c r="AV1528" s="1"/>
      <c r="AW1528" s="1"/>
    </row>
    <row r="1529" spans="37:49">
      <c r="AK1529" s="1"/>
      <c r="AQ1529" s="1"/>
      <c r="AR1529" s="1"/>
      <c r="AS1529" s="1"/>
      <c r="AT1529" s="1"/>
      <c r="AU1529" s="1"/>
      <c r="AV1529" s="1"/>
      <c r="AW1529" s="1"/>
    </row>
    <row r="1530" spans="37:49">
      <c r="AK1530" s="1"/>
      <c r="AQ1530" s="1"/>
      <c r="AR1530" s="1"/>
      <c r="AS1530" s="1"/>
      <c r="AT1530" s="1"/>
      <c r="AU1530" s="1"/>
      <c r="AV1530" s="1"/>
      <c r="AW1530" s="1"/>
    </row>
    <row r="1531" spans="37:49">
      <c r="AK1531" s="1"/>
      <c r="AQ1531" s="1"/>
      <c r="AR1531" s="1"/>
      <c r="AS1531" s="1"/>
      <c r="AT1531" s="1"/>
      <c r="AU1531" s="1"/>
      <c r="AV1531" s="1"/>
      <c r="AW1531" s="1"/>
    </row>
    <row r="1532" spans="37:49">
      <c r="AK1532" s="1"/>
      <c r="AQ1532" s="1"/>
      <c r="AR1532" s="1"/>
      <c r="AS1532" s="1"/>
      <c r="AT1532" s="1"/>
      <c r="AU1532" s="1"/>
      <c r="AV1532" s="1"/>
      <c r="AW1532" s="1"/>
    </row>
    <row r="1533" spans="37:49">
      <c r="AK1533" s="1"/>
      <c r="AQ1533" s="1"/>
      <c r="AR1533" s="1"/>
      <c r="AS1533" s="1"/>
      <c r="AT1533" s="1"/>
      <c r="AU1533" s="1"/>
      <c r="AV1533" s="1"/>
      <c r="AW1533" s="1"/>
    </row>
    <row r="1534" spans="37:49">
      <c r="AK1534" s="1"/>
      <c r="AQ1534" s="1"/>
      <c r="AR1534" s="1"/>
      <c r="AS1534" s="1"/>
      <c r="AT1534" s="1"/>
      <c r="AU1534" s="1"/>
      <c r="AV1534" s="1"/>
      <c r="AW1534" s="1"/>
    </row>
    <row r="1535" spans="37:49">
      <c r="AK1535" s="1"/>
      <c r="AQ1535" s="1"/>
      <c r="AR1535" s="1"/>
      <c r="AS1535" s="1"/>
      <c r="AT1535" s="1"/>
      <c r="AU1535" s="1"/>
      <c r="AV1535" s="1"/>
      <c r="AW1535" s="1"/>
    </row>
    <row r="1536" spans="37:49">
      <c r="AK1536" s="1"/>
      <c r="AQ1536" s="1"/>
      <c r="AR1536" s="1"/>
      <c r="AS1536" s="1"/>
      <c r="AT1536" s="1"/>
      <c r="AU1536" s="1"/>
      <c r="AV1536" s="1"/>
      <c r="AW1536" s="1"/>
    </row>
    <row r="1537" spans="37:49">
      <c r="AK1537" s="1"/>
      <c r="AQ1537" s="1"/>
      <c r="AR1537" s="1"/>
      <c r="AS1537" s="1"/>
      <c r="AT1537" s="1"/>
      <c r="AU1537" s="1"/>
      <c r="AV1537" s="1"/>
      <c r="AW1537" s="1"/>
    </row>
    <row r="1538" spans="37:49">
      <c r="AK1538" s="1"/>
      <c r="AQ1538" s="1"/>
      <c r="AR1538" s="1"/>
      <c r="AS1538" s="1"/>
      <c r="AT1538" s="1"/>
      <c r="AU1538" s="1"/>
      <c r="AV1538" s="1"/>
      <c r="AW1538" s="1"/>
    </row>
    <row r="1539" spans="37:49">
      <c r="AK1539" s="1"/>
      <c r="AQ1539" s="1"/>
      <c r="AR1539" s="1"/>
      <c r="AS1539" s="1"/>
      <c r="AT1539" s="1"/>
      <c r="AU1539" s="1"/>
      <c r="AV1539" s="1"/>
      <c r="AW1539" s="1"/>
    </row>
    <row r="1540" spans="37:49">
      <c r="AK1540" s="1"/>
      <c r="AQ1540" s="1"/>
      <c r="AR1540" s="1"/>
      <c r="AS1540" s="1"/>
      <c r="AT1540" s="1"/>
      <c r="AU1540" s="1"/>
      <c r="AV1540" s="1"/>
      <c r="AW1540" s="1"/>
    </row>
    <row r="1541" spans="37:49">
      <c r="AK1541" s="1"/>
      <c r="AQ1541" s="1"/>
      <c r="AR1541" s="1"/>
      <c r="AS1541" s="1"/>
      <c r="AT1541" s="1"/>
      <c r="AU1541" s="1"/>
      <c r="AV1541" s="1"/>
      <c r="AW1541" s="1"/>
    </row>
    <row r="1542" spans="37:49">
      <c r="AK1542" s="1"/>
      <c r="AQ1542" s="1"/>
      <c r="AR1542" s="1"/>
      <c r="AS1542" s="1"/>
      <c r="AT1542" s="1"/>
      <c r="AU1542" s="1"/>
      <c r="AV1542" s="1"/>
      <c r="AW1542" s="1"/>
    </row>
    <row r="1543" spans="37:49">
      <c r="AK1543" s="1"/>
      <c r="AQ1543" s="1"/>
      <c r="AR1543" s="1"/>
      <c r="AS1543" s="1"/>
      <c r="AT1543" s="1"/>
      <c r="AU1543" s="1"/>
      <c r="AV1543" s="1"/>
      <c r="AW1543" s="1"/>
    </row>
    <row r="1544" spans="37:49">
      <c r="AK1544" s="1"/>
      <c r="AQ1544" s="1"/>
      <c r="AR1544" s="1"/>
      <c r="AS1544" s="1"/>
      <c r="AT1544" s="1"/>
      <c r="AU1544" s="1"/>
      <c r="AV1544" s="1"/>
      <c r="AW1544" s="1"/>
    </row>
    <row r="1545" spans="37:49">
      <c r="AK1545" s="1"/>
      <c r="AQ1545" s="1"/>
      <c r="AR1545" s="1"/>
      <c r="AS1545" s="1"/>
      <c r="AT1545" s="1"/>
      <c r="AU1545" s="1"/>
      <c r="AV1545" s="1"/>
      <c r="AW1545" s="1"/>
    </row>
    <row r="1546" spans="37:49">
      <c r="AK1546" s="1"/>
      <c r="AQ1546" s="1"/>
      <c r="AR1546" s="1"/>
      <c r="AS1546" s="1"/>
      <c r="AT1546" s="1"/>
      <c r="AU1546" s="1"/>
      <c r="AV1546" s="1"/>
      <c r="AW1546" s="1"/>
    </row>
    <row r="1547" spans="37:49">
      <c r="AK1547" s="1"/>
      <c r="AQ1547" s="1"/>
      <c r="AR1547" s="1"/>
      <c r="AS1547" s="1"/>
      <c r="AT1547" s="1"/>
      <c r="AU1547" s="1"/>
      <c r="AV1547" s="1"/>
      <c r="AW1547" s="1"/>
    </row>
    <row r="1548" spans="37:49">
      <c r="AK1548" s="1"/>
      <c r="AQ1548" s="1"/>
      <c r="AR1548" s="1"/>
      <c r="AS1548" s="1"/>
      <c r="AT1548" s="1"/>
      <c r="AU1548" s="1"/>
      <c r="AV1548" s="1"/>
      <c r="AW1548" s="1"/>
    </row>
    <row r="1549" spans="37:49">
      <c r="AK1549" s="1"/>
      <c r="AQ1549" s="1"/>
      <c r="AR1549" s="1"/>
      <c r="AS1549" s="1"/>
      <c r="AT1549" s="1"/>
      <c r="AU1549" s="1"/>
      <c r="AV1549" s="1"/>
      <c r="AW1549" s="1"/>
    </row>
    <row r="1550" spans="37:49">
      <c r="AK1550" s="1"/>
      <c r="AQ1550" s="1"/>
      <c r="AR1550" s="1"/>
      <c r="AS1550" s="1"/>
      <c r="AT1550" s="1"/>
      <c r="AU1550" s="1"/>
      <c r="AV1550" s="1"/>
      <c r="AW1550" s="1"/>
    </row>
    <row r="1551" spans="37:49">
      <c r="AK1551" s="1"/>
      <c r="AQ1551" s="1"/>
      <c r="AR1551" s="1"/>
      <c r="AS1551" s="1"/>
      <c r="AT1551" s="1"/>
      <c r="AU1551" s="1"/>
      <c r="AV1551" s="1"/>
      <c r="AW1551" s="1"/>
    </row>
    <row r="1552" spans="37:49">
      <c r="AK1552" s="1"/>
      <c r="AQ1552" s="1"/>
      <c r="AR1552" s="1"/>
      <c r="AS1552" s="1"/>
      <c r="AT1552" s="1"/>
      <c r="AU1552" s="1"/>
      <c r="AV1552" s="1"/>
      <c r="AW1552" s="1"/>
    </row>
    <row r="1553" spans="37:49">
      <c r="AK1553" s="1"/>
      <c r="AQ1553" s="1"/>
      <c r="AR1553" s="1"/>
      <c r="AS1553" s="1"/>
      <c r="AT1553" s="1"/>
      <c r="AU1553" s="1"/>
      <c r="AV1553" s="1"/>
      <c r="AW1553" s="1"/>
    </row>
    <row r="1554" spans="37:49">
      <c r="AK1554" s="1"/>
      <c r="AQ1554" s="1"/>
      <c r="AR1554" s="1"/>
      <c r="AS1554" s="1"/>
      <c r="AT1554" s="1"/>
      <c r="AU1554" s="1"/>
      <c r="AV1554" s="1"/>
      <c r="AW1554" s="1"/>
    </row>
    <row r="1555" spans="37:49">
      <c r="AK1555" s="1"/>
      <c r="AQ1555" s="1"/>
      <c r="AR1555" s="1"/>
      <c r="AS1555" s="1"/>
      <c r="AT1555" s="1"/>
      <c r="AU1555" s="1"/>
      <c r="AV1555" s="1"/>
      <c r="AW1555" s="1"/>
    </row>
    <row r="1556" spans="37:49">
      <c r="AK1556" s="1"/>
      <c r="AQ1556" s="1"/>
      <c r="AR1556" s="1"/>
      <c r="AS1556" s="1"/>
      <c r="AT1556" s="1"/>
      <c r="AU1556" s="1"/>
      <c r="AV1556" s="1"/>
      <c r="AW1556" s="1"/>
    </row>
    <row r="1557" spans="37:49">
      <c r="AK1557" s="1"/>
      <c r="AQ1557" s="1"/>
      <c r="AR1557" s="1"/>
      <c r="AS1557" s="1"/>
      <c r="AT1557" s="1"/>
      <c r="AU1557" s="1"/>
      <c r="AV1557" s="1"/>
      <c r="AW1557" s="1"/>
    </row>
    <row r="1558" spans="37:49">
      <c r="AK1558" s="1"/>
      <c r="AQ1558" s="1"/>
      <c r="AR1558" s="1"/>
      <c r="AS1558" s="1"/>
      <c r="AT1558" s="1"/>
      <c r="AU1558" s="1"/>
      <c r="AV1558" s="1"/>
      <c r="AW1558" s="1"/>
    </row>
    <row r="1559" spans="37:49">
      <c r="AK1559" s="1"/>
      <c r="AQ1559" s="1"/>
      <c r="AR1559" s="1"/>
      <c r="AS1559" s="1"/>
      <c r="AT1559" s="1"/>
      <c r="AU1559" s="1"/>
      <c r="AV1559" s="1"/>
      <c r="AW1559" s="1"/>
    </row>
    <row r="1560" spans="37:49">
      <c r="AK1560" s="1"/>
      <c r="AQ1560" s="1"/>
      <c r="AR1560" s="1"/>
      <c r="AS1560" s="1"/>
      <c r="AT1560" s="1"/>
      <c r="AU1560" s="1"/>
      <c r="AV1560" s="1"/>
      <c r="AW1560" s="1"/>
    </row>
    <row r="1561" spans="37:49">
      <c r="AK1561" s="1"/>
      <c r="AQ1561" s="1"/>
      <c r="AR1561" s="1"/>
      <c r="AS1561" s="1"/>
      <c r="AT1561" s="1"/>
      <c r="AU1561" s="1"/>
      <c r="AV1561" s="1"/>
      <c r="AW1561" s="1"/>
    </row>
    <row r="1562" spans="37:49">
      <c r="AK1562" s="1"/>
      <c r="AQ1562" s="1"/>
      <c r="AR1562" s="1"/>
      <c r="AS1562" s="1"/>
      <c r="AT1562" s="1"/>
      <c r="AU1562" s="1"/>
      <c r="AV1562" s="1"/>
      <c r="AW1562" s="1"/>
    </row>
    <row r="1563" spans="37:49">
      <c r="AK1563" s="1"/>
      <c r="AQ1563" s="1"/>
      <c r="AR1563" s="1"/>
      <c r="AS1563" s="1"/>
      <c r="AT1563" s="1"/>
      <c r="AU1563" s="1"/>
      <c r="AV1563" s="1"/>
      <c r="AW1563" s="1"/>
    </row>
    <row r="1564" spans="37:49">
      <c r="AK1564" s="1"/>
      <c r="AQ1564" s="1"/>
      <c r="AR1564" s="1"/>
      <c r="AS1564" s="1"/>
      <c r="AT1564" s="1"/>
      <c r="AU1564" s="1"/>
      <c r="AV1564" s="1"/>
      <c r="AW1564" s="1"/>
    </row>
    <row r="1565" spans="37:49">
      <c r="AK1565" s="1"/>
      <c r="AQ1565" s="1"/>
      <c r="AR1565" s="1"/>
      <c r="AS1565" s="1"/>
      <c r="AT1565" s="1"/>
      <c r="AU1565" s="1"/>
      <c r="AV1565" s="1"/>
      <c r="AW1565" s="1"/>
    </row>
    <row r="1566" spans="37:49">
      <c r="AK1566" s="1"/>
      <c r="AQ1566" s="1"/>
      <c r="AR1566" s="1"/>
      <c r="AS1566" s="1"/>
      <c r="AT1566" s="1"/>
      <c r="AU1566" s="1"/>
      <c r="AV1566" s="1"/>
      <c r="AW1566" s="1"/>
    </row>
    <row r="1567" spans="37:49">
      <c r="AK1567" s="1"/>
      <c r="AQ1567" s="1"/>
      <c r="AR1567" s="1"/>
      <c r="AS1567" s="1"/>
      <c r="AT1567" s="1"/>
      <c r="AU1567" s="1"/>
      <c r="AV1567" s="1"/>
      <c r="AW1567" s="1"/>
    </row>
    <row r="1568" spans="37:49">
      <c r="AK1568" s="1"/>
      <c r="AQ1568" s="1"/>
      <c r="AR1568" s="1"/>
      <c r="AS1568" s="1"/>
      <c r="AT1568" s="1"/>
      <c r="AU1568" s="1"/>
      <c r="AV1568" s="1"/>
      <c r="AW1568" s="1"/>
    </row>
    <row r="1569" spans="37:49">
      <c r="AK1569" s="1"/>
      <c r="AQ1569" s="1"/>
      <c r="AR1569" s="1"/>
      <c r="AS1569" s="1"/>
      <c r="AT1569" s="1"/>
      <c r="AU1569" s="1"/>
      <c r="AV1569" s="1"/>
      <c r="AW1569" s="1"/>
    </row>
    <row r="1570" spans="37:49">
      <c r="AK1570" s="1"/>
      <c r="AQ1570" s="1"/>
      <c r="AR1570" s="1"/>
      <c r="AS1570" s="1"/>
      <c r="AT1570" s="1"/>
      <c r="AU1570" s="1"/>
      <c r="AV1570" s="1"/>
      <c r="AW1570" s="1"/>
    </row>
    <row r="1571" spans="37:49">
      <c r="AK1571" s="1"/>
      <c r="AQ1571" s="1"/>
      <c r="AR1571" s="1"/>
      <c r="AS1571" s="1"/>
      <c r="AT1571" s="1"/>
      <c r="AU1571" s="1"/>
      <c r="AV1571" s="1"/>
      <c r="AW1571" s="1"/>
    </row>
    <row r="1572" spans="37:49">
      <c r="AK1572" s="1"/>
      <c r="AQ1572" s="1"/>
      <c r="AR1572" s="1"/>
      <c r="AS1572" s="1"/>
      <c r="AT1572" s="1"/>
      <c r="AU1572" s="1"/>
      <c r="AV1572" s="1"/>
      <c r="AW1572" s="1"/>
    </row>
    <row r="1573" spans="37:49">
      <c r="AK1573" s="1"/>
      <c r="AQ1573" s="1"/>
      <c r="AR1573" s="1"/>
      <c r="AS1573" s="1"/>
      <c r="AT1573" s="1"/>
      <c r="AU1573" s="1"/>
      <c r="AV1573" s="1"/>
      <c r="AW1573" s="1"/>
    </row>
    <row r="1574" spans="37:49">
      <c r="AK1574" s="1"/>
      <c r="AQ1574" s="1"/>
      <c r="AR1574" s="1"/>
      <c r="AS1574" s="1"/>
      <c r="AT1574" s="1"/>
      <c r="AU1574" s="1"/>
      <c r="AV1574" s="1"/>
      <c r="AW1574" s="1"/>
    </row>
    <row r="1575" spans="37:49">
      <c r="AK1575" s="1"/>
      <c r="AQ1575" s="1"/>
      <c r="AR1575" s="1"/>
      <c r="AS1575" s="1"/>
      <c r="AT1575" s="1"/>
      <c r="AU1575" s="1"/>
      <c r="AV1575" s="1"/>
      <c r="AW1575" s="1"/>
    </row>
    <row r="1576" spans="37:49">
      <c r="AK1576" s="1"/>
      <c r="AQ1576" s="1"/>
      <c r="AR1576" s="1"/>
      <c r="AS1576" s="1"/>
      <c r="AT1576" s="1"/>
      <c r="AU1576" s="1"/>
      <c r="AV1576" s="1"/>
      <c r="AW1576" s="1"/>
    </row>
    <row r="1577" spans="37:49">
      <c r="AK1577" s="1"/>
      <c r="AQ1577" s="1"/>
      <c r="AR1577" s="1"/>
      <c r="AS1577" s="1"/>
      <c r="AT1577" s="1"/>
      <c r="AU1577" s="1"/>
      <c r="AV1577" s="1"/>
      <c r="AW1577" s="1"/>
    </row>
    <row r="1578" spans="37:49">
      <c r="AK1578" s="1"/>
      <c r="AQ1578" s="1"/>
      <c r="AR1578" s="1"/>
      <c r="AS1578" s="1"/>
      <c r="AT1578" s="1"/>
      <c r="AU1578" s="1"/>
      <c r="AV1578" s="1"/>
      <c r="AW1578" s="1"/>
    </row>
    <row r="1579" spans="37:49">
      <c r="AK1579" s="1"/>
      <c r="AQ1579" s="1"/>
      <c r="AR1579" s="1"/>
      <c r="AS1579" s="1"/>
      <c r="AT1579" s="1"/>
      <c r="AU1579" s="1"/>
      <c r="AV1579" s="1"/>
      <c r="AW1579" s="1"/>
    </row>
    <row r="1580" spans="37:49">
      <c r="AK1580" s="1"/>
      <c r="AQ1580" s="1"/>
      <c r="AR1580" s="1"/>
      <c r="AS1580" s="1"/>
      <c r="AT1580" s="1"/>
      <c r="AU1580" s="1"/>
      <c r="AV1580" s="1"/>
      <c r="AW1580" s="1"/>
    </row>
    <row r="1581" spans="37:49">
      <c r="AK1581" s="1"/>
      <c r="AQ1581" s="1"/>
      <c r="AR1581" s="1"/>
      <c r="AS1581" s="1"/>
      <c r="AT1581" s="1"/>
      <c r="AU1581" s="1"/>
      <c r="AV1581" s="1"/>
      <c r="AW1581" s="1"/>
    </row>
    <row r="1582" spans="37:49">
      <c r="AK1582" s="1"/>
      <c r="AQ1582" s="1"/>
      <c r="AR1582" s="1"/>
      <c r="AS1582" s="1"/>
      <c r="AT1582" s="1"/>
      <c r="AU1582" s="1"/>
      <c r="AV1582" s="1"/>
      <c r="AW1582" s="1"/>
    </row>
    <row r="1583" spans="37:49">
      <c r="AK1583" s="1"/>
      <c r="AQ1583" s="1"/>
      <c r="AR1583" s="1"/>
      <c r="AS1583" s="1"/>
      <c r="AT1583" s="1"/>
      <c r="AU1583" s="1"/>
      <c r="AV1583" s="1"/>
      <c r="AW1583" s="1"/>
    </row>
    <row r="1584" spans="37:49">
      <c r="AK1584" s="1"/>
      <c r="AQ1584" s="1"/>
      <c r="AR1584" s="1"/>
      <c r="AS1584" s="1"/>
      <c r="AT1584" s="1"/>
      <c r="AU1584" s="1"/>
      <c r="AV1584" s="1"/>
      <c r="AW1584" s="1"/>
    </row>
    <row r="1585" spans="37:49">
      <c r="AK1585" s="1"/>
      <c r="AQ1585" s="1"/>
      <c r="AR1585" s="1"/>
      <c r="AS1585" s="1"/>
      <c r="AT1585" s="1"/>
      <c r="AU1585" s="1"/>
      <c r="AV1585" s="1"/>
      <c r="AW1585" s="1"/>
    </row>
    <row r="1586" spans="37:49">
      <c r="AK1586" s="1"/>
      <c r="AQ1586" s="1"/>
      <c r="AR1586" s="1"/>
      <c r="AS1586" s="1"/>
      <c r="AT1586" s="1"/>
      <c r="AU1586" s="1"/>
      <c r="AV1586" s="1"/>
      <c r="AW1586" s="1"/>
    </row>
    <row r="1587" spans="37:49">
      <c r="AK1587" s="1"/>
      <c r="AQ1587" s="1"/>
      <c r="AR1587" s="1"/>
      <c r="AS1587" s="1"/>
      <c r="AT1587" s="1"/>
      <c r="AU1587" s="1"/>
      <c r="AV1587" s="1"/>
      <c r="AW1587" s="1"/>
    </row>
    <row r="1588" spans="37:49">
      <c r="AK1588" s="1"/>
      <c r="AQ1588" s="1"/>
      <c r="AR1588" s="1"/>
      <c r="AS1588" s="1"/>
      <c r="AT1588" s="1"/>
      <c r="AU1588" s="1"/>
      <c r="AV1588" s="1"/>
      <c r="AW1588" s="1"/>
    </row>
    <row r="1589" spans="37:49">
      <c r="AK1589" s="1"/>
      <c r="AQ1589" s="1"/>
      <c r="AR1589" s="1"/>
      <c r="AS1589" s="1"/>
      <c r="AT1589" s="1"/>
      <c r="AU1589" s="1"/>
      <c r="AV1589" s="1"/>
      <c r="AW1589" s="1"/>
    </row>
    <row r="1590" spans="37:49">
      <c r="AK1590" s="1"/>
      <c r="AQ1590" s="1"/>
      <c r="AR1590" s="1"/>
      <c r="AS1590" s="1"/>
      <c r="AT1590" s="1"/>
      <c r="AU1590" s="1"/>
      <c r="AV1590" s="1"/>
      <c r="AW1590" s="1"/>
    </row>
    <row r="1591" spans="37:49">
      <c r="AK1591" s="1"/>
      <c r="AQ1591" s="1"/>
      <c r="AR1591" s="1"/>
      <c r="AS1591" s="1"/>
      <c r="AT1591" s="1"/>
      <c r="AU1591" s="1"/>
      <c r="AV1591" s="1"/>
      <c r="AW1591" s="1"/>
    </row>
    <row r="1592" spans="37:49">
      <c r="AK1592" s="1"/>
      <c r="AQ1592" s="1"/>
      <c r="AR1592" s="1"/>
      <c r="AS1592" s="1"/>
      <c r="AT1592" s="1"/>
      <c r="AU1592" s="1"/>
      <c r="AV1592" s="1"/>
      <c r="AW1592" s="1"/>
    </row>
    <row r="1593" spans="37:49">
      <c r="AK1593" s="1"/>
      <c r="AQ1593" s="1"/>
      <c r="AR1593" s="1"/>
      <c r="AS1593" s="1"/>
      <c r="AT1593" s="1"/>
      <c r="AU1593" s="1"/>
      <c r="AV1593" s="1"/>
      <c r="AW1593" s="1"/>
    </row>
    <row r="1594" spans="37:49">
      <c r="AK1594" s="1"/>
      <c r="AQ1594" s="1"/>
      <c r="AR1594" s="1"/>
      <c r="AS1594" s="1"/>
      <c r="AT1594" s="1"/>
      <c r="AU1594" s="1"/>
      <c r="AV1594" s="1"/>
      <c r="AW1594" s="1"/>
    </row>
    <row r="1595" spans="37:49">
      <c r="AK1595" s="1"/>
      <c r="AQ1595" s="1"/>
      <c r="AR1595" s="1"/>
      <c r="AS1595" s="1"/>
      <c r="AT1595" s="1"/>
      <c r="AU1595" s="1"/>
      <c r="AV1595" s="1"/>
      <c r="AW1595" s="1"/>
    </row>
    <row r="1596" spans="37:49">
      <c r="AK1596" s="1"/>
      <c r="AQ1596" s="1"/>
      <c r="AR1596" s="1"/>
      <c r="AS1596" s="1"/>
      <c r="AT1596" s="1"/>
      <c r="AU1596" s="1"/>
      <c r="AV1596" s="1"/>
      <c r="AW1596" s="1"/>
    </row>
    <row r="1597" spans="37:49">
      <c r="AK1597" s="1"/>
      <c r="AQ1597" s="1"/>
      <c r="AR1597" s="1"/>
      <c r="AS1597" s="1"/>
      <c r="AT1597" s="1"/>
      <c r="AU1597" s="1"/>
      <c r="AV1597" s="1"/>
      <c r="AW1597" s="1"/>
    </row>
    <row r="1598" spans="37:49">
      <c r="AK1598" s="1"/>
      <c r="AQ1598" s="1"/>
      <c r="AR1598" s="1"/>
      <c r="AS1598" s="1"/>
      <c r="AT1598" s="1"/>
      <c r="AU1598" s="1"/>
      <c r="AV1598" s="1"/>
      <c r="AW1598" s="1"/>
    </row>
    <row r="1599" spans="37:49">
      <c r="AK1599" s="1"/>
      <c r="AQ1599" s="1"/>
      <c r="AR1599" s="1"/>
      <c r="AS1599" s="1"/>
      <c r="AT1599" s="1"/>
      <c r="AU1599" s="1"/>
      <c r="AV1599" s="1"/>
      <c r="AW1599" s="1"/>
    </row>
    <row r="1600" spans="37:49">
      <c r="AK1600" s="1"/>
      <c r="AQ1600" s="1"/>
      <c r="AR1600" s="1"/>
      <c r="AS1600" s="1"/>
      <c r="AT1600" s="1"/>
      <c r="AU1600" s="1"/>
      <c r="AV1600" s="1"/>
      <c r="AW1600" s="1"/>
    </row>
    <row r="1601" spans="37:49">
      <c r="AK1601" s="1"/>
      <c r="AQ1601" s="1"/>
      <c r="AR1601" s="1"/>
      <c r="AS1601" s="1"/>
      <c r="AT1601" s="1"/>
      <c r="AU1601" s="1"/>
      <c r="AV1601" s="1"/>
      <c r="AW1601" s="1"/>
    </row>
    <row r="1602" spans="37:49">
      <c r="AK1602" s="1"/>
      <c r="AQ1602" s="1"/>
      <c r="AR1602" s="1"/>
      <c r="AS1602" s="1"/>
      <c r="AT1602" s="1"/>
      <c r="AU1602" s="1"/>
      <c r="AV1602" s="1"/>
      <c r="AW1602" s="1"/>
    </row>
    <row r="1603" spans="37:49">
      <c r="AK1603" s="1"/>
      <c r="AQ1603" s="1"/>
      <c r="AR1603" s="1"/>
      <c r="AS1603" s="1"/>
      <c r="AT1603" s="1"/>
      <c r="AU1603" s="1"/>
      <c r="AV1603" s="1"/>
      <c r="AW1603" s="1"/>
    </row>
    <row r="1604" spans="37:49">
      <c r="AK1604" s="1"/>
      <c r="AQ1604" s="1"/>
      <c r="AR1604" s="1"/>
      <c r="AS1604" s="1"/>
      <c r="AT1604" s="1"/>
      <c r="AU1604" s="1"/>
      <c r="AV1604" s="1"/>
      <c r="AW1604" s="1"/>
    </row>
    <row r="1605" spans="37:49">
      <c r="AK1605" s="1"/>
      <c r="AQ1605" s="1"/>
      <c r="AR1605" s="1"/>
      <c r="AS1605" s="1"/>
      <c r="AT1605" s="1"/>
      <c r="AU1605" s="1"/>
      <c r="AV1605" s="1"/>
      <c r="AW1605" s="1"/>
    </row>
    <row r="1606" spans="37:49">
      <c r="AK1606" s="1"/>
      <c r="AQ1606" s="1"/>
      <c r="AR1606" s="1"/>
      <c r="AS1606" s="1"/>
      <c r="AT1606" s="1"/>
      <c r="AU1606" s="1"/>
      <c r="AV1606" s="1"/>
      <c r="AW1606" s="1"/>
    </row>
    <row r="1607" spans="37:49">
      <c r="AK1607" s="1"/>
      <c r="AQ1607" s="1"/>
      <c r="AR1607" s="1"/>
      <c r="AS1607" s="1"/>
      <c r="AT1607" s="1"/>
      <c r="AU1607" s="1"/>
      <c r="AV1607" s="1"/>
      <c r="AW1607" s="1"/>
    </row>
    <row r="1608" spans="37:49">
      <c r="AK1608" s="1"/>
      <c r="AQ1608" s="1"/>
      <c r="AR1608" s="1"/>
      <c r="AS1608" s="1"/>
      <c r="AT1608" s="1"/>
      <c r="AU1608" s="1"/>
      <c r="AV1608" s="1"/>
      <c r="AW1608" s="1"/>
    </row>
    <row r="1609" spans="37:49">
      <c r="AK1609" s="1"/>
      <c r="AQ1609" s="1"/>
      <c r="AR1609" s="1"/>
      <c r="AS1609" s="1"/>
      <c r="AT1609" s="1"/>
      <c r="AU1609" s="1"/>
      <c r="AV1609" s="1"/>
      <c r="AW1609" s="1"/>
    </row>
    <row r="1610" spans="37:49">
      <c r="AK1610" s="1"/>
      <c r="AQ1610" s="1"/>
      <c r="AR1610" s="1"/>
      <c r="AS1610" s="1"/>
      <c r="AT1610" s="1"/>
      <c r="AU1610" s="1"/>
      <c r="AV1610" s="1"/>
      <c r="AW1610" s="1"/>
    </row>
    <row r="1611" spans="37:49">
      <c r="AK1611" s="1"/>
      <c r="AQ1611" s="1"/>
      <c r="AR1611" s="1"/>
      <c r="AS1611" s="1"/>
      <c r="AT1611" s="1"/>
      <c r="AU1611" s="1"/>
      <c r="AV1611" s="1"/>
      <c r="AW1611" s="1"/>
    </row>
    <row r="1612" spans="37:49">
      <c r="AK1612" s="1"/>
      <c r="AQ1612" s="1"/>
      <c r="AR1612" s="1"/>
      <c r="AS1612" s="1"/>
      <c r="AT1612" s="1"/>
      <c r="AU1612" s="1"/>
      <c r="AV1612" s="1"/>
      <c r="AW1612" s="1"/>
    </row>
    <row r="1613" spans="37:49">
      <c r="AK1613" s="1"/>
      <c r="AQ1613" s="1"/>
      <c r="AR1613" s="1"/>
      <c r="AS1613" s="1"/>
      <c r="AT1613" s="1"/>
      <c r="AU1613" s="1"/>
      <c r="AV1613" s="1"/>
      <c r="AW1613" s="1"/>
    </row>
    <row r="1614" spans="37:49">
      <c r="AK1614" s="1"/>
      <c r="AQ1614" s="1"/>
      <c r="AR1614" s="1"/>
      <c r="AS1614" s="1"/>
      <c r="AT1614" s="1"/>
      <c r="AU1614" s="1"/>
      <c r="AV1614" s="1"/>
      <c r="AW1614" s="1"/>
    </row>
    <row r="1615" spans="37:49">
      <c r="AK1615" s="1"/>
      <c r="AQ1615" s="1"/>
      <c r="AR1615" s="1"/>
      <c r="AS1615" s="1"/>
      <c r="AT1615" s="1"/>
      <c r="AU1615" s="1"/>
      <c r="AV1615" s="1"/>
      <c r="AW1615" s="1"/>
    </row>
    <row r="1616" spans="37:49">
      <c r="AK1616" s="1"/>
      <c r="AQ1616" s="1"/>
      <c r="AR1616" s="1"/>
      <c r="AS1616" s="1"/>
      <c r="AT1616" s="1"/>
      <c r="AU1616" s="1"/>
      <c r="AV1616" s="1"/>
      <c r="AW1616" s="1"/>
    </row>
    <row r="1617" spans="37:49">
      <c r="AK1617" s="1"/>
      <c r="AQ1617" s="1"/>
      <c r="AR1617" s="1"/>
      <c r="AS1617" s="1"/>
      <c r="AT1617" s="1"/>
      <c r="AU1617" s="1"/>
      <c r="AV1617" s="1"/>
      <c r="AW1617" s="1"/>
    </row>
    <row r="1618" spans="37:49">
      <c r="AK1618" s="1"/>
      <c r="AQ1618" s="1"/>
      <c r="AR1618" s="1"/>
      <c r="AS1618" s="1"/>
      <c r="AT1618" s="1"/>
      <c r="AU1618" s="1"/>
      <c r="AV1618" s="1"/>
      <c r="AW1618" s="1"/>
    </row>
    <row r="1619" spans="37:49">
      <c r="AK1619" s="1"/>
      <c r="AQ1619" s="1"/>
      <c r="AR1619" s="1"/>
      <c r="AS1619" s="1"/>
      <c r="AT1619" s="1"/>
      <c r="AU1619" s="1"/>
      <c r="AV1619" s="1"/>
      <c r="AW1619" s="1"/>
    </row>
    <row r="1620" spans="37:49">
      <c r="AK1620" s="1"/>
      <c r="AQ1620" s="1"/>
      <c r="AR1620" s="1"/>
      <c r="AS1620" s="1"/>
      <c r="AT1620" s="1"/>
      <c r="AU1620" s="1"/>
      <c r="AV1620" s="1"/>
      <c r="AW1620" s="1"/>
    </row>
    <row r="1621" spans="37:49">
      <c r="AK1621" s="1"/>
      <c r="AQ1621" s="1"/>
      <c r="AR1621" s="1"/>
      <c r="AS1621" s="1"/>
      <c r="AT1621" s="1"/>
      <c r="AU1621" s="1"/>
      <c r="AV1621" s="1"/>
      <c r="AW1621" s="1"/>
    </row>
    <row r="1622" spans="37:49">
      <c r="AK1622" s="1"/>
      <c r="AQ1622" s="1"/>
      <c r="AR1622" s="1"/>
      <c r="AS1622" s="1"/>
      <c r="AT1622" s="1"/>
      <c r="AU1622" s="1"/>
      <c r="AV1622" s="1"/>
      <c r="AW1622" s="1"/>
    </row>
    <row r="1623" spans="37:49">
      <c r="AK1623" s="1"/>
      <c r="AQ1623" s="1"/>
      <c r="AR1623" s="1"/>
      <c r="AS1623" s="1"/>
      <c r="AT1623" s="1"/>
      <c r="AU1623" s="1"/>
      <c r="AV1623" s="1"/>
      <c r="AW1623" s="1"/>
    </row>
    <row r="1624" spans="37:49">
      <c r="AK1624" s="1"/>
      <c r="AQ1624" s="1"/>
      <c r="AR1624" s="1"/>
      <c r="AS1624" s="1"/>
      <c r="AT1624" s="1"/>
      <c r="AU1624" s="1"/>
      <c r="AV1624" s="1"/>
      <c r="AW1624" s="1"/>
    </row>
    <row r="1625" spans="37:49">
      <c r="AK1625" s="1"/>
      <c r="AQ1625" s="1"/>
      <c r="AR1625" s="1"/>
      <c r="AS1625" s="1"/>
      <c r="AT1625" s="1"/>
      <c r="AU1625" s="1"/>
      <c r="AV1625" s="1"/>
      <c r="AW1625" s="1"/>
    </row>
    <row r="1626" spans="37:49">
      <c r="AK1626" s="1"/>
      <c r="AQ1626" s="1"/>
      <c r="AR1626" s="1"/>
      <c r="AS1626" s="1"/>
      <c r="AT1626" s="1"/>
      <c r="AU1626" s="1"/>
      <c r="AV1626" s="1"/>
      <c r="AW1626" s="1"/>
    </row>
    <row r="1627" spans="37:49">
      <c r="AK1627" s="1"/>
      <c r="AQ1627" s="1"/>
      <c r="AR1627" s="1"/>
      <c r="AS1627" s="1"/>
      <c r="AT1627" s="1"/>
      <c r="AU1627" s="1"/>
      <c r="AV1627" s="1"/>
      <c r="AW1627" s="1"/>
    </row>
    <row r="1628" spans="37:49">
      <c r="AK1628" s="1"/>
      <c r="AQ1628" s="1"/>
      <c r="AR1628" s="1"/>
      <c r="AS1628" s="1"/>
      <c r="AT1628" s="1"/>
      <c r="AU1628" s="1"/>
      <c r="AV1628" s="1"/>
      <c r="AW1628" s="1"/>
    </row>
    <row r="1629" spans="37:49">
      <c r="AK1629" s="1"/>
      <c r="AQ1629" s="1"/>
      <c r="AR1629" s="1"/>
      <c r="AS1629" s="1"/>
      <c r="AT1629" s="1"/>
      <c r="AU1629" s="1"/>
      <c r="AV1629" s="1"/>
      <c r="AW1629" s="1"/>
    </row>
    <row r="1630" spans="37:49">
      <c r="AK1630" s="1"/>
      <c r="AQ1630" s="1"/>
      <c r="AR1630" s="1"/>
      <c r="AS1630" s="1"/>
      <c r="AT1630" s="1"/>
      <c r="AU1630" s="1"/>
      <c r="AV1630" s="1"/>
      <c r="AW1630" s="1"/>
    </row>
    <row r="1631" spans="37:49">
      <c r="AK1631" s="1"/>
      <c r="AQ1631" s="1"/>
      <c r="AR1631" s="1"/>
      <c r="AS1631" s="1"/>
      <c r="AT1631" s="1"/>
      <c r="AU1631" s="1"/>
      <c r="AV1631" s="1"/>
      <c r="AW1631" s="1"/>
    </row>
    <row r="1632" spans="37:49">
      <c r="AK1632" s="1"/>
      <c r="AQ1632" s="1"/>
      <c r="AR1632" s="1"/>
      <c r="AS1632" s="1"/>
      <c r="AT1632" s="1"/>
      <c r="AU1632" s="1"/>
      <c r="AV1632" s="1"/>
      <c r="AW1632" s="1"/>
    </row>
    <row r="1633" spans="37:49">
      <c r="AK1633" s="1"/>
      <c r="AQ1633" s="1"/>
      <c r="AR1633" s="1"/>
      <c r="AS1633" s="1"/>
      <c r="AT1633" s="1"/>
      <c r="AU1633" s="1"/>
      <c r="AV1633" s="1"/>
      <c r="AW1633" s="1"/>
    </row>
    <row r="1634" spans="37:49">
      <c r="AK1634" s="1"/>
      <c r="AQ1634" s="1"/>
      <c r="AR1634" s="1"/>
      <c r="AS1634" s="1"/>
      <c r="AT1634" s="1"/>
      <c r="AU1634" s="1"/>
      <c r="AV1634" s="1"/>
      <c r="AW1634" s="1"/>
    </row>
    <row r="1635" spans="37:49">
      <c r="AK1635" s="1"/>
      <c r="AQ1635" s="1"/>
      <c r="AR1635" s="1"/>
      <c r="AS1635" s="1"/>
      <c r="AT1635" s="1"/>
      <c r="AU1635" s="1"/>
      <c r="AV1635" s="1"/>
      <c r="AW1635" s="1"/>
    </row>
    <row r="1636" spans="37:49">
      <c r="AK1636" s="1"/>
      <c r="AQ1636" s="1"/>
      <c r="AR1636" s="1"/>
      <c r="AS1636" s="1"/>
      <c r="AT1636" s="1"/>
      <c r="AU1636" s="1"/>
      <c r="AV1636" s="1"/>
      <c r="AW1636" s="1"/>
    </row>
    <row r="1637" spans="37:49">
      <c r="AK1637" s="1"/>
      <c r="AQ1637" s="1"/>
      <c r="AR1637" s="1"/>
      <c r="AS1637" s="1"/>
      <c r="AT1637" s="1"/>
      <c r="AU1637" s="1"/>
      <c r="AV1637" s="1"/>
      <c r="AW1637" s="1"/>
    </row>
    <row r="1638" spans="37:49">
      <c r="AK1638" s="1"/>
      <c r="AQ1638" s="1"/>
      <c r="AR1638" s="1"/>
      <c r="AS1638" s="1"/>
      <c r="AT1638" s="1"/>
      <c r="AU1638" s="1"/>
      <c r="AV1638" s="1"/>
      <c r="AW1638" s="1"/>
    </row>
    <row r="1639" spans="37:49">
      <c r="AK1639" s="1"/>
      <c r="AQ1639" s="1"/>
      <c r="AR1639" s="1"/>
      <c r="AS1639" s="1"/>
      <c r="AT1639" s="1"/>
      <c r="AU1639" s="1"/>
      <c r="AV1639" s="1"/>
      <c r="AW1639" s="1"/>
    </row>
    <row r="1640" spans="37:49">
      <c r="AK1640" s="1"/>
      <c r="AQ1640" s="1"/>
      <c r="AR1640" s="1"/>
      <c r="AS1640" s="1"/>
      <c r="AT1640" s="1"/>
      <c r="AU1640" s="1"/>
      <c r="AV1640" s="1"/>
      <c r="AW1640" s="1"/>
    </row>
    <row r="1641" spans="37:49">
      <c r="AK1641" s="1"/>
      <c r="AQ1641" s="1"/>
      <c r="AR1641" s="1"/>
      <c r="AS1641" s="1"/>
      <c r="AT1641" s="1"/>
      <c r="AU1641" s="1"/>
      <c r="AV1641" s="1"/>
      <c r="AW1641" s="1"/>
    </row>
    <row r="1642" spans="37:49">
      <c r="AK1642" s="1"/>
      <c r="AQ1642" s="1"/>
      <c r="AR1642" s="1"/>
      <c r="AS1642" s="1"/>
      <c r="AT1642" s="1"/>
      <c r="AU1642" s="1"/>
      <c r="AV1642" s="1"/>
      <c r="AW1642" s="1"/>
    </row>
    <row r="1643" spans="37:49">
      <c r="AK1643" s="1"/>
      <c r="AQ1643" s="1"/>
      <c r="AR1643" s="1"/>
      <c r="AS1643" s="1"/>
      <c r="AT1643" s="1"/>
      <c r="AU1643" s="1"/>
      <c r="AV1643" s="1"/>
      <c r="AW1643" s="1"/>
    </row>
    <row r="1644" spans="37:49">
      <c r="AK1644" s="1"/>
      <c r="AQ1644" s="1"/>
      <c r="AR1644" s="1"/>
      <c r="AS1644" s="1"/>
      <c r="AT1644" s="1"/>
      <c r="AU1644" s="1"/>
      <c r="AV1644" s="1"/>
      <c r="AW1644" s="1"/>
    </row>
    <row r="1645" spans="37:49">
      <c r="AK1645" s="1"/>
      <c r="AQ1645" s="1"/>
      <c r="AR1645" s="1"/>
      <c r="AS1645" s="1"/>
      <c r="AT1645" s="1"/>
      <c r="AU1645" s="1"/>
      <c r="AV1645" s="1"/>
      <c r="AW1645" s="1"/>
    </row>
    <row r="1646" spans="37:49">
      <c r="AK1646" s="1"/>
      <c r="AQ1646" s="1"/>
      <c r="AR1646" s="1"/>
      <c r="AS1646" s="1"/>
      <c r="AT1646" s="1"/>
      <c r="AU1646" s="1"/>
      <c r="AV1646" s="1"/>
      <c r="AW1646" s="1"/>
    </row>
    <row r="1647" spans="37:49">
      <c r="AK1647" s="1"/>
      <c r="AQ1647" s="1"/>
      <c r="AR1647" s="1"/>
      <c r="AS1647" s="1"/>
      <c r="AT1647" s="1"/>
      <c r="AU1647" s="1"/>
      <c r="AV1647" s="1"/>
      <c r="AW1647" s="1"/>
    </row>
    <row r="1648" spans="37:49">
      <c r="AK1648" s="1"/>
      <c r="AQ1648" s="1"/>
      <c r="AR1648" s="1"/>
      <c r="AS1648" s="1"/>
      <c r="AT1648" s="1"/>
      <c r="AU1648" s="1"/>
      <c r="AV1648" s="1"/>
      <c r="AW1648" s="1"/>
    </row>
    <row r="1649" spans="37:49">
      <c r="AK1649" s="1"/>
      <c r="AQ1649" s="1"/>
      <c r="AR1649" s="1"/>
      <c r="AS1649" s="1"/>
      <c r="AT1649" s="1"/>
      <c r="AU1649" s="1"/>
      <c r="AV1649" s="1"/>
      <c r="AW1649" s="1"/>
    </row>
    <row r="1650" spans="37:49">
      <c r="AK1650" s="1"/>
      <c r="AQ1650" s="1"/>
      <c r="AR1650" s="1"/>
      <c r="AS1650" s="1"/>
      <c r="AT1650" s="1"/>
      <c r="AU1650" s="1"/>
      <c r="AV1650" s="1"/>
      <c r="AW1650" s="1"/>
    </row>
    <row r="1651" spans="37:49">
      <c r="AK1651" s="1"/>
      <c r="AQ1651" s="1"/>
      <c r="AR1651" s="1"/>
      <c r="AS1651" s="1"/>
      <c r="AT1651" s="1"/>
      <c r="AU1651" s="1"/>
      <c r="AV1651" s="1"/>
      <c r="AW1651" s="1"/>
    </row>
    <row r="1652" spans="37:49">
      <c r="AK1652" s="1"/>
      <c r="AQ1652" s="1"/>
      <c r="AR1652" s="1"/>
      <c r="AS1652" s="1"/>
      <c r="AT1652" s="1"/>
      <c r="AU1652" s="1"/>
      <c r="AV1652" s="1"/>
      <c r="AW1652" s="1"/>
    </row>
    <row r="1653" spans="37:49">
      <c r="AK1653" s="1"/>
      <c r="AQ1653" s="1"/>
      <c r="AR1653" s="1"/>
      <c r="AS1653" s="1"/>
      <c r="AT1653" s="1"/>
      <c r="AU1653" s="1"/>
      <c r="AV1653" s="1"/>
      <c r="AW1653" s="1"/>
    </row>
    <row r="1654" spans="37:49">
      <c r="AK1654" s="1"/>
      <c r="AQ1654" s="1"/>
      <c r="AR1654" s="1"/>
      <c r="AS1654" s="1"/>
      <c r="AT1654" s="1"/>
      <c r="AU1654" s="1"/>
      <c r="AV1654" s="1"/>
      <c r="AW1654" s="1"/>
    </row>
    <row r="1655" spans="37:49">
      <c r="AK1655" s="1"/>
      <c r="AQ1655" s="1"/>
      <c r="AR1655" s="1"/>
      <c r="AS1655" s="1"/>
      <c r="AT1655" s="1"/>
      <c r="AU1655" s="1"/>
      <c r="AV1655" s="1"/>
      <c r="AW1655" s="1"/>
    </row>
    <row r="1656" spans="37:49">
      <c r="AK1656" s="1"/>
      <c r="AQ1656" s="1"/>
      <c r="AR1656" s="1"/>
      <c r="AS1656" s="1"/>
      <c r="AT1656" s="1"/>
      <c r="AU1656" s="1"/>
      <c r="AV1656" s="1"/>
      <c r="AW1656" s="1"/>
    </row>
    <row r="1657" spans="37:49">
      <c r="AK1657" s="1"/>
      <c r="AQ1657" s="1"/>
      <c r="AR1657" s="1"/>
      <c r="AS1657" s="1"/>
      <c r="AT1657" s="1"/>
      <c r="AU1657" s="1"/>
      <c r="AV1657" s="1"/>
      <c r="AW1657" s="1"/>
    </row>
    <row r="1658" spans="37:49">
      <c r="AK1658" s="1"/>
      <c r="AQ1658" s="1"/>
      <c r="AR1658" s="1"/>
      <c r="AS1658" s="1"/>
      <c r="AT1658" s="1"/>
      <c r="AU1658" s="1"/>
      <c r="AV1658" s="1"/>
      <c r="AW1658" s="1"/>
    </row>
    <row r="1659" spans="37:49">
      <c r="AK1659" s="1"/>
      <c r="AQ1659" s="1"/>
      <c r="AR1659" s="1"/>
      <c r="AS1659" s="1"/>
      <c r="AT1659" s="1"/>
      <c r="AU1659" s="1"/>
      <c r="AV1659" s="1"/>
      <c r="AW1659" s="1"/>
    </row>
    <row r="1660" spans="37:49">
      <c r="AK1660" s="1"/>
      <c r="AQ1660" s="1"/>
      <c r="AR1660" s="1"/>
      <c r="AS1660" s="1"/>
      <c r="AT1660" s="1"/>
      <c r="AU1660" s="1"/>
      <c r="AV1660" s="1"/>
      <c r="AW1660" s="1"/>
    </row>
    <row r="1661" spans="37:49">
      <c r="AK1661" s="1"/>
      <c r="AQ1661" s="1"/>
      <c r="AR1661" s="1"/>
      <c r="AS1661" s="1"/>
      <c r="AT1661" s="1"/>
      <c r="AU1661" s="1"/>
      <c r="AV1661" s="1"/>
      <c r="AW1661" s="1"/>
    </row>
    <row r="1662" spans="37:49">
      <c r="AK1662" s="1"/>
      <c r="AQ1662" s="1"/>
      <c r="AR1662" s="1"/>
      <c r="AS1662" s="1"/>
      <c r="AT1662" s="1"/>
      <c r="AU1662" s="1"/>
      <c r="AV1662" s="1"/>
      <c r="AW1662" s="1"/>
    </row>
    <row r="1663" spans="37:49">
      <c r="AK1663" s="1"/>
      <c r="AQ1663" s="1"/>
      <c r="AR1663" s="1"/>
      <c r="AS1663" s="1"/>
      <c r="AT1663" s="1"/>
      <c r="AU1663" s="1"/>
      <c r="AV1663" s="1"/>
      <c r="AW1663" s="1"/>
    </row>
    <row r="1664" spans="37:49">
      <c r="AK1664" s="1"/>
      <c r="AQ1664" s="1"/>
      <c r="AR1664" s="1"/>
      <c r="AS1664" s="1"/>
      <c r="AT1664" s="1"/>
      <c r="AU1664" s="1"/>
      <c r="AV1664" s="1"/>
      <c r="AW1664" s="1"/>
    </row>
    <row r="1665" spans="37:49">
      <c r="AK1665" s="1"/>
      <c r="AQ1665" s="1"/>
      <c r="AR1665" s="1"/>
      <c r="AS1665" s="1"/>
      <c r="AT1665" s="1"/>
      <c r="AU1665" s="1"/>
      <c r="AV1665" s="1"/>
      <c r="AW1665" s="1"/>
    </row>
    <row r="1666" spans="37:49">
      <c r="AK1666" s="1"/>
      <c r="AQ1666" s="1"/>
      <c r="AR1666" s="1"/>
      <c r="AS1666" s="1"/>
      <c r="AT1666" s="1"/>
      <c r="AU1666" s="1"/>
      <c r="AV1666" s="1"/>
      <c r="AW1666" s="1"/>
    </row>
    <row r="1667" spans="37:49">
      <c r="AK1667" s="1"/>
      <c r="AQ1667" s="1"/>
      <c r="AR1667" s="1"/>
      <c r="AS1667" s="1"/>
      <c r="AT1667" s="1"/>
      <c r="AU1667" s="1"/>
      <c r="AV1667" s="1"/>
      <c r="AW1667" s="1"/>
    </row>
    <row r="1668" spans="37:49">
      <c r="AK1668" s="1"/>
      <c r="AQ1668" s="1"/>
      <c r="AR1668" s="1"/>
      <c r="AS1668" s="1"/>
      <c r="AT1668" s="1"/>
      <c r="AU1668" s="1"/>
      <c r="AV1668" s="1"/>
      <c r="AW1668" s="1"/>
    </row>
    <row r="1669" spans="37:49">
      <c r="AK1669" s="1"/>
      <c r="AQ1669" s="1"/>
      <c r="AR1669" s="1"/>
      <c r="AS1669" s="1"/>
      <c r="AT1669" s="1"/>
      <c r="AU1669" s="1"/>
      <c r="AV1669" s="1"/>
      <c r="AW1669" s="1"/>
    </row>
    <row r="1670" spans="37:49">
      <c r="AK1670" s="1"/>
      <c r="AQ1670" s="1"/>
      <c r="AR1670" s="1"/>
      <c r="AS1670" s="1"/>
      <c r="AT1670" s="1"/>
      <c r="AU1670" s="1"/>
      <c r="AV1670" s="1"/>
      <c r="AW1670" s="1"/>
    </row>
    <row r="1671" spans="37:49">
      <c r="AK1671" s="1"/>
      <c r="AQ1671" s="1"/>
      <c r="AR1671" s="1"/>
      <c r="AS1671" s="1"/>
      <c r="AT1671" s="1"/>
      <c r="AU1671" s="1"/>
      <c r="AV1671" s="1"/>
      <c r="AW1671" s="1"/>
    </row>
    <row r="1672" spans="37:49">
      <c r="AK1672" s="1"/>
      <c r="AQ1672" s="1"/>
      <c r="AR1672" s="1"/>
      <c r="AS1672" s="1"/>
      <c r="AT1672" s="1"/>
      <c r="AU1672" s="1"/>
      <c r="AV1672" s="1"/>
      <c r="AW1672" s="1"/>
    </row>
    <row r="1673" spans="37:49">
      <c r="AK1673" s="1"/>
      <c r="AQ1673" s="1"/>
      <c r="AR1673" s="1"/>
      <c r="AS1673" s="1"/>
      <c r="AT1673" s="1"/>
      <c r="AU1673" s="1"/>
      <c r="AV1673" s="1"/>
      <c r="AW1673" s="1"/>
    </row>
    <row r="1674" spans="37:49">
      <c r="AK1674" s="1"/>
      <c r="AQ1674" s="1"/>
      <c r="AR1674" s="1"/>
      <c r="AS1674" s="1"/>
      <c r="AT1674" s="1"/>
      <c r="AU1674" s="1"/>
      <c r="AV1674" s="1"/>
      <c r="AW1674" s="1"/>
    </row>
    <row r="1675" spans="37:49">
      <c r="AK1675" s="1"/>
      <c r="AQ1675" s="1"/>
      <c r="AR1675" s="1"/>
      <c r="AS1675" s="1"/>
      <c r="AT1675" s="1"/>
      <c r="AU1675" s="1"/>
      <c r="AV1675" s="1"/>
      <c r="AW1675" s="1"/>
    </row>
    <row r="1676" spans="37:49">
      <c r="AK1676" s="1"/>
      <c r="AQ1676" s="1"/>
      <c r="AR1676" s="1"/>
      <c r="AS1676" s="1"/>
      <c r="AT1676" s="1"/>
      <c r="AU1676" s="1"/>
      <c r="AV1676" s="1"/>
      <c r="AW1676" s="1"/>
    </row>
    <row r="1677" spans="37:49">
      <c r="AK1677" s="1"/>
      <c r="AQ1677" s="1"/>
      <c r="AR1677" s="1"/>
      <c r="AS1677" s="1"/>
      <c r="AT1677" s="1"/>
      <c r="AU1677" s="1"/>
      <c r="AV1677" s="1"/>
      <c r="AW1677" s="1"/>
    </row>
    <row r="1678" spans="37:49">
      <c r="AK1678" s="1"/>
      <c r="AQ1678" s="1"/>
      <c r="AR1678" s="1"/>
      <c r="AS1678" s="1"/>
      <c r="AT1678" s="1"/>
      <c r="AU1678" s="1"/>
      <c r="AV1678" s="1"/>
      <c r="AW1678" s="1"/>
    </row>
    <row r="1679" spans="37:49">
      <c r="AK1679" s="1"/>
      <c r="AQ1679" s="1"/>
      <c r="AR1679" s="1"/>
      <c r="AS1679" s="1"/>
      <c r="AT1679" s="1"/>
      <c r="AU1679" s="1"/>
      <c r="AV1679" s="1"/>
      <c r="AW1679" s="1"/>
    </row>
    <row r="1680" spans="37:49">
      <c r="AK1680" s="1"/>
      <c r="AQ1680" s="1"/>
      <c r="AR1680" s="1"/>
      <c r="AS1680" s="1"/>
      <c r="AT1680" s="1"/>
      <c r="AU1680" s="1"/>
      <c r="AV1680" s="1"/>
      <c r="AW1680" s="1"/>
    </row>
    <row r="1681" spans="37:49">
      <c r="AK1681" s="1"/>
      <c r="AQ1681" s="1"/>
      <c r="AR1681" s="1"/>
      <c r="AS1681" s="1"/>
      <c r="AT1681" s="1"/>
      <c r="AU1681" s="1"/>
      <c r="AV1681" s="1"/>
      <c r="AW1681" s="1"/>
    </row>
    <row r="1682" spans="37:49">
      <c r="AK1682" s="1"/>
      <c r="AQ1682" s="1"/>
      <c r="AR1682" s="1"/>
      <c r="AS1682" s="1"/>
      <c r="AT1682" s="1"/>
      <c r="AU1682" s="1"/>
      <c r="AV1682" s="1"/>
      <c r="AW1682" s="1"/>
    </row>
    <row r="1683" spans="37:49">
      <c r="AK1683" s="1"/>
      <c r="AQ1683" s="1"/>
      <c r="AR1683" s="1"/>
      <c r="AS1683" s="1"/>
      <c r="AT1683" s="1"/>
      <c r="AU1683" s="1"/>
      <c r="AV1683" s="1"/>
      <c r="AW1683" s="1"/>
    </row>
    <row r="1684" spans="37:49">
      <c r="AK1684" s="1"/>
      <c r="AQ1684" s="1"/>
      <c r="AR1684" s="1"/>
      <c r="AS1684" s="1"/>
      <c r="AT1684" s="1"/>
      <c r="AU1684" s="1"/>
      <c r="AV1684" s="1"/>
      <c r="AW1684" s="1"/>
    </row>
    <row r="1685" spans="37:49">
      <c r="AK1685" s="1"/>
      <c r="AQ1685" s="1"/>
      <c r="AR1685" s="1"/>
      <c r="AS1685" s="1"/>
      <c r="AT1685" s="1"/>
      <c r="AU1685" s="1"/>
      <c r="AV1685" s="1"/>
      <c r="AW1685" s="1"/>
    </row>
    <row r="1686" spans="37:49">
      <c r="AK1686" s="1"/>
      <c r="AQ1686" s="1"/>
      <c r="AR1686" s="1"/>
      <c r="AS1686" s="1"/>
      <c r="AT1686" s="1"/>
      <c r="AU1686" s="1"/>
      <c r="AV1686" s="1"/>
      <c r="AW1686" s="1"/>
    </row>
    <row r="1687" spans="37:49">
      <c r="AK1687" s="1"/>
      <c r="AQ1687" s="1"/>
      <c r="AR1687" s="1"/>
      <c r="AS1687" s="1"/>
      <c r="AT1687" s="1"/>
      <c r="AU1687" s="1"/>
      <c r="AV1687" s="1"/>
      <c r="AW1687" s="1"/>
    </row>
    <row r="1688" spans="37:49">
      <c r="AK1688" s="1"/>
      <c r="AQ1688" s="1"/>
      <c r="AR1688" s="1"/>
      <c r="AS1688" s="1"/>
      <c r="AT1688" s="1"/>
      <c r="AU1688" s="1"/>
      <c r="AV1688" s="1"/>
      <c r="AW1688" s="1"/>
    </row>
    <row r="1689" spans="37:49">
      <c r="AK1689" s="1"/>
      <c r="AQ1689" s="1"/>
      <c r="AR1689" s="1"/>
      <c r="AS1689" s="1"/>
      <c r="AT1689" s="1"/>
      <c r="AU1689" s="1"/>
      <c r="AV1689" s="1"/>
      <c r="AW1689" s="1"/>
    </row>
    <row r="1690" spans="37:49">
      <c r="AK1690" s="1"/>
      <c r="AQ1690" s="1"/>
      <c r="AR1690" s="1"/>
      <c r="AS1690" s="1"/>
      <c r="AT1690" s="1"/>
      <c r="AU1690" s="1"/>
      <c r="AV1690" s="1"/>
      <c r="AW1690" s="1"/>
    </row>
    <row r="1691" spans="37:49">
      <c r="AK1691" s="1"/>
      <c r="AQ1691" s="1"/>
      <c r="AR1691" s="1"/>
      <c r="AS1691" s="1"/>
      <c r="AT1691" s="1"/>
      <c r="AU1691" s="1"/>
      <c r="AV1691" s="1"/>
      <c r="AW1691" s="1"/>
    </row>
    <row r="1692" spans="37:49">
      <c r="AK1692" s="1"/>
      <c r="AQ1692" s="1"/>
      <c r="AR1692" s="1"/>
      <c r="AS1692" s="1"/>
      <c r="AT1692" s="1"/>
      <c r="AU1692" s="1"/>
      <c r="AV1692" s="1"/>
      <c r="AW1692" s="1"/>
    </row>
    <row r="1693" spans="37:49">
      <c r="AK1693" s="1"/>
      <c r="AQ1693" s="1"/>
      <c r="AR1693" s="1"/>
      <c r="AS1693" s="1"/>
      <c r="AT1693" s="1"/>
      <c r="AU1693" s="1"/>
      <c r="AV1693" s="1"/>
      <c r="AW1693" s="1"/>
    </row>
    <row r="1694" spans="37:49">
      <c r="AK1694" s="1"/>
      <c r="AQ1694" s="1"/>
      <c r="AR1694" s="1"/>
      <c r="AS1694" s="1"/>
      <c r="AT1694" s="1"/>
      <c r="AU1694" s="1"/>
      <c r="AV1694" s="1"/>
      <c r="AW1694" s="1"/>
    </row>
    <row r="1695" spans="37:49">
      <c r="AK1695" s="1"/>
      <c r="AQ1695" s="1"/>
      <c r="AR1695" s="1"/>
      <c r="AS1695" s="1"/>
      <c r="AT1695" s="1"/>
      <c r="AU1695" s="1"/>
      <c r="AV1695" s="1"/>
      <c r="AW1695" s="1"/>
    </row>
    <row r="1696" spans="37:49">
      <c r="AK1696" s="1"/>
      <c r="AQ1696" s="1"/>
      <c r="AR1696" s="1"/>
      <c r="AS1696" s="1"/>
      <c r="AT1696" s="1"/>
      <c r="AU1696" s="1"/>
      <c r="AV1696" s="1"/>
      <c r="AW1696" s="1"/>
    </row>
    <row r="1697" spans="37:49">
      <c r="AK1697" s="1"/>
      <c r="AQ1697" s="1"/>
      <c r="AR1697" s="1"/>
      <c r="AS1697" s="1"/>
      <c r="AT1697" s="1"/>
      <c r="AU1697" s="1"/>
      <c r="AV1697" s="1"/>
      <c r="AW1697" s="1"/>
    </row>
    <row r="1698" spans="37:49">
      <c r="AK1698" s="1"/>
      <c r="AQ1698" s="1"/>
      <c r="AR1698" s="1"/>
      <c r="AS1698" s="1"/>
      <c r="AT1698" s="1"/>
      <c r="AU1698" s="1"/>
      <c r="AV1698" s="1"/>
      <c r="AW1698" s="1"/>
    </row>
    <row r="1699" spans="37:49">
      <c r="AK1699" s="1"/>
      <c r="AQ1699" s="1"/>
      <c r="AR1699" s="1"/>
      <c r="AS1699" s="1"/>
      <c r="AT1699" s="1"/>
      <c r="AU1699" s="1"/>
      <c r="AV1699" s="1"/>
      <c r="AW1699" s="1"/>
    </row>
    <row r="1700" spans="37:49">
      <c r="AK1700" s="1"/>
      <c r="AQ1700" s="1"/>
      <c r="AR1700" s="1"/>
      <c r="AS1700" s="1"/>
      <c r="AT1700" s="1"/>
      <c r="AU1700" s="1"/>
      <c r="AV1700" s="1"/>
      <c r="AW1700" s="1"/>
    </row>
    <row r="1701" spans="37:49">
      <c r="AK1701" s="1"/>
      <c r="AQ1701" s="1"/>
      <c r="AR1701" s="1"/>
      <c r="AS1701" s="1"/>
      <c r="AT1701" s="1"/>
      <c r="AU1701" s="1"/>
      <c r="AV1701" s="1"/>
      <c r="AW1701" s="1"/>
    </row>
    <row r="1702" spans="37:49">
      <c r="AK1702" s="1"/>
      <c r="AQ1702" s="1"/>
      <c r="AR1702" s="1"/>
      <c r="AS1702" s="1"/>
      <c r="AT1702" s="1"/>
      <c r="AU1702" s="1"/>
      <c r="AV1702" s="1"/>
      <c r="AW1702" s="1"/>
    </row>
    <row r="1703" spans="37:49">
      <c r="AK1703" s="1"/>
      <c r="AQ1703" s="1"/>
      <c r="AR1703" s="1"/>
      <c r="AS1703" s="1"/>
      <c r="AT1703" s="1"/>
      <c r="AU1703" s="1"/>
      <c r="AV1703" s="1"/>
      <c r="AW1703" s="1"/>
    </row>
    <row r="1704" spans="37:49">
      <c r="AK1704" s="1"/>
      <c r="AQ1704" s="1"/>
      <c r="AR1704" s="1"/>
      <c r="AS1704" s="1"/>
      <c r="AT1704" s="1"/>
      <c r="AU1704" s="1"/>
      <c r="AV1704" s="1"/>
      <c r="AW1704" s="1"/>
    </row>
    <row r="1705" spans="37:49">
      <c r="AK1705" s="1"/>
      <c r="AQ1705" s="1"/>
      <c r="AR1705" s="1"/>
      <c r="AS1705" s="1"/>
      <c r="AT1705" s="1"/>
      <c r="AU1705" s="1"/>
      <c r="AV1705" s="1"/>
      <c r="AW1705" s="1"/>
    </row>
    <row r="1706" spans="37:49">
      <c r="AK1706" s="1"/>
      <c r="AQ1706" s="1"/>
      <c r="AR1706" s="1"/>
      <c r="AS1706" s="1"/>
      <c r="AT1706" s="1"/>
      <c r="AU1706" s="1"/>
      <c r="AV1706" s="1"/>
      <c r="AW1706" s="1"/>
    </row>
    <row r="1707" spans="37:49">
      <c r="AK1707" s="1"/>
      <c r="AQ1707" s="1"/>
      <c r="AR1707" s="1"/>
      <c r="AS1707" s="1"/>
      <c r="AT1707" s="1"/>
      <c r="AU1707" s="1"/>
      <c r="AV1707" s="1"/>
      <c r="AW1707" s="1"/>
    </row>
    <row r="1708" spans="37:49">
      <c r="AK1708" s="1"/>
      <c r="AQ1708" s="1"/>
      <c r="AR1708" s="1"/>
      <c r="AS1708" s="1"/>
      <c r="AT1708" s="1"/>
      <c r="AU1708" s="1"/>
      <c r="AV1708" s="1"/>
      <c r="AW1708" s="1"/>
    </row>
    <row r="1709" spans="37:49">
      <c r="AK1709" s="1"/>
      <c r="AQ1709" s="1"/>
      <c r="AR1709" s="1"/>
      <c r="AS1709" s="1"/>
      <c r="AT1709" s="1"/>
      <c r="AU1709" s="1"/>
      <c r="AV1709" s="1"/>
      <c r="AW1709" s="1"/>
    </row>
    <row r="1710" spans="37:49">
      <c r="AK1710" s="1"/>
      <c r="AQ1710" s="1"/>
      <c r="AR1710" s="1"/>
      <c r="AS1710" s="1"/>
      <c r="AT1710" s="1"/>
      <c r="AU1710" s="1"/>
      <c r="AV1710" s="1"/>
      <c r="AW1710" s="1"/>
    </row>
    <row r="1711" spans="37:49">
      <c r="AK1711" s="1"/>
      <c r="AQ1711" s="1"/>
      <c r="AR1711" s="1"/>
      <c r="AS1711" s="1"/>
      <c r="AT1711" s="1"/>
      <c r="AU1711" s="1"/>
      <c r="AV1711" s="1"/>
      <c r="AW1711" s="1"/>
    </row>
    <row r="1712" spans="37:49">
      <c r="AK1712" s="1"/>
      <c r="AQ1712" s="1"/>
      <c r="AR1712" s="1"/>
      <c r="AS1712" s="1"/>
      <c r="AT1712" s="1"/>
      <c r="AU1712" s="1"/>
      <c r="AV1712" s="1"/>
      <c r="AW1712" s="1"/>
    </row>
    <row r="1713" spans="37:49">
      <c r="AK1713" s="1"/>
      <c r="AQ1713" s="1"/>
      <c r="AR1713" s="1"/>
      <c r="AS1713" s="1"/>
      <c r="AT1713" s="1"/>
      <c r="AU1713" s="1"/>
      <c r="AV1713" s="1"/>
      <c r="AW1713" s="1"/>
    </row>
    <row r="1714" spans="37:49">
      <c r="AK1714" s="1"/>
      <c r="AQ1714" s="1"/>
      <c r="AR1714" s="1"/>
      <c r="AS1714" s="1"/>
      <c r="AT1714" s="1"/>
      <c r="AU1714" s="1"/>
      <c r="AV1714" s="1"/>
      <c r="AW1714" s="1"/>
    </row>
    <row r="1715" spans="37:49">
      <c r="AK1715" s="1"/>
      <c r="AQ1715" s="1"/>
      <c r="AR1715" s="1"/>
      <c r="AS1715" s="1"/>
      <c r="AT1715" s="1"/>
      <c r="AU1715" s="1"/>
      <c r="AV1715" s="1"/>
      <c r="AW1715" s="1"/>
    </row>
    <row r="1716" spans="37:49">
      <c r="AK1716" s="1"/>
      <c r="AQ1716" s="1"/>
      <c r="AR1716" s="1"/>
      <c r="AS1716" s="1"/>
      <c r="AT1716" s="1"/>
      <c r="AU1716" s="1"/>
      <c r="AV1716" s="1"/>
      <c r="AW1716" s="1"/>
    </row>
    <row r="1717" spans="37:49">
      <c r="AK1717" s="1"/>
      <c r="AQ1717" s="1"/>
      <c r="AR1717" s="1"/>
      <c r="AS1717" s="1"/>
      <c r="AT1717" s="1"/>
      <c r="AU1717" s="1"/>
      <c r="AV1717" s="1"/>
      <c r="AW1717" s="1"/>
    </row>
    <row r="1718" spans="37:49">
      <c r="AK1718" s="1"/>
      <c r="AQ1718" s="1"/>
      <c r="AR1718" s="1"/>
      <c r="AS1718" s="1"/>
      <c r="AT1718" s="1"/>
      <c r="AU1718" s="1"/>
      <c r="AV1718" s="1"/>
      <c r="AW1718" s="1"/>
    </row>
    <row r="1719" spans="37:49">
      <c r="AK1719" s="1"/>
      <c r="AQ1719" s="1"/>
      <c r="AR1719" s="1"/>
      <c r="AS1719" s="1"/>
      <c r="AT1719" s="1"/>
      <c r="AU1719" s="1"/>
      <c r="AV1719" s="1"/>
      <c r="AW1719" s="1"/>
    </row>
    <row r="1720" spans="37:49">
      <c r="AK1720" s="1"/>
      <c r="AQ1720" s="1"/>
      <c r="AR1720" s="1"/>
      <c r="AS1720" s="1"/>
      <c r="AT1720" s="1"/>
      <c r="AU1720" s="1"/>
      <c r="AV1720" s="1"/>
      <c r="AW1720" s="1"/>
    </row>
    <row r="1721" spans="37:49">
      <c r="AK1721" s="1"/>
      <c r="AQ1721" s="1"/>
      <c r="AR1721" s="1"/>
      <c r="AS1721" s="1"/>
      <c r="AT1721" s="1"/>
      <c r="AU1721" s="1"/>
      <c r="AV1721" s="1"/>
      <c r="AW1721" s="1"/>
    </row>
    <row r="1722" spans="37:49">
      <c r="AK1722" s="1"/>
      <c r="AQ1722" s="1"/>
      <c r="AR1722" s="1"/>
      <c r="AS1722" s="1"/>
      <c r="AT1722" s="1"/>
      <c r="AU1722" s="1"/>
      <c r="AV1722" s="1"/>
      <c r="AW1722" s="1"/>
    </row>
    <row r="1723" spans="37:49">
      <c r="AK1723" s="1"/>
      <c r="AQ1723" s="1"/>
      <c r="AR1723" s="1"/>
      <c r="AS1723" s="1"/>
      <c r="AT1723" s="1"/>
      <c r="AU1723" s="1"/>
      <c r="AV1723" s="1"/>
      <c r="AW1723" s="1"/>
    </row>
    <row r="1724" spans="37:49">
      <c r="AK1724" s="1"/>
      <c r="AQ1724" s="1"/>
      <c r="AR1724" s="1"/>
      <c r="AS1724" s="1"/>
      <c r="AT1724" s="1"/>
      <c r="AU1724" s="1"/>
      <c r="AV1724" s="1"/>
      <c r="AW1724" s="1"/>
    </row>
    <row r="1725" spans="37:49">
      <c r="AK1725" s="1"/>
      <c r="AQ1725" s="1"/>
      <c r="AR1725" s="1"/>
      <c r="AS1725" s="1"/>
      <c r="AT1725" s="1"/>
      <c r="AU1725" s="1"/>
      <c r="AV1725" s="1"/>
      <c r="AW1725" s="1"/>
    </row>
    <row r="1726" spans="37:49">
      <c r="AK1726" s="1"/>
      <c r="AQ1726" s="1"/>
      <c r="AR1726" s="1"/>
      <c r="AS1726" s="1"/>
      <c r="AT1726" s="1"/>
      <c r="AU1726" s="1"/>
      <c r="AV1726" s="1"/>
      <c r="AW1726" s="1"/>
    </row>
    <row r="1727" spans="37:49">
      <c r="AK1727" s="1"/>
      <c r="AQ1727" s="1"/>
      <c r="AR1727" s="1"/>
      <c r="AS1727" s="1"/>
      <c r="AT1727" s="1"/>
      <c r="AU1727" s="1"/>
      <c r="AV1727" s="1"/>
      <c r="AW1727" s="1"/>
    </row>
    <row r="1728" spans="37:49">
      <c r="AK1728" s="1"/>
      <c r="AQ1728" s="1"/>
      <c r="AR1728" s="1"/>
      <c r="AS1728" s="1"/>
      <c r="AT1728" s="1"/>
      <c r="AU1728" s="1"/>
      <c r="AV1728" s="1"/>
      <c r="AW1728" s="1"/>
    </row>
    <row r="1729" spans="37:49">
      <c r="AK1729" s="1"/>
      <c r="AQ1729" s="1"/>
      <c r="AR1729" s="1"/>
      <c r="AS1729" s="1"/>
      <c r="AT1729" s="1"/>
      <c r="AU1729" s="1"/>
      <c r="AV1729" s="1"/>
      <c r="AW1729" s="1"/>
    </row>
    <row r="1730" spans="37:49">
      <c r="AK1730" s="1"/>
      <c r="AQ1730" s="1"/>
      <c r="AR1730" s="1"/>
      <c r="AS1730" s="1"/>
      <c r="AT1730" s="1"/>
      <c r="AU1730" s="1"/>
      <c r="AV1730" s="1"/>
      <c r="AW1730" s="1"/>
    </row>
    <row r="1731" spans="37:49">
      <c r="AK1731" s="1"/>
      <c r="AQ1731" s="1"/>
      <c r="AR1731" s="1"/>
      <c r="AS1731" s="1"/>
      <c r="AT1731" s="1"/>
      <c r="AU1731" s="1"/>
      <c r="AV1731" s="1"/>
      <c r="AW1731" s="1"/>
    </row>
    <row r="1732" spans="37:49">
      <c r="AK1732" s="1"/>
      <c r="AQ1732" s="1"/>
      <c r="AR1732" s="1"/>
      <c r="AS1732" s="1"/>
      <c r="AT1732" s="1"/>
      <c r="AU1732" s="1"/>
      <c r="AV1732" s="1"/>
      <c r="AW1732" s="1"/>
    </row>
    <row r="1733" spans="37:49">
      <c r="AK1733" s="1"/>
      <c r="AQ1733" s="1"/>
      <c r="AR1733" s="1"/>
      <c r="AS1733" s="1"/>
      <c r="AT1733" s="1"/>
      <c r="AU1733" s="1"/>
      <c r="AV1733" s="1"/>
      <c r="AW1733" s="1"/>
    </row>
    <row r="1734" spans="37:49">
      <c r="AK1734" s="1"/>
      <c r="AQ1734" s="1"/>
      <c r="AR1734" s="1"/>
      <c r="AS1734" s="1"/>
      <c r="AT1734" s="1"/>
      <c r="AU1734" s="1"/>
      <c r="AV1734" s="1"/>
      <c r="AW1734" s="1"/>
    </row>
    <row r="1735" spans="37:49">
      <c r="AK1735" s="1"/>
      <c r="AQ1735" s="1"/>
      <c r="AR1735" s="1"/>
      <c r="AS1735" s="1"/>
      <c r="AT1735" s="1"/>
      <c r="AU1735" s="1"/>
      <c r="AV1735" s="1"/>
      <c r="AW1735" s="1"/>
    </row>
    <row r="1736" spans="37:49">
      <c r="AK1736" s="1"/>
      <c r="AQ1736" s="1"/>
      <c r="AR1736" s="1"/>
      <c r="AS1736" s="1"/>
      <c r="AT1736" s="1"/>
      <c r="AU1736" s="1"/>
      <c r="AV1736" s="1"/>
      <c r="AW1736" s="1"/>
    </row>
    <row r="1737" spans="37:49">
      <c r="AK1737" s="1"/>
      <c r="AQ1737" s="1"/>
      <c r="AR1737" s="1"/>
      <c r="AS1737" s="1"/>
      <c r="AT1737" s="1"/>
      <c r="AU1737" s="1"/>
      <c r="AV1737" s="1"/>
      <c r="AW1737" s="1"/>
    </row>
    <row r="1738" spans="37:49">
      <c r="AK1738" s="1"/>
      <c r="AQ1738" s="1"/>
      <c r="AR1738" s="1"/>
      <c r="AS1738" s="1"/>
      <c r="AT1738" s="1"/>
      <c r="AU1738" s="1"/>
      <c r="AV1738" s="1"/>
      <c r="AW1738" s="1"/>
    </row>
    <row r="1739" spans="37:49">
      <c r="AK1739" s="1"/>
      <c r="AQ1739" s="1"/>
      <c r="AR1739" s="1"/>
      <c r="AS1739" s="1"/>
      <c r="AT1739" s="1"/>
      <c r="AU1739" s="1"/>
      <c r="AV1739" s="1"/>
      <c r="AW1739" s="1"/>
    </row>
    <row r="1740" spans="37:49">
      <c r="AK1740" s="1"/>
      <c r="AQ1740" s="1"/>
      <c r="AR1740" s="1"/>
      <c r="AS1740" s="1"/>
      <c r="AT1740" s="1"/>
      <c r="AU1740" s="1"/>
      <c r="AV1740" s="1"/>
      <c r="AW1740" s="1"/>
    </row>
    <row r="1741" spans="37:49">
      <c r="AK1741" s="1"/>
      <c r="AQ1741" s="1"/>
      <c r="AR1741" s="1"/>
      <c r="AS1741" s="1"/>
      <c r="AT1741" s="1"/>
      <c r="AU1741" s="1"/>
      <c r="AV1741" s="1"/>
      <c r="AW1741" s="1"/>
    </row>
    <row r="1742" spans="37:49">
      <c r="AK1742" s="1"/>
      <c r="AQ1742" s="1"/>
      <c r="AR1742" s="1"/>
      <c r="AS1742" s="1"/>
      <c r="AT1742" s="1"/>
      <c r="AU1742" s="1"/>
      <c r="AV1742" s="1"/>
      <c r="AW1742" s="1"/>
    </row>
    <row r="1743" spans="37:49">
      <c r="AK1743" s="1"/>
      <c r="AQ1743" s="1"/>
      <c r="AR1743" s="1"/>
      <c r="AS1743" s="1"/>
      <c r="AT1743" s="1"/>
      <c r="AU1743" s="1"/>
      <c r="AV1743" s="1"/>
      <c r="AW1743" s="1"/>
    </row>
    <row r="1744" spans="37:49">
      <c r="AK1744" s="1"/>
      <c r="AQ1744" s="1"/>
      <c r="AR1744" s="1"/>
      <c r="AS1744" s="1"/>
      <c r="AT1744" s="1"/>
      <c r="AU1744" s="1"/>
      <c r="AV1744" s="1"/>
      <c r="AW1744" s="1"/>
    </row>
    <row r="1745" spans="37:49">
      <c r="AK1745" s="1"/>
      <c r="AQ1745" s="1"/>
      <c r="AR1745" s="1"/>
      <c r="AS1745" s="1"/>
      <c r="AT1745" s="1"/>
      <c r="AU1745" s="1"/>
      <c r="AV1745" s="1"/>
      <c r="AW1745" s="1"/>
    </row>
    <row r="1746" spans="37:49">
      <c r="AK1746" s="1"/>
      <c r="AQ1746" s="1"/>
      <c r="AR1746" s="1"/>
      <c r="AS1746" s="1"/>
      <c r="AT1746" s="1"/>
      <c r="AU1746" s="1"/>
      <c r="AV1746" s="1"/>
      <c r="AW1746" s="1"/>
    </row>
    <row r="1747" spans="37:49">
      <c r="AK1747" s="1"/>
      <c r="AQ1747" s="1"/>
      <c r="AR1747" s="1"/>
      <c r="AS1747" s="1"/>
      <c r="AT1747" s="1"/>
      <c r="AU1747" s="1"/>
      <c r="AV1747" s="1"/>
      <c r="AW1747" s="1"/>
    </row>
    <row r="1748" spans="37:49">
      <c r="AK1748" s="1"/>
      <c r="AQ1748" s="1"/>
      <c r="AR1748" s="1"/>
      <c r="AS1748" s="1"/>
      <c r="AT1748" s="1"/>
      <c r="AU1748" s="1"/>
      <c r="AV1748" s="1"/>
      <c r="AW1748" s="1"/>
    </row>
    <row r="1749" spans="37:49">
      <c r="AK1749" s="1"/>
      <c r="AQ1749" s="1"/>
      <c r="AR1749" s="1"/>
      <c r="AS1749" s="1"/>
      <c r="AT1749" s="1"/>
      <c r="AU1749" s="1"/>
      <c r="AV1749" s="1"/>
      <c r="AW1749" s="1"/>
    </row>
    <row r="1750" spans="37:49">
      <c r="AK1750" s="1"/>
      <c r="AQ1750" s="1"/>
      <c r="AR1750" s="1"/>
      <c r="AS1750" s="1"/>
      <c r="AT1750" s="1"/>
      <c r="AU1750" s="1"/>
      <c r="AV1750" s="1"/>
      <c r="AW1750" s="1"/>
    </row>
    <row r="1751" spans="37:49">
      <c r="AK1751" s="1"/>
      <c r="AQ1751" s="1"/>
      <c r="AR1751" s="1"/>
      <c r="AS1751" s="1"/>
      <c r="AT1751" s="1"/>
      <c r="AU1751" s="1"/>
      <c r="AV1751" s="1"/>
      <c r="AW1751" s="1"/>
    </row>
    <row r="1752" spans="37:49">
      <c r="AK1752" s="1"/>
      <c r="AQ1752" s="1"/>
      <c r="AR1752" s="1"/>
      <c r="AS1752" s="1"/>
      <c r="AT1752" s="1"/>
      <c r="AU1752" s="1"/>
      <c r="AV1752" s="1"/>
      <c r="AW1752" s="1"/>
    </row>
    <row r="1753" spans="37:49">
      <c r="AK1753" s="1"/>
      <c r="AQ1753" s="1"/>
      <c r="AR1753" s="1"/>
      <c r="AS1753" s="1"/>
      <c r="AT1753" s="1"/>
      <c r="AU1753" s="1"/>
      <c r="AV1753" s="1"/>
      <c r="AW1753" s="1"/>
    </row>
    <row r="1754" spans="37:49">
      <c r="AK1754" s="1"/>
      <c r="AQ1754" s="1"/>
      <c r="AR1754" s="1"/>
      <c r="AS1754" s="1"/>
      <c r="AT1754" s="1"/>
      <c r="AU1754" s="1"/>
      <c r="AV1754" s="1"/>
      <c r="AW1754" s="1"/>
    </row>
    <row r="1755" spans="37:49">
      <c r="AK1755" s="1"/>
      <c r="AQ1755" s="1"/>
      <c r="AR1755" s="1"/>
      <c r="AS1755" s="1"/>
      <c r="AT1755" s="1"/>
      <c r="AU1755" s="1"/>
      <c r="AV1755" s="1"/>
      <c r="AW1755" s="1"/>
    </row>
    <row r="1756" spans="37:49">
      <c r="AK1756" s="1"/>
      <c r="AQ1756" s="1"/>
      <c r="AR1756" s="1"/>
      <c r="AS1756" s="1"/>
      <c r="AT1756" s="1"/>
      <c r="AU1756" s="1"/>
      <c r="AV1756" s="1"/>
      <c r="AW1756" s="1"/>
    </row>
    <row r="1757" spans="37:49">
      <c r="AK1757" s="1"/>
      <c r="AQ1757" s="1"/>
      <c r="AR1757" s="1"/>
      <c r="AS1757" s="1"/>
      <c r="AT1757" s="1"/>
      <c r="AU1757" s="1"/>
      <c r="AV1757" s="1"/>
      <c r="AW1757" s="1"/>
    </row>
    <row r="1758" spans="37:49">
      <c r="AK1758" s="1"/>
      <c r="AQ1758" s="1"/>
      <c r="AR1758" s="1"/>
      <c r="AS1758" s="1"/>
      <c r="AT1758" s="1"/>
      <c r="AU1758" s="1"/>
      <c r="AV1758" s="1"/>
      <c r="AW1758" s="1"/>
    </row>
    <row r="1759" spans="37:49">
      <c r="AK1759" s="1"/>
      <c r="AQ1759" s="1"/>
      <c r="AR1759" s="1"/>
      <c r="AS1759" s="1"/>
      <c r="AT1759" s="1"/>
      <c r="AU1759" s="1"/>
      <c r="AV1759" s="1"/>
      <c r="AW1759" s="1"/>
    </row>
    <row r="1760" spans="37:49">
      <c r="AK1760" s="1"/>
      <c r="AQ1760" s="1"/>
      <c r="AR1760" s="1"/>
      <c r="AS1760" s="1"/>
      <c r="AT1760" s="1"/>
      <c r="AU1760" s="1"/>
      <c r="AV1760" s="1"/>
      <c r="AW1760" s="1"/>
    </row>
    <row r="1761" spans="37:49">
      <c r="AK1761" s="1"/>
      <c r="AQ1761" s="1"/>
      <c r="AR1761" s="1"/>
      <c r="AS1761" s="1"/>
      <c r="AT1761" s="1"/>
      <c r="AU1761" s="1"/>
      <c r="AV1761" s="1"/>
      <c r="AW1761" s="1"/>
    </row>
    <row r="1762" spans="37:49">
      <c r="AK1762" s="1"/>
      <c r="AQ1762" s="1"/>
      <c r="AR1762" s="1"/>
      <c r="AS1762" s="1"/>
      <c r="AT1762" s="1"/>
      <c r="AU1762" s="1"/>
      <c r="AV1762" s="1"/>
      <c r="AW1762" s="1"/>
    </row>
    <row r="1763" spans="37:49">
      <c r="AK1763" s="1"/>
      <c r="AQ1763" s="1"/>
      <c r="AR1763" s="1"/>
      <c r="AS1763" s="1"/>
      <c r="AT1763" s="1"/>
      <c r="AU1763" s="1"/>
      <c r="AV1763" s="1"/>
      <c r="AW1763" s="1"/>
    </row>
    <row r="1764" spans="37:49">
      <c r="AK1764" s="1"/>
      <c r="AQ1764" s="1"/>
      <c r="AR1764" s="1"/>
      <c r="AS1764" s="1"/>
      <c r="AT1764" s="1"/>
      <c r="AU1764" s="1"/>
      <c r="AV1764" s="1"/>
      <c r="AW1764" s="1"/>
    </row>
    <row r="1765" spans="37:49">
      <c r="AK1765" s="1"/>
      <c r="AQ1765" s="1"/>
      <c r="AR1765" s="1"/>
      <c r="AS1765" s="1"/>
      <c r="AT1765" s="1"/>
      <c r="AU1765" s="1"/>
      <c r="AV1765" s="1"/>
      <c r="AW1765" s="1"/>
    </row>
    <row r="1766" spans="37:49">
      <c r="AK1766" s="1"/>
      <c r="AQ1766" s="1"/>
      <c r="AR1766" s="1"/>
      <c r="AS1766" s="1"/>
      <c r="AT1766" s="1"/>
      <c r="AU1766" s="1"/>
      <c r="AV1766" s="1"/>
      <c r="AW1766" s="1"/>
    </row>
    <row r="1767" spans="37:49">
      <c r="AK1767" s="1"/>
      <c r="AQ1767" s="1"/>
      <c r="AR1767" s="1"/>
      <c r="AS1767" s="1"/>
      <c r="AT1767" s="1"/>
      <c r="AU1767" s="1"/>
      <c r="AV1767" s="1"/>
      <c r="AW1767" s="1"/>
    </row>
    <row r="1768" spans="37:49">
      <c r="AK1768" s="1"/>
      <c r="AQ1768" s="1"/>
      <c r="AR1768" s="1"/>
      <c r="AS1768" s="1"/>
      <c r="AT1768" s="1"/>
      <c r="AU1768" s="1"/>
      <c r="AV1768" s="1"/>
      <c r="AW1768" s="1"/>
    </row>
    <row r="1769" spans="37:49">
      <c r="AK1769" s="1"/>
      <c r="AQ1769" s="1"/>
      <c r="AR1769" s="1"/>
      <c r="AS1769" s="1"/>
      <c r="AT1769" s="1"/>
      <c r="AU1769" s="1"/>
      <c r="AV1769" s="1"/>
      <c r="AW1769" s="1"/>
    </row>
    <row r="1770" spans="37:49">
      <c r="AK1770" s="1"/>
      <c r="AQ1770" s="1"/>
      <c r="AR1770" s="1"/>
      <c r="AS1770" s="1"/>
      <c r="AT1770" s="1"/>
      <c r="AU1770" s="1"/>
      <c r="AV1770" s="1"/>
      <c r="AW1770" s="1"/>
    </row>
    <row r="1771" spans="37:49">
      <c r="AK1771" s="1"/>
      <c r="AQ1771" s="1"/>
      <c r="AR1771" s="1"/>
      <c r="AS1771" s="1"/>
      <c r="AT1771" s="1"/>
      <c r="AU1771" s="1"/>
      <c r="AV1771" s="1"/>
      <c r="AW1771" s="1"/>
    </row>
    <row r="1772" spans="37:49">
      <c r="AK1772" s="1"/>
      <c r="AQ1772" s="1"/>
      <c r="AR1772" s="1"/>
      <c r="AS1772" s="1"/>
      <c r="AT1772" s="1"/>
      <c r="AU1772" s="1"/>
      <c r="AV1772" s="1"/>
      <c r="AW1772" s="1"/>
    </row>
    <row r="1773" spans="37:49">
      <c r="AK1773" s="1"/>
      <c r="AQ1773" s="1"/>
      <c r="AR1773" s="1"/>
      <c r="AS1773" s="1"/>
      <c r="AT1773" s="1"/>
      <c r="AU1773" s="1"/>
      <c r="AV1773" s="1"/>
      <c r="AW1773" s="1"/>
    </row>
    <row r="1774" spans="37:49">
      <c r="AK1774" s="1"/>
      <c r="AQ1774" s="1"/>
      <c r="AR1774" s="1"/>
      <c r="AS1774" s="1"/>
      <c r="AT1774" s="1"/>
      <c r="AU1774" s="1"/>
      <c r="AV1774" s="1"/>
      <c r="AW1774" s="1"/>
    </row>
    <row r="1775" spans="37:49">
      <c r="AK1775" s="1"/>
      <c r="AQ1775" s="1"/>
      <c r="AR1775" s="1"/>
      <c r="AS1775" s="1"/>
      <c r="AT1775" s="1"/>
      <c r="AU1775" s="1"/>
      <c r="AV1775" s="1"/>
      <c r="AW1775" s="1"/>
    </row>
  </sheetData>
  <mergeCells count="1">
    <mergeCell ref="Q4:R4"/>
  </mergeCells>
  <phoneticPr fontId="11" type="noConversion"/>
  <conditionalFormatting sqref="F10:F61">
    <cfRule type="cellIs" dxfId="114" priority="5" operator="lessThan">
      <formula>0</formula>
    </cfRule>
    <cfRule type="cellIs" dxfId="113" priority="6" operator="greaterThan">
      <formula>0</formula>
    </cfRule>
  </conditionalFormatting>
  <conditionalFormatting sqref="L10:L61">
    <cfRule type="cellIs" dxfId="112" priority="3" operator="lessThan">
      <formula>0</formula>
    </cfRule>
    <cfRule type="cellIs" dxfId="111" priority="4" operator="greaterThan">
      <formula>0</formula>
    </cfRule>
  </conditionalFormatting>
  <conditionalFormatting sqref="N10:N61">
    <cfRule type="cellIs" dxfId="110" priority="1" operator="lessThan">
      <formula>0</formula>
    </cfRule>
    <cfRule type="cellIs" dxfId="109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65C5E-24F8-4A2F-9C21-7A2734B2C156}">
  <dimension ref="Q93:R93"/>
  <sheetViews>
    <sheetView topLeftCell="A75" zoomScale="86" zoomScaleNormal="86" workbookViewId="0">
      <selection activeCell="R98" sqref="R98"/>
    </sheetView>
  </sheetViews>
  <sheetFormatPr baseColWidth="10" defaultRowHeight="15"/>
  <sheetData>
    <row r="93" spans="17:18" ht="15.6">
      <c r="Q93" s="5">
        <f>+År!L35</f>
        <v>58.858091929990245</v>
      </c>
      <c r="R93" s="3" t="s">
        <v>662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307"/>
  <sheetViews>
    <sheetView zoomScale="99" zoomScaleNormal="99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G31" sqref="G31"/>
    </sheetView>
  </sheetViews>
  <sheetFormatPr baseColWidth="10" defaultRowHeight="15"/>
  <cols>
    <col min="1" max="1" width="3.81640625" customWidth="1"/>
    <col min="2" max="2" width="5.6328125" customWidth="1"/>
    <col min="3" max="3" width="3.90625" customWidth="1"/>
    <col min="4" max="4" width="7.54296875" customWidth="1"/>
    <col min="5" max="5" width="7.453125" customWidth="1"/>
    <col min="6" max="6" width="4.90625" customWidth="1"/>
    <col min="7" max="7" width="7.1796875" customWidth="1"/>
    <col min="8" max="8" width="5.54296875" customWidth="1"/>
    <col min="9" max="9" width="7.08984375" customWidth="1"/>
    <col min="10" max="10" width="6.81640625" style="96" customWidth="1"/>
    <col min="11" max="11" width="4.90625" style="96" customWidth="1"/>
    <col min="12" max="12" width="5.1796875" style="96" customWidth="1"/>
    <col min="13" max="13" width="2.08984375" style="96" customWidth="1"/>
    <col min="14" max="14" width="6.36328125" customWidth="1"/>
    <col min="15" max="15" width="4.90625" customWidth="1"/>
    <col min="16" max="16" width="6.36328125" style="9" customWidth="1"/>
    <col min="17" max="17" width="3.90625" style="9" customWidth="1"/>
    <col min="18" max="18" width="6.6328125" style="9" customWidth="1"/>
    <col min="19" max="19" width="7.453125" customWidth="1"/>
    <col min="20" max="20" width="11" style="9" customWidth="1"/>
    <col min="21" max="21" width="6.54296875" style="9" customWidth="1"/>
    <col min="22" max="22" width="7.90625" customWidth="1"/>
    <col min="23" max="23" width="9" style="9" customWidth="1"/>
    <col min="24" max="24" width="9" customWidth="1"/>
    <col min="25" max="25" width="9.36328125" customWidth="1"/>
    <col min="26" max="26" width="9.90625" customWidth="1"/>
    <col min="27" max="27" width="9.36328125" customWidth="1"/>
    <col min="28" max="28" width="8.81640625" customWidth="1"/>
    <col min="29" max="29" width="10.6328125" customWidth="1"/>
    <col min="30" max="30" width="9.54296875" customWidth="1"/>
    <col min="31" max="31" width="7.6328125" customWidth="1"/>
    <col min="33" max="33" width="15" customWidth="1"/>
  </cols>
  <sheetData>
    <row r="1" spans="1:34">
      <c r="A1" s="39"/>
      <c r="B1" s="39"/>
      <c r="C1" s="39"/>
      <c r="D1" s="39"/>
      <c r="E1" s="39"/>
      <c r="F1" s="39"/>
      <c r="G1" s="39"/>
      <c r="H1" s="39"/>
      <c r="I1" s="39"/>
      <c r="J1" s="100"/>
      <c r="K1" s="100"/>
      <c r="L1" s="100"/>
      <c r="M1" s="100"/>
      <c r="N1" s="39"/>
      <c r="O1" s="39"/>
      <c r="P1" s="64"/>
      <c r="Q1" s="64"/>
      <c r="R1" s="64"/>
      <c r="S1" s="39"/>
      <c r="T1" s="64"/>
      <c r="U1" s="64"/>
      <c r="V1" s="39"/>
      <c r="W1" s="39"/>
      <c r="X1" s="24"/>
      <c r="Y1" s="24"/>
      <c r="Z1" s="24"/>
      <c r="AF1" s="4"/>
    </row>
    <row r="2" spans="1:34" s="123" customFormat="1" ht="31.8">
      <c r="A2" s="141"/>
      <c r="B2" s="141"/>
      <c r="C2" s="142" t="s">
        <v>58</v>
      </c>
      <c r="D2" s="141"/>
      <c r="E2" s="141"/>
      <c r="F2" s="141"/>
      <c r="G2" s="141"/>
      <c r="H2" s="141"/>
      <c r="I2" s="141"/>
      <c r="J2" s="142" t="s">
        <v>502</v>
      </c>
      <c r="K2" s="147"/>
      <c r="L2" s="144"/>
      <c r="M2" s="144"/>
      <c r="N2" s="144"/>
      <c r="O2" s="141"/>
      <c r="P2" s="162" t="str">
        <f>+År!B2</f>
        <v>Skålda purke</v>
      </c>
      <c r="Q2" s="148"/>
      <c r="R2" s="162"/>
      <c r="S2" s="141"/>
      <c r="T2" s="148"/>
      <c r="U2" s="148"/>
      <c r="V2" s="141"/>
      <c r="W2" s="141"/>
      <c r="X2" s="24"/>
      <c r="Y2" s="143"/>
      <c r="Z2" s="143"/>
      <c r="AA2" s="143"/>
      <c r="AG2" s="125"/>
    </row>
    <row r="3" spans="1:34">
      <c r="A3" s="39"/>
      <c r="B3" s="39"/>
      <c r="C3" s="39"/>
      <c r="D3" s="39"/>
      <c r="E3" s="39"/>
      <c r="F3" s="39"/>
      <c r="G3" s="39"/>
      <c r="H3" s="39"/>
      <c r="I3" s="39"/>
      <c r="J3" s="100"/>
      <c r="K3" s="100"/>
      <c r="L3" s="100"/>
      <c r="M3" s="100"/>
      <c r="N3" s="39"/>
      <c r="O3" s="39"/>
      <c r="P3" s="64"/>
      <c r="Q3" s="64"/>
      <c r="R3" s="64"/>
      <c r="S3" s="39"/>
      <c r="T3" s="64"/>
      <c r="U3" s="64"/>
      <c r="V3" s="39"/>
      <c r="W3" s="39"/>
      <c r="X3" s="24"/>
      <c r="Y3" s="24"/>
      <c r="Z3" s="24"/>
      <c r="AF3" s="4"/>
    </row>
    <row r="4" spans="1:34">
      <c r="A4" s="39"/>
      <c r="B4" s="39"/>
      <c r="C4" s="39"/>
      <c r="D4" s="39"/>
      <c r="E4" s="39"/>
      <c r="F4" s="39"/>
      <c r="G4" s="39"/>
      <c r="H4" s="39"/>
      <c r="I4" s="39"/>
      <c r="J4" s="100"/>
      <c r="K4" s="100"/>
      <c r="L4" s="100"/>
      <c r="M4" s="100"/>
      <c r="N4" s="39"/>
      <c r="O4" s="39"/>
      <c r="P4" s="64"/>
      <c r="Q4" s="64"/>
      <c r="R4" s="64"/>
      <c r="S4" s="39"/>
      <c r="T4" s="64"/>
      <c r="U4" s="64"/>
      <c r="V4" s="39"/>
      <c r="W4" s="39"/>
      <c r="X4" s="24"/>
      <c r="Y4" s="24"/>
      <c r="Z4" s="24"/>
      <c r="AF4" s="4"/>
    </row>
    <row r="5" spans="1:34" s="121" customFormat="1" ht="24.6">
      <c r="A5" s="138"/>
      <c r="B5" s="138"/>
      <c r="C5" s="138"/>
      <c r="D5" s="138"/>
      <c r="E5" s="177" t="s">
        <v>503</v>
      </c>
      <c r="F5" s="177"/>
      <c r="G5" s="179">
        <v>23</v>
      </c>
      <c r="H5" s="138"/>
      <c r="I5" s="138"/>
      <c r="J5" s="138"/>
      <c r="K5" s="138"/>
      <c r="L5" s="138"/>
      <c r="M5" s="138"/>
      <c r="N5" s="138"/>
      <c r="O5" s="184" t="s">
        <v>458</v>
      </c>
      <c r="P5" s="183"/>
      <c r="Q5" s="177"/>
      <c r="R5" s="177"/>
      <c r="S5" s="325">
        <f>SUM(G11:G14)</f>
        <v>29699</v>
      </c>
      <c r="T5" s="324"/>
      <c r="U5" s="64"/>
      <c r="V5" s="138"/>
      <c r="W5" s="64"/>
      <c r="X5" s="24"/>
      <c r="Y5" s="24"/>
      <c r="Z5" s="24"/>
      <c r="AE5" s="140"/>
      <c r="AG5" s="181"/>
    </row>
    <row r="6" spans="1:34" ht="15.6">
      <c r="A6" s="45"/>
      <c r="B6" s="45"/>
      <c r="C6" s="45"/>
      <c r="D6" s="45"/>
      <c r="E6" s="45"/>
      <c r="F6" s="45"/>
      <c r="G6" s="45"/>
      <c r="H6" s="45"/>
      <c r="I6" s="45"/>
      <c r="J6" s="145"/>
      <c r="K6" s="145"/>
      <c r="L6" s="145"/>
      <c r="M6" s="145"/>
      <c r="N6" s="45"/>
      <c r="O6" s="45"/>
      <c r="P6" s="82"/>
      <c r="Q6" s="82"/>
      <c r="R6" s="82"/>
      <c r="S6" s="45"/>
      <c r="T6" s="82"/>
      <c r="U6" s="82"/>
      <c r="V6" s="45"/>
      <c r="W6" s="45"/>
      <c r="X6" s="24"/>
      <c r="Y6" s="24"/>
      <c r="Z6" s="24"/>
      <c r="AF6" s="4"/>
      <c r="AH6" s="24"/>
    </row>
    <row r="7" spans="1:34" ht="15.6">
      <c r="A7" s="45"/>
      <c r="B7" s="45"/>
      <c r="C7" s="45"/>
      <c r="D7" s="45"/>
      <c r="E7" s="45"/>
      <c r="F7" s="45"/>
      <c r="G7" s="45"/>
      <c r="H7" s="45"/>
      <c r="I7" s="45"/>
      <c r="J7" s="145"/>
      <c r="K7" s="145"/>
      <c r="L7" s="145"/>
      <c r="M7" s="145"/>
      <c r="N7" s="45"/>
      <c r="O7" s="45"/>
      <c r="P7" s="82"/>
      <c r="Q7" s="82"/>
      <c r="R7" s="82"/>
      <c r="S7" s="45"/>
      <c r="T7" s="82"/>
      <c r="U7" s="82" t="s">
        <v>3</v>
      </c>
      <c r="V7" s="45"/>
      <c r="W7" s="45"/>
      <c r="X7" s="24"/>
      <c r="Y7" s="24"/>
      <c r="Z7" s="24"/>
      <c r="AF7" s="4"/>
      <c r="AH7" s="24"/>
    </row>
    <row r="8" spans="1:34" ht="15.6">
      <c r="A8" s="39"/>
      <c r="B8" s="45"/>
      <c r="C8" s="45"/>
      <c r="D8" s="45"/>
      <c r="E8" s="34" t="s">
        <v>3</v>
      </c>
      <c r="F8" s="45"/>
      <c r="G8" s="45"/>
      <c r="H8" s="45"/>
      <c r="I8" s="72" t="s">
        <v>3</v>
      </c>
      <c r="J8" s="145"/>
      <c r="K8" s="145"/>
      <c r="L8" s="145"/>
      <c r="M8" s="145"/>
      <c r="N8" s="45"/>
      <c r="O8" s="45"/>
      <c r="P8" s="72" t="s">
        <v>18</v>
      </c>
      <c r="Q8" s="72"/>
      <c r="R8" s="72" t="s">
        <v>476</v>
      </c>
      <c r="S8" s="34" t="s">
        <v>2</v>
      </c>
      <c r="T8" s="72" t="s">
        <v>52</v>
      </c>
      <c r="U8" s="72" t="s">
        <v>11</v>
      </c>
      <c r="V8" s="34"/>
      <c r="W8" s="39"/>
      <c r="X8" s="24"/>
      <c r="Y8" s="24"/>
      <c r="Z8" s="24"/>
      <c r="AF8" s="4"/>
    </row>
    <row r="9" spans="1:34" ht="15.6">
      <c r="A9" s="39"/>
      <c r="B9" s="45"/>
      <c r="C9" s="45"/>
      <c r="D9" s="45"/>
      <c r="E9" s="34" t="s">
        <v>526</v>
      </c>
      <c r="F9" s="45"/>
      <c r="G9" s="72" t="s">
        <v>3</v>
      </c>
      <c r="H9" s="72"/>
      <c r="I9" s="72" t="s">
        <v>482</v>
      </c>
      <c r="J9" s="95" t="s">
        <v>3</v>
      </c>
      <c r="K9" s="95"/>
      <c r="L9" s="95" t="s">
        <v>1</v>
      </c>
      <c r="M9" s="95"/>
      <c r="N9" s="34" t="s">
        <v>18</v>
      </c>
      <c r="O9" s="72"/>
      <c r="P9" s="72" t="s">
        <v>480</v>
      </c>
      <c r="Q9" s="72"/>
      <c r="R9" s="72" t="s">
        <v>480</v>
      </c>
      <c r="S9" s="34" t="s">
        <v>476</v>
      </c>
      <c r="T9" s="72" t="s">
        <v>85</v>
      </c>
      <c r="U9" s="72" t="s">
        <v>533</v>
      </c>
      <c r="V9" s="34" t="s">
        <v>18</v>
      </c>
      <c r="W9" s="39"/>
      <c r="X9" s="24"/>
      <c r="Y9" s="24"/>
      <c r="Z9" s="24"/>
      <c r="AF9" s="4"/>
    </row>
    <row r="10" spans="1:34" ht="15.6">
      <c r="A10" s="39"/>
      <c r="B10" s="34" t="s">
        <v>63</v>
      </c>
      <c r="C10" s="34" t="s">
        <v>452</v>
      </c>
      <c r="D10" s="28"/>
      <c r="E10" s="34" t="s">
        <v>505</v>
      </c>
      <c r="F10" s="112" t="s">
        <v>532</v>
      </c>
      <c r="G10" s="72" t="s">
        <v>11</v>
      </c>
      <c r="H10" s="112" t="s">
        <v>532</v>
      </c>
      <c r="I10" s="72" t="s">
        <v>475</v>
      </c>
      <c r="J10" s="95" t="s">
        <v>444</v>
      </c>
      <c r="K10" s="127" t="s">
        <v>532</v>
      </c>
      <c r="L10" s="95" t="s">
        <v>444</v>
      </c>
      <c r="M10" s="95"/>
      <c r="N10" s="34" t="s">
        <v>475</v>
      </c>
      <c r="O10" s="112" t="s">
        <v>532</v>
      </c>
      <c r="P10" s="72" t="s">
        <v>529</v>
      </c>
      <c r="Q10" s="112" t="s">
        <v>532</v>
      </c>
      <c r="R10" s="72" t="s">
        <v>477</v>
      </c>
      <c r="S10" s="34" t="s">
        <v>478</v>
      </c>
      <c r="T10" s="72" t="s">
        <v>484</v>
      </c>
      <c r="U10" s="72" t="s">
        <v>540</v>
      </c>
      <c r="V10" s="34" t="s">
        <v>30</v>
      </c>
      <c r="W10" s="39"/>
      <c r="X10" s="24"/>
      <c r="Y10" s="24"/>
      <c r="Z10" s="24"/>
      <c r="AF10" s="43"/>
    </row>
    <row r="11" spans="1:34" ht="15.6">
      <c r="A11" s="39"/>
      <c r="B11" s="2">
        <f>+'Ark1'!C307</f>
        <v>2024</v>
      </c>
      <c r="C11" s="2">
        <f>+'Ark1'!G307</f>
        <v>1</v>
      </c>
      <c r="D11" s="2" t="s">
        <v>459</v>
      </c>
      <c r="E11" s="2">
        <f>+'Ark1'!Q307</f>
        <v>335</v>
      </c>
      <c r="F11" s="2">
        <f>+E11-E16</f>
        <v>-13</v>
      </c>
      <c r="G11" s="18">
        <f>+'Ark1'!R307</f>
        <v>12283</v>
      </c>
      <c r="H11" s="18">
        <f>+G11-G16</f>
        <v>-251</v>
      </c>
      <c r="I11" s="18">
        <f>+'Ark1'!S307</f>
        <v>12272</v>
      </c>
      <c r="J11" s="51">
        <f>+'Ark1'!T307</f>
        <v>41.358294892083912</v>
      </c>
      <c r="K11" s="51">
        <f>+J11-J16</f>
        <v>-3.9465784337139098E-2</v>
      </c>
      <c r="L11" s="51">
        <f>+'Ark1'!U307</f>
        <v>42.58629020264501</v>
      </c>
      <c r="M11" s="95"/>
      <c r="N11" s="5">
        <f>+'Ark1'!W307</f>
        <v>58.311114732724889</v>
      </c>
      <c r="O11" s="5">
        <f>+N11-N16</f>
        <v>-0.14398225777565443</v>
      </c>
      <c r="P11" s="18">
        <f>+'Ark1'!Y307</f>
        <v>157.36176829764699</v>
      </c>
      <c r="Q11" s="18">
        <f>+P11-P16</f>
        <v>-1.4987231655729829</v>
      </c>
      <c r="R11" s="18">
        <f>+'Ark1'!AA307</f>
        <v>31.461810372793952</v>
      </c>
      <c r="S11" s="5">
        <f>+'Ark1'!AB307</f>
        <v>5.0982057388916084</v>
      </c>
      <c r="T11" s="18">
        <f>+'Ark1'!AC307</f>
        <v>-35.768192889456536</v>
      </c>
      <c r="U11" s="18">
        <f t="shared" ref="U11:U47" si="0">+G11/E11</f>
        <v>36.665671641791043</v>
      </c>
      <c r="V11" s="5">
        <f>+'Ark1'!V307</f>
        <v>6.6154034030774245</v>
      </c>
      <c r="W11" s="39"/>
      <c r="X11" s="24"/>
      <c r="Y11" s="24"/>
      <c r="Z11" s="24"/>
      <c r="AF11" s="43"/>
    </row>
    <row r="12" spans="1:34" ht="15.6">
      <c r="A12" s="39"/>
      <c r="B12" s="2">
        <f>+'Ark1'!C308</f>
        <v>2024</v>
      </c>
      <c r="C12" s="2">
        <f>+'Ark1'!G308</f>
        <v>2</v>
      </c>
      <c r="D12" s="2" t="s">
        <v>68</v>
      </c>
      <c r="E12" s="2">
        <f>+'Ark1'!Q308</f>
        <v>262</v>
      </c>
      <c r="F12" s="2">
        <f>+E12-E17</f>
        <v>-19</v>
      </c>
      <c r="G12" s="18">
        <f>+'Ark1'!R308</f>
        <v>14095</v>
      </c>
      <c r="H12" s="18">
        <f>+G12-G17</f>
        <v>-141</v>
      </c>
      <c r="I12" s="18">
        <f>+'Ark1'!S308</f>
        <v>14067</v>
      </c>
      <c r="J12" s="51">
        <f>+'Ark1'!T308</f>
        <v>47.459510421226312</v>
      </c>
      <c r="K12" s="51">
        <f>+J12-J17</f>
        <v>0.44032093745975942</v>
      </c>
      <c r="L12" s="51">
        <f>+'Ark1'!U308</f>
        <v>46.61204413133644</v>
      </c>
      <c r="M12" s="95"/>
      <c r="N12" s="5">
        <f>+'Ark1'!W308</f>
        <v>59.460794767896495</v>
      </c>
      <c r="O12" s="5">
        <f>+N12-N17</f>
        <v>-0.15179944214789742</v>
      </c>
      <c r="P12" s="18">
        <f>+'Ark1'!Y308</f>
        <v>150.09524654132656</v>
      </c>
      <c r="Q12" s="18">
        <f>+P12-P17</f>
        <v>-2.4758127449898666</v>
      </c>
      <c r="R12" s="18">
        <f>+'Ark1'!AA308</f>
        <v>29.803420424016377</v>
      </c>
      <c r="S12" s="5">
        <f>+'Ark1'!AB308</f>
        <v>4.1350377982017568</v>
      </c>
      <c r="T12" s="18">
        <f>+'Ark1'!AC308</f>
        <v>-39.920059514230907</v>
      </c>
      <c r="U12" s="18">
        <f t="shared" si="0"/>
        <v>53.797709923664122</v>
      </c>
      <c r="V12" s="5">
        <f>+'Ark1'!V308</f>
        <v>5.4323518978361118</v>
      </c>
      <c r="W12" s="39"/>
      <c r="X12" s="24"/>
      <c r="Y12" s="24"/>
      <c r="Z12" s="24"/>
      <c r="AF12" s="43"/>
    </row>
    <row r="13" spans="1:34" ht="15.6">
      <c r="A13" s="39"/>
      <c r="B13" s="2">
        <f>+'Ark1'!C309</f>
        <v>2024</v>
      </c>
      <c r="C13" s="2">
        <f>+'Ark1'!G309</f>
        <v>3</v>
      </c>
      <c r="D13" s="2" t="s">
        <v>587</v>
      </c>
      <c r="E13" s="2">
        <f>+'Ark1'!Q309</f>
        <v>108</v>
      </c>
      <c r="F13" s="2">
        <f>+E13-E18</f>
        <v>-21</v>
      </c>
      <c r="G13" s="18">
        <f>+'Ark1'!R309</f>
        <v>724</v>
      </c>
      <c r="H13" s="18">
        <f>+G13-G18</f>
        <v>-200</v>
      </c>
      <c r="I13" s="18">
        <f>+'Ark1'!S309</f>
        <v>721</v>
      </c>
      <c r="J13" s="51">
        <f>+'Ark1'!T309</f>
        <v>2.4377925182666078</v>
      </c>
      <c r="K13" s="51">
        <f>+J13-J18</f>
        <v>-0.61402899641450359</v>
      </c>
      <c r="L13" s="51">
        <f>+'Ark1'!U309</f>
        <v>2.171715624982788</v>
      </c>
      <c r="M13" s="95"/>
      <c r="N13" s="5">
        <f>+'Ark1'!W309</f>
        <v>57.657420249653235</v>
      </c>
      <c r="O13" s="5">
        <f>+N13-N18</f>
        <v>-2.9943584769405618E-2</v>
      </c>
      <c r="P13" s="18">
        <f>+'Ark1'!Y309</f>
        <v>136.14392265193368</v>
      </c>
      <c r="Q13" s="18">
        <f>+P13-P18</f>
        <v>-2.5048868718758683</v>
      </c>
      <c r="R13" s="18">
        <f>+'Ark1'!AA309</f>
        <v>22.965809840141983</v>
      </c>
      <c r="S13" s="5">
        <f>+'Ark1'!AB309</f>
        <v>4.275917596514673</v>
      </c>
      <c r="T13" s="18">
        <f>+'Ark1'!AC309</f>
        <v>-40.481308207160254</v>
      </c>
      <c r="U13" s="18">
        <f t="shared" si="0"/>
        <v>6.7037037037037033</v>
      </c>
      <c r="V13" s="5">
        <f>+'Ark1'!V309</f>
        <v>7.8093922651933694</v>
      </c>
      <c r="W13" s="39"/>
      <c r="X13" s="24"/>
      <c r="Y13" s="24"/>
      <c r="Z13" s="24"/>
      <c r="AF13" s="43"/>
    </row>
    <row r="14" spans="1:34" ht="15.6">
      <c r="A14" s="39"/>
      <c r="B14" s="2">
        <f>+'Ark1'!C310</f>
        <v>2024</v>
      </c>
      <c r="C14" s="2">
        <f>+'Ark1'!G310</f>
        <v>4</v>
      </c>
      <c r="D14" s="2" t="s">
        <v>69</v>
      </c>
      <c r="E14" s="2">
        <f>+'Ark1'!Q310</f>
        <v>56</v>
      </c>
      <c r="F14" s="2">
        <f>+E14-E19</f>
        <v>2</v>
      </c>
      <c r="G14" s="18">
        <f>+'Ark1'!R310</f>
        <v>2597</v>
      </c>
      <c r="H14" s="18">
        <f>+G14-G19</f>
        <v>14</v>
      </c>
      <c r="I14" s="18">
        <f>+'Ark1'!S310</f>
        <v>2593</v>
      </c>
      <c r="J14" s="51">
        <f>+'Ark1'!T310</f>
        <v>8.7444021684231767</v>
      </c>
      <c r="K14" s="51">
        <f>+J14-J19</f>
        <v>0.21317384329188727</v>
      </c>
      <c r="L14" s="51">
        <f>+'Ark1'!U310</f>
        <v>8.6299500410357695</v>
      </c>
      <c r="M14" s="95"/>
      <c r="N14" s="5">
        <f>+'Ark1'!W310</f>
        <v>58.510991129965298</v>
      </c>
      <c r="O14" s="5">
        <f>+N14-N19</f>
        <v>-0.66110189329050684</v>
      </c>
      <c r="P14" s="18">
        <f>+'Ark1'!Y310</f>
        <v>150.82391220639221</v>
      </c>
      <c r="Q14" s="18">
        <f>+P14-P19</f>
        <v>0.90900705734097187</v>
      </c>
      <c r="R14" s="18">
        <f>+'Ark1'!AA310</f>
        <v>30.371777159345761</v>
      </c>
      <c r="S14" s="5">
        <f>+'Ark1'!AB310</f>
        <v>4.4829856498317131</v>
      </c>
      <c r="T14" s="18">
        <f>+'Ark1'!AC310</f>
        <v>-38.429842305797933</v>
      </c>
      <c r="U14" s="18">
        <f t="shared" si="0"/>
        <v>46.375</v>
      </c>
      <c r="V14" s="5">
        <f>+'Ark1'!V310</f>
        <v>6.7377743550250306</v>
      </c>
      <c r="W14" s="39"/>
      <c r="X14" s="24"/>
      <c r="Y14" s="24"/>
      <c r="Z14" s="24"/>
      <c r="AF14" s="43"/>
    </row>
    <row r="15" spans="1:34" ht="15.6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95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24"/>
      <c r="Y15" s="24"/>
      <c r="Z15" s="24"/>
      <c r="AF15" s="43"/>
    </row>
    <row r="16" spans="1:34" ht="15.6">
      <c r="A16" s="39"/>
      <c r="B16" s="40">
        <f>+'Ark1'!C311</f>
        <v>2023</v>
      </c>
      <c r="C16" s="40">
        <f>+'Ark1'!G311</f>
        <v>1</v>
      </c>
      <c r="D16" s="40" t="str">
        <f>+D11</f>
        <v>Øst</v>
      </c>
      <c r="E16" s="40">
        <f>+'Ark1'!Q311</f>
        <v>348</v>
      </c>
      <c r="F16" s="75"/>
      <c r="G16" s="75">
        <f>+'Ark1'!R311</f>
        <v>12534</v>
      </c>
      <c r="H16" s="75"/>
      <c r="I16" s="75">
        <f>+'Ark1'!S311</f>
        <v>12527</v>
      </c>
      <c r="J16" s="146">
        <f>+'Ark1'!T311</f>
        <v>41.397760676421051</v>
      </c>
      <c r="K16" s="146"/>
      <c r="L16" s="146">
        <f>+'Ark1'!U311</f>
        <v>42.559732864847057</v>
      </c>
      <c r="M16" s="95"/>
      <c r="N16" s="41">
        <f>+'Ark1'!W311</f>
        <v>58.455096990500543</v>
      </c>
      <c r="O16" s="75"/>
      <c r="P16" s="75">
        <f>+'Ark1'!Y311</f>
        <v>158.86049146321997</v>
      </c>
      <c r="Q16" s="75"/>
      <c r="R16" s="75">
        <f>+'Ark1'!AA311</f>
        <v>32.562506116019755</v>
      </c>
      <c r="S16" s="41">
        <f>+'Ark1'!AB311</f>
        <v>5.2407093879752074</v>
      </c>
      <c r="T16" s="75">
        <f>+'Ark1'!AC311</f>
        <v>-36.415367283134131</v>
      </c>
      <c r="U16" s="75">
        <f t="shared" si="0"/>
        <v>36.017241379310342</v>
      </c>
      <c r="V16" s="41">
        <f>+'Ark1'!V311</f>
        <v>6.3756183181745643</v>
      </c>
      <c r="W16" s="39"/>
      <c r="X16" s="24"/>
      <c r="Y16" s="24"/>
      <c r="Z16" s="24"/>
      <c r="AF16" s="43"/>
    </row>
    <row r="17" spans="1:32" ht="15.6">
      <c r="A17" s="39"/>
      <c r="B17" s="40">
        <f>+'Ark1'!C312</f>
        <v>2023</v>
      </c>
      <c r="C17" s="40">
        <f>+'Ark1'!G312</f>
        <v>2</v>
      </c>
      <c r="D17" s="40" t="str">
        <f>+D12</f>
        <v>Vest</v>
      </c>
      <c r="E17" s="40">
        <f>+'Ark1'!Q312</f>
        <v>281</v>
      </c>
      <c r="F17" s="75"/>
      <c r="G17" s="75">
        <f>+'Ark1'!R312</f>
        <v>14236</v>
      </c>
      <c r="H17" s="75"/>
      <c r="I17" s="75">
        <f>+'Ark1'!S312</f>
        <v>14197</v>
      </c>
      <c r="J17" s="146">
        <f>+'Ark1'!T312</f>
        <v>47.019189483766553</v>
      </c>
      <c r="K17" s="146"/>
      <c r="L17" s="146">
        <f>+'Ark1'!U312</f>
        <v>46.425163514456706</v>
      </c>
      <c r="M17" s="95"/>
      <c r="N17" s="41">
        <f>+'Ark1'!W312</f>
        <v>59.612594210044392</v>
      </c>
      <c r="O17" s="75"/>
      <c r="P17" s="75">
        <f>+'Ark1'!Y312</f>
        <v>152.57105928631643</v>
      </c>
      <c r="Q17" s="75"/>
      <c r="R17" s="75">
        <f>+'Ark1'!AA312</f>
        <v>29.634254563710392</v>
      </c>
      <c r="S17" s="41">
        <f>+'Ark1'!AB312</f>
        <v>4.2168893700658643</v>
      </c>
      <c r="T17" s="75">
        <f>+'Ark1'!AC312</f>
        <v>-43.014280128797118</v>
      </c>
      <c r="U17" s="75">
        <f t="shared" si="0"/>
        <v>50.661921708185055</v>
      </c>
      <c r="V17" s="41">
        <f>+'Ark1'!V312</f>
        <v>5.3221410508569811</v>
      </c>
      <c r="W17" s="39"/>
      <c r="X17" s="24"/>
      <c r="Y17" s="24"/>
      <c r="Z17" s="24"/>
      <c r="AF17" s="43"/>
    </row>
    <row r="18" spans="1:32" ht="15.6">
      <c r="A18" s="39"/>
      <c r="B18" s="40">
        <f>+'Ark1'!C313</f>
        <v>2023</v>
      </c>
      <c r="C18" s="40">
        <f>+'Ark1'!G313</f>
        <v>3</v>
      </c>
      <c r="D18" s="40" t="str">
        <f>+D13</f>
        <v>Midt</v>
      </c>
      <c r="E18" s="40">
        <f>+'Ark1'!Q313</f>
        <v>129</v>
      </c>
      <c r="F18" s="75"/>
      <c r="G18" s="75">
        <f>+'Ark1'!R313</f>
        <v>924</v>
      </c>
      <c r="H18" s="75"/>
      <c r="I18" s="75">
        <f>+'Ark1'!S313</f>
        <v>918</v>
      </c>
      <c r="J18" s="146">
        <f>+'Ark1'!T313</f>
        <v>3.0518215146811114</v>
      </c>
      <c r="K18" s="146"/>
      <c r="L18" s="146">
        <f>+'Ark1'!U313</f>
        <v>2.7383024651465799</v>
      </c>
      <c r="M18" s="95"/>
      <c r="N18" s="41">
        <f>+'Ark1'!W313</f>
        <v>57.687363834422641</v>
      </c>
      <c r="O18" s="75"/>
      <c r="P18" s="75">
        <f>+'Ark1'!Y313</f>
        <v>138.64880952380955</v>
      </c>
      <c r="Q18" s="75"/>
      <c r="R18" s="75">
        <f>+'Ark1'!AA313</f>
        <v>23.323158658142923</v>
      </c>
      <c r="S18" s="41">
        <f>+'Ark1'!AB313</f>
        <v>4.3206543294905124</v>
      </c>
      <c r="T18" s="75">
        <f>+'Ark1'!AC313</f>
        <v>-35.815162616263798</v>
      </c>
      <c r="U18" s="75">
        <f t="shared" si="0"/>
        <v>7.1627906976744189</v>
      </c>
      <c r="V18" s="41">
        <f>+'Ark1'!V313</f>
        <v>8.2305194805194812</v>
      </c>
      <c r="W18" s="39"/>
      <c r="X18" s="24"/>
      <c r="Y18" s="24"/>
      <c r="Z18" s="24"/>
      <c r="AF18" s="43"/>
    </row>
    <row r="19" spans="1:32" ht="15.6">
      <c r="A19" s="39"/>
      <c r="B19" s="40">
        <f>+'Ark1'!C314</f>
        <v>2023</v>
      </c>
      <c r="C19" s="40">
        <f>+'Ark1'!G314</f>
        <v>4</v>
      </c>
      <c r="D19" s="40" t="str">
        <f>+D14</f>
        <v>Nord</v>
      </c>
      <c r="E19" s="40">
        <f>+'Ark1'!Q314</f>
        <v>54</v>
      </c>
      <c r="F19" s="75"/>
      <c r="G19" s="75">
        <f>+'Ark1'!R314</f>
        <v>2583</v>
      </c>
      <c r="H19" s="75"/>
      <c r="I19" s="75">
        <f>+'Ark1'!S314</f>
        <v>2580</v>
      </c>
      <c r="J19" s="146">
        <f>+'Ark1'!T314</f>
        <v>8.5312283251312895</v>
      </c>
      <c r="K19" s="146"/>
      <c r="L19" s="146">
        <f>+'Ark1'!U314</f>
        <v>8.2768011555496699</v>
      </c>
      <c r="M19" s="95"/>
      <c r="N19" s="41">
        <f>+'Ark1'!W314</f>
        <v>59.172093023255805</v>
      </c>
      <c r="O19" s="75"/>
      <c r="P19" s="75">
        <f>+'Ark1'!Y314</f>
        <v>149.91490514905124</v>
      </c>
      <c r="Q19" s="75"/>
      <c r="R19" s="75">
        <f>+'Ark1'!AA314</f>
        <v>31.530320097418873</v>
      </c>
      <c r="S19" s="41">
        <f>+'Ark1'!AB314</f>
        <v>4.2720286694482255</v>
      </c>
      <c r="T19" s="75">
        <f>+'Ark1'!AC314</f>
        <v>-38.369264055198144</v>
      </c>
      <c r="U19" s="75">
        <f t="shared" si="0"/>
        <v>47.833333333333336</v>
      </c>
      <c r="V19" s="41">
        <f>+'Ark1'!V314</f>
        <v>6.1509872241579542</v>
      </c>
      <c r="W19" s="39"/>
      <c r="X19" s="24"/>
      <c r="Y19" s="24"/>
      <c r="Z19" s="24"/>
      <c r="AF19" s="43"/>
    </row>
    <row r="20" spans="1:32" ht="15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95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24"/>
      <c r="Y20" s="24"/>
      <c r="Z20" s="24"/>
      <c r="AF20" s="43"/>
    </row>
    <row r="21" spans="1:32" ht="15.6">
      <c r="A21" s="39"/>
      <c r="B21" s="3">
        <f>+'Ark1'!C315</f>
        <v>2022</v>
      </c>
      <c r="C21" s="3">
        <f>+'Ark1'!G315</f>
        <v>1</v>
      </c>
      <c r="D21" s="3" t="str">
        <f>+D16</f>
        <v>Øst</v>
      </c>
      <c r="E21" s="3">
        <f>+'Ark1'!Q315</f>
        <v>391</v>
      </c>
      <c r="F21" s="14"/>
      <c r="G21" s="14">
        <f>+'Ark1'!R315</f>
        <v>13123</v>
      </c>
      <c r="H21" s="14"/>
      <c r="I21" s="14">
        <f>+'Ark1'!S315</f>
        <v>13095</v>
      </c>
      <c r="J21" s="52">
        <f>+'Ark1'!T315</f>
        <v>41.171487732948499</v>
      </c>
      <c r="K21" s="52"/>
      <c r="L21" s="52">
        <f>+'Ark1'!U315</f>
        <v>42.071728693669129</v>
      </c>
      <c r="M21" s="95"/>
      <c r="N21" s="11">
        <f>+'Ark1'!W315</f>
        <v>58.550133638793426</v>
      </c>
      <c r="O21" s="14"/>
      <c r="P21" s="14">
        <f>+'Ark1'!Y315</f>
        <v>157.45533262211424</v>
      </c>
      <c r="Q21" s="14"/>
      <c r="R21" s="14">
        <f>+'Ark1'!AA315</f>
        <v>32.031743621590351</v>
      </c>
      <c r="S21" s="11">
        <f>+'Ark1'!AB315</f>
        <v>5.1069122445963195</v>
      </c>
      <c r="T21" s="14">
        <f>+'Ark1'!AC315</f>
        <v>-38.581755472481717</v>
      </c>
      <c r="U21" s="14">
        <f t="shared" si="0"/>
        <v>33.562659846547312</v>
      </c>
      <c r="V21" s="11">
        <f>+'Ark1'!V315</f>
        <v>6.2137468566638745</v>
      </c>
      <c r="W21" s="39"/>
      <c r="X21" s="24"/>
      <c r="Y21" s="24"/>
      <c r="Z21" s="24"/>
      <c r="AF21" s="43"/>
    </row>
    <row r="22" spans="1:32" ht="15.6">
      <c r="A22" s="39"/>
      <c r="B22" s="3">
        <f>+'Ark1'!C316</f>
        <v>2022</v>
      </c>
      <c r="C22" s="3">
        <f>+'Ark1'!G316</f>
        <v>2</v>
      </c>
      <c r="D22" s="3" t="str">
        <f>+D17</f>
        <v>Vest</v>
      </c>
      <c r="E22" s="3">
        <f>+'Ark1'!Q316</f>
        <v>297</v>
      </c>
      <c r="F22" s="14"/>
      <c r="G22" s="14">
        <f>+'Ark1'!R316</f>
        <v>14351</v>
      </c>
      <c r="H22" s="14"/>
      <c r="I22" s="14">
        <f>+'Ark1'!S316</f>
        <v>14322</v>
      </c>
      <c r="J22" s="52">
        <f>+'Ark1'!T316</f>
        <v>45.024157620631243</v>
      </c>
      <c r="K22" s="52"/>
      <c r="L22" s="52">
        <f>+'Ark1'!U316</f>
        <v>45.083866737480761</v>
      </c>
      <c r="M22" s="95"/>
      <c r="N22" s="11">
        <f>+'Ark1'!W316</f>
        <v>59.316296606619183</v>
      </c>
      <c r="O22" s="14"/>
      <c r="P22" s="14">
        <f>+'Ark1'!Y316</f>
        <v>154.29048289317873</v>
      </c>
      <c r="Q22" s="14"/>
      <c r="R22" s="14">
        <f>+'Ark1'!AA316</f>
        <v>29.910806356739432</v>
      </c>
      <c r="S22" s="11">
        <f>+'Ark1'!AB316</f>
        <v>4.4416901819457308</v>
      </c>
      <c r="T22" s="14">
        <f>+'Ark1'!AC316</f>
        <v>-45.312329177816494</v>
      </c>
      <c r="U22" s="14">
        <f t="shared" si="0"/>
        <v>48.319865319865322</v>
      </c>
      <c r="V22" s="11">
        <f>+'Ark1'!V316</f>
        <v>5.5708313009546382</v>
      </c>
      <c r="W22" s="39"/>
      <c r="X22" s="24"/>
      <c r="Y22" s="24"/>
      <c r="Z22" s="24"/>
      <c r="AF22" s="43"/>
    </row>
    <row r="23" spans="1:32" ht="15.6">
      <c r="A23" s="39"/>
      <c r="B23" s="3">
        <f>+'Ark1'!C317</f>
        <v>2022</v>
      </c>
      <c r="C23" s="3">
        <f>+'Ark1'!G317</f>
        <v>3</v>
      </c>
      <c r="D23" s="3" t="str">
        <f>+D18</f>
        <v>Midt</v>
      </c>
      <c r="E23" s="3">
        <f>+'Ark1'!Q317</f>
        <v>166</v>
      </c>
      <c r="F23" s="14"/>
      <c r="G23" s="14">
        <f>+'Ark1'!R317</f>
        <v>1750</v>
      </c>
      <c r="H23" s="14"/>
      <c r="I23" s="14">
        <f>+'Ark1'!S317</f>
        <v>1742</v>
      </c>
      <c r="J23" s="52">
        <f>+'Ark1'!T317</f>
        <v>5.4903683252807918</v>
      </c>
      <c r="K23" s="52"/>
      <c r="L23" s="52">
        <f>+'Ark1'!U317</f>
        <v>4.836421234992712</v>
      </c>
      <c r="M23" s="95"/>
      <c r="N23" s="11">
        <f>+'Ark1'!W317</f>
        <v>58.469575200918477</v>
      </c>
      <c r="O23" s="14"/>
      <c r="P23" s="14">
        <f>+'Ark1'!Y317</f>
        <v>135.73324</v>
      </c>
      <c r="Q23" s="14"/>
      <c r="R23" s="14">
        <f>+'Ark1'!AA317</f>
        <v>22.430788529155198</v>
      </c>
      <c r="S23" s="11">
        <f>+'Ark1'!AB317</f>
        <v>4.2506086202727928</v>
      </c>
      <c r="T23" s="14">
        <f>+'Ark1'!AC317</f>
        <v>-35.618707766427903</v>
      </c>
      <c r="U23" s="14">
        <f t="shared" si="0"/>
        <v>10.542168674698795</v>
      </c>
      <c r="V23" s="11">
        <f>+'Ark1'!V317</f>
        <v>7.0354285714285698</v>
      </c>
      <c r="W23" s="39"/>
      <c r="X23" s="24"/>
      <c r="Y23" s="24"/>
      <c r="Z23" s="24"/>
      <c r="AF23" s="19"/>
    </row>
    <row r="24" spans="1:32" ht="15.6">
      <c r="A24" s="39"/>
      <c r="B24" s="3">
        <f>+'Ark1'!C318</f>
        <v>2022</v>
      </c>
      <c r="C24" s="3">
        <f>+'Ark1'!G318</f>
        <v>4</v>
      </c>
      <c r="D24" s="3" t="str">
        <f>+D19</f>
        <v>Nord</v>
      </c>
      <c r="E24" s="3">
        <f>+'Ark1'!Q318</f>
        <v>65</v>
      </c>
      <c r="F24" s="14"/>
      <c r="G24" s="14">
        <f>+'Ark1'!R318</f>
        <v>2650</v>
      </c>
      <c r="H24" s="14"/>
      <c r="I24" s="14">
        <f>+'Ark1'!S318</f>
        <v>2649</v>
      </c>
      <c r="J24" s="52">
        <f>+'Ark1'!T318</f>
        <v>8.3139863211394882</v>
      </c>
      <c r="K24" s="52"/>
      <c r="L24" s="52">
        <f>+'Ark1'!U318</f>
        <v>8.0079833338574211</v>
      </c>
      <c r="M24" s="95"/>
      <c r="N24" s="11">
        <f>+'Ark1'!W318</f>
        <v>59.392600981502447</v>
      </c>
      <c r="O24" s="14"/>
      <c r="P24" s="14">
        <f>+'Ark1'!Y318</f>
        <v>148.41487547169839</v>
      </c>
      <c r="Q24" s="14"/>
      <c r="R24" s="14">
        <f>+'Ark1'!AA318</f>
        <v>30.947519750177076</v>
      </c>
      <c r="S24" s="11">
        <f>+'Ark1'!AB318</f>
        <v>4.4084451273247378</v>
      </c>
      <c r="T24" s="14">
        <f>+'Ark1'!AC318</f>
        <v>-46.847930481795402</v>
      </c>
      <c r="U24" s="14">
        <f t="shared" si="0"/>
        <v>40.769230769230766</v>
      </c>
      <c r="V24" s="11">
        <f>+'Ark1'!V318</f>
        <v>5.7573584905660393</v>
      </c>
      <c r="W24" s="39"/>
      <c r="X24" s="24"/>
      <c r="Y24" s="24"/>
      <c r="Z24" s="24"/>
      <c r="AF24" s="19"/>
    </row>
    <row r="25" spans="1:32" ht="15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95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24"/>
      <c r="Y25" s="24"/>
      <c r="Z25" s="24"/>
      <c r="AF25" s="19"/>
    </row>
    <row r="26" spans="1:32" ht="15.6">
      <c r="A26" s="39"/>
      <c r="B26" s="40">
        <f>+'Ark1'!C319</f>
        <v>2021</v>
      </c>
      <c r="C26" s="40">
        <f>+'Ark1'!G319</f>
        <v>1</v>
      </c>
      <c r="D26" s="40" t="str">
        <f>+D21</f>
        <v>Øst</v>
      </c>
      <c r="E26" s="40">
        <f>+'Ark1'!Q319</f>
        <v>367</v>
      </c>
      <c r="F26" s="75"/>
      <c r="G26" s="75">
        <f>+'Ark1'!R319</f>
        <v>13271</v>
      </c>
      <c r="H26" s="75"/>
      <c r="I26" s="75">
        <f>+'Ark1'!S319</f>
        <v>13272</v>
      </c>
      <c r="J26" s="146">
        <f>+'Ark1'!T319</f>
        <v>41.692061198203007</v>
      </c>
      <c r="K26" s="146"/>
      <c r="L26" s="146">
        <f>+'Ark1'!U319</f>
        <v>42.623984297658787</v>
      </c>
      <c r="M26" s="95"/>
      <c r="N26" s="41">
        <f>+'Ark1'!W319</f>
        <v>58.945675105485229</v>
      </c>
      <c r="O26" s="75"/>
      <c r="P26" s="75">
        <f>+'Ark1'!Y319</f>
        <v>157.29045964885859</v>
      </c>
      <c r="Q26" s="75"/>
      <c r="R26" s="75">
        <f>+'Ark1'!AA319</f>
        <v>31.205134698068328</v>
      </c>
      <c r="S26" s="41">
        <f>+'Ark1'!AB319</f>
        <v>4.8107793476541936</v>
      </c>
      <c r="T26" s="75">
        <f>+'Ark1'!AC319</f>
        <v>-36.217496379307555</v>
      </c>
      <c r="U26" s="75">
        <f t="shared" si="0"/>
        <v>36.160762942779293</v>
      </c>
      <c r="V26" s="41">
        <f>+'Ark1'!V319</f>
        <v>14.92434631904152</v>
      </c>
      <c r="W26" s="39"/>
      <c r="X26" s="24"/>
      <c r="Y26" s="24"/>
      <c r="Z26" s="24"/>
      <c r="AF26" s="19"/>
    </row>
    <row r="27" spans="1:32" ht="15.6">
      <c r="A27" s="39"/>
      <c r="B27" s="40">
        <f>+'Ark1'!C320</f>
        <v>2021</v>
      </c>
      <c r="C27" s="40">
        <f>+'Ark1'!G320</f>
        <v>2</v>
      </c>
      <c r="D27" s="40" t="str">
        <f>+D22</f>
        <v>Vest</v>
      </c>
      <c r="E27" s="40">
        <f>+'Ark1'!Q320</f>
        <v>307</v>
      </c>
      <c r="F27" s="75"/>
      <c r="G27" s="75">
        <f>+'Ark1'!R320</f>
        <v>14889</v>
      </c>
      <c r="H27" s="75"/>
      <c r="I27" s="75">
        <f>+'Ark1'!S320</f>
        <v>14890</v>
      </c>
      <c r="J27" s="146">
        <f>+'Ark1'!T320</f>
        <v>46.775156294178622</v>
      </c>
      <c r="K27" s="146"/>
      <c r="L27" s="146">
        <f>+'Ark1'!U320</f>
        <v>46.428623090252387</v>
      </c>
      <c r="M27" s="95"/>
      <c r="N27" s="41">
        <f>+'Ark1'!W320</f>
        <v>59.176561450637998</v>
      </c>
      <c r="O27" s="75"/>
      <c r="P27" s="75">
        <f>+'Ark1'!Y320</f>
        <v>152.71168245013061</v>
      </c>
      <c r="Q27" s="75"/>
      <c r="R27" s="75">
        <f>+'Ark1'!AA320</f>
        <v>29.31351156461394</v>
      </c>
      <c r="S27" s="41">
        <f>+'Ark1'!AB320</f>
        <v>4.4334858943845514</v>
      </c>
      <c r="T27" s="75">
        <f>+'Ark1'!AC320</f>
        <v>-45.862311504270032</v>
      </c>
      <c r="U27" s="75">
        <f t="shared" si="0"/>
        <v>48.498371335504885</v>
      </c>
      <c r="V27" s="41">
        <f>+'Ark1'!V320</f>
        <v>15.118678218819261</v>
      </c>
      <c r="W27" s="39"/>
      <c r="X27" s="24"/>
      <c r="Y27" s="24"/>
      <c r="Z27" s="24"/>
      <c r="AF27" s="19"/>
    </row>
    <row r="28" spans="1:32" ht="15.6">
      <c r="A28" s="39"/>
      <c r="B28" s="40">
        <f>+'Ark1'!C321</f>
        <v>2021</v>
      </c>
      <c r="C28" s="40">
        <f>+'Ark1'!G321</f>
        <v>3</v>
      </c>
      <c r="D28" s="40" t="str">
        <f>+D23</f>
        <v>Midt</v>
      </c>
      <c r="E28" s="40">
        <f>+'Ark1'!Q321</f>
        <v>133</v>
      </c>
      <c r="F28" s="75"/>
      <c r="G28" s="75">
        <f>+'Ark1'!R321</f>
        <v>853</v>
      </c>
      <c r="H28" s="75"/>
      <c r="I28" s="75">
        <f>+'Ark1'!S321</f>
        <v>853</v>
      </c>
      <c r="J28" s="146">
        <f>+'Ark1'!T321</f>
        <v>2.6797775753196564</v>
      </c>
      <c r="K28" s="146"/>
      <c r="L28" s="146">
        <f>+'Ark1'!U321</f>
        <v>2.4116462940903594</v>
      </c>
      <c r="M28" s="95"/>
      <c r="N28" s="41">
        <f>+'Ark1'!W321</f>
        <v>58.311840562719809</v>
      </c>
      <c r="O28" s="75"/>
      <c r="P28" s="75">
        <f>+'Ark1'!Y321</f>
        <v>138.4575263774914</v>
      </c>
      <c r="Q28" s="75"/>
      <c r="R28" s="75">
        <f>+'Ark1'!AA321</f>
        <v>21.410852538493138</v>
      </c>
      <c r="S28" s="41">
        <f>+'Ark1'!AB321</f>
        <v>4.4926735213740123</v>
      </c>
      <c r="T28" s="75">
        <f>+'Ark1'!AC321</f>
        <v>-33.523443195113245</v>
      </c>
      <c r="U28" s="75">
        <f t="shared" si="0"/>
        <v>6.4135338345864659</v>
      </c>
      <c r="V28" s="41">
        <f>+'Ark1'!V321</f>
        <v>14.647127784290745</v>
      </c>
      <c r="W28" s="39"/>
      <c r="X28" s="24"/>
      <c r="Y28" s="24"/>
      <c r="Z28" s="24"/>
      <c r="AF28" s="19"/>
    </row>
    <row r="29" spans="1:32" ht="15.6">
      <c r="A29" s="39"/>
      <c r="B29" s="40">
        <f>+'Ark1'!C322</f>
        <v>2021</v>
      </c>
      <c r="C29" s="40">
        <f>+'Ark1'!G322</f>
        <v>4</v>
      </c>
      <c r="D29" s="40" t="str">
        <f>+D24</f>
        <v>Nord</v>
      </c>
      <c r="E29" s="40">
        <f>+'Ark1'!Q322</f>
        <v>63</v>
      </c>
      <c r="F29" s="75"/>
      <c r="G29" s="75">
        <f>+'Ark1'!R322</f>
        <v>2818</v>
      </c>
      <c r="H29" s="75"/>
      <c r="I29" s="75">
        <f>+'Ark1'!S322</f>
        <v>2818</v>
      </c>
      <c r="J29" s="146">
        <f>+'Ark1'!T322</f>
        <v>8.8530049322987026</v>
      </c>
      <c r="K29" s="146"/>
      <c r="L29" s="146">
        <f>+'Ark1'!U322</f>
        <v>8.5357463179984716</v>
      </c>
      <c r="M29" s="95"/>
      <c r="N29" s="41">
        <f>+'Ark1'!W322</f>
        <v>58.91412349183819</v>
      </c>
      <c r="O29" s="75"/>
      <c r="P29" s="75">
        <f>+'Ark1'!Y322</f>
        <v>148.33802696948169</v>
      </c>
      <c r="Q29" s="75"/>
      <c r="R29" s="75">
        <f>+'Ark1'!AA322</f>
        <v>30.073588861231048</v>
      </c>
      <c r="S29" s="41">
        <f>+'Ark1'!AB322</f>
        <v>4.4945048809935626</v>
      </c>
      <c r="T29" s="75">
        <f>+'Ark1'!AC322</f>
        <v>-48.042130868741211</v>
      </c>
      <c r="U29" s="75">
        <f t="shared" si="0"/>
        <v>44.730158730158728</v>
      </c>
      <c r="V29" s="41">
        <f>+'Ark1'!V322</f>
        <v>14.934705464868699</v>
      </c>
      <c r="W29" s="39"/>
      <c r="X29" s="24"/>
      <c r="Y29" s="24"/>
      <c r="Z29" s="24"/>
      <c r="AF29" s="44"/>
    </row>
    <row r="30" spans="1:32" ht="15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95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24"/>
      <c r="Y30" s="24"/>
      <c r="Z30" s="24"/>
      <c r="AF30" s="44"/>
    </row>
    <row r="31" spans="1:32" ht="15.6">
      <c r="A31" s="39"/>
      <c r="B31" s="3">
        <f>+'Ark1'!C323</f>
        <v>2020</v>
      </c>
      <c r="C31" s="3">
        <f>+'Ark1'!G323</f>
        <v>1</v>
      </c>
      <c r="D31" s="3" t="s">
        <v>459</v>
      </c>
      <c r="E31" s="3">
        <f>+'Ark1'!Q323</f>
        <v>353</v>
      </c>
      <c r="F31" s="14"/>
      <c r="G31" s="14">
        <f>+'Ark1'!R323</f>
        <v>11995</v>
      </c>
      <c r="H31" s="14"/>
      <c r="I31" s="14">
        <f>+'Ark1'!S323</f>
        <v>11995</v>
      </c>
      <c r="J31" s="52">
        <f>+'Ark1'!T323</f>
        <v>37.235363506549952</v>
      </c>
      <c r="K31" s="52"/>
      <c r="L31" s="52">
        <f>+'Ark1'!U323</f>
        <v>37.995261075561579</v>
      </c>
      <c r="M31" s="95"/>
      <c r="N31" s="11">
        <f>+'Ark1'!W323</f>
        <v>59.279699874947887</v>
      </c>
      <c r="O31" s="14"/>
      <c r="P31" s="14">
        <f>+'Ark1'!Y323</f>
        <v>155.44038849520666</v>
      </c>
      <c r="Q31" s="14"/>
      <c r="R31" s="14">
        <f>+'Ark1'!AA323</f>
        <v>31.219465362008673</v>
      </c>
      <c r="S31" s="11">
        <f>+'Ark1'!AB323</f>
        <v>4.7851950271713912</v>
      </c>
      <c r="T31" s="14">
        <f>+'Ark1'!AC323</f>
        <v>-38.554924985086437</v>
      </c>
      <c r="U31" s="14">
        <f t="shared" si="0"/>
        <v>33.980169971671387</v>
      </c>
      <c r="V31" s="11">
        <f>+'Ark1'!V323</f>
        <v>15.101458941225509</v>
      </c>
      <c r="W31" s="39"/>
      <c r="X31" s="24"/>
      <c r="Y31" s="24"/>
      <c r="Z31" s="24"/>
      <c r="AC31" s="1"/>
      <c r="AD31" s="1"/>
      <c r="AE31" s="1"/>
    </row>
    <row r="32" spans="1:32" ht="15.6">
      <c r="A32" s="39"/>
      <c r="B32" s="3">
        <f>+'Ark1'!C324</f>
        <v>2020</v>
      </c>
      <c r="C32" s="3">
        <f>+'Ark1'!G324</f>
        <v>2</v>
      </c>
      <c r="D32" s="3" t="s">
        <v>68</v>
      </c>
      <c r="E32" s="3">
        <f>+'Ark1'!Q324</f>
        <v>298</v>
      </c>
      <c r="F32" s="14"/>
      <c r="G32" s="14">
        <f>+'Ark1'!R324</f>
        <v>15278</v>
      </c>
      <c r="H32" s="14"/>
      <c r="I32" s="14">
        <f>+'Ark1'!S324</f>
        <v>15278</v>
      </c>
      <c r="J32" s="52">
        <f>+'Ark1'!T324</f>
        <v>47.426584714720313</v>
      </c>
      <c r="K32" s="52"/>
      <c r="L32" s="52">
        <f>+'Ark1'!U324</f>
        <v>47.284009649840705</v>
      </c>
      <c r="M32" s="95"/>
      <c r="N32" s="11">
        <f>+'Ark1'!W324</f>
        <v>59.091504123576357</v>
      </c>
      <c r="O32" s="14"/>
      <c r="P32" s="14">
        <f>+'Ark1'!Y324</f>
        <v>151.87366867391049</v>
      </c>
      <c r="Q32" s="14"/>
      <c r="R32" s="14">
        <f>+'Ark1'!AA324</f>
        <v>29.93340095357776</v>
      </c>
      <c r="S32" s="11">
        <f>+'Ark1'!AB324</f>
        <v>4.4561254927720793</v>
      </c>
      <c r="T32" s="14">
        <f>+'Ark1'!AC324</f>
        <v>-46.324626623567717</v>
      </c>
      <c r="U32" s="14">
        <f t="shared" si="0"/>
        <v>51.268456375838923</v>
      </c>
      <c r="V32" s="11">
        <f>+'Ark1'!V324</f>
        <v>15.072522581489723</v>
      </c>
      <c r="W32" s="39"/>
      <c r="X32" s="24"/>
      <c r="Y32" s="24"/>
      <c r="Z32" s="24"/>
    </row>
    <row r="33" spans="1:26" ht="15.6">
      <c r="A33" s="39"/>
      <c r="B33" s="3">
        <f>+'Ark1'!C325</f>
        <v>2020</v>
      </c>
      <c r="C33" s="3">
        <f>+'Ark1'!G325</f>
        <v>3</v>
      </c>
      <c r="D33" s="3" t="s">
        <v>587</v>
      </c>
      <c r="E33" s="3">
        <f>+'Ark1'!Q325</f>
        <v>119</v>
      </c>
      <c r="F33" s="14"/>
      <c r="G33" s="14">
        <f>+'Ark1'!R325</f>
        <v>1688</v>
      </c>
      <c r="H33" s="14"/>
      <c r="I33" s="14">
        <f>+'Ark1'!S325</f>
        <v>1688</v>
      </c>
      <c r="J33" s="52">
        <f>+'Ark1'!T325</f>
        <v>5.2399577823306638</v>
      </c>
      <c r="K33" s="52"/>
      <c r="L33" s="52">
        <f>+'Ark1'!U325</f>
        <v>4.8701670239113684</v>
      </c>
      <c r="M33" s="95"/>
      <c r="N33" s="11">
        <f>+'Ark1'!W325</f>
        <v>59.616706161137451</v>
      </c>
      <c r="O33" s="14"/>
      <c r="P33" s="14">
        <f>+'Ark1'!Y325</f>
        <v>141.58136848341229</v>
      </c>
      <c r="Q33" s="14"/>
      <c r="R33" s="14">
        <f>+'Ark1'!AA325</f>
        <v>25.57282091658994</v>
      </c>
      <c r="S33" s="11">
        <f>+'Ark1'!AB325</f>
        <v>4.0036275676426527</v>
      </c>
      <c r="T33" s="14">
        <f>+'Ark1'!AC325</f>
        <v>-27.89802174610012</v>
      </c>
      <c r="U33" s="14">
        <f t="shared" si="0"/>
        <v>14.184873949579831</v>
      </c>
      <c r="V33" s="11">
        <f>+'Ark1'!V325</f>
        <v>15.347156398104268</v>
      </c>
      <c r="W33" s="39"/>
      <c r="X33" s="24"/>
      <c r="Y33" s="24"/>
      <c r="Z33" s="24"/>
    </row>
    <row r="34" spans="1:26" ht="15.6">
      <c r="A34" s="39"/>
      <c r="B34" s="3">
        <f>+'Ark1'!C326</f>
        <v>2020</v>
      </c>
      <c r="C34" s="3">
        <f>+'Ark1'!G326</f>
        <v>4</v>
      </c>
      <c r="D34" s="3" t="s">
        <v>69</v>
      </c>
      <c r="E34" s="3">
        <f>+'Ark1'!Q326</f>
        <v>58</v>
      </c>
      <c r="F34" s="14"/>
      <c r="G34" s="14">
        <f>+'Ark1'!R326</f>
        <v>3253</v>
      </c>
      <c r="H34" s="14"/>
      <c r="I34" s="14">
        <f>+'Ark1'!S326</f>
        <v>3253</v>
      </c>
      <c r="J34" s="52">
        <f>+'Ark1'!T326</f>
        <v>10.098093996399079</v>
      </c>
      <c r="K34" s="52"/>
      <c r="L34" s="52">
        <f>+'Ark1'!U326</f>
        <v>9.8505622506863784</v>
      </c>
      <c r="M34" s="95"/>
      <c r="N34" s="11">
        <f>+'Ark1'!W326</f>
        <v>58.66830617891177</v>
      </c>
      <c r="O34" s="14"/>
      <c r="P34" s="14">
        <f>+'Ark1'!Y326</f>
        <v>148.59754995388889</v>
      </c>
      <c r="Q34" s="14"/>
      <c r="R34" s="14">
        <f>+'Ark1'!AA326</f>
        <v>32.621433578774408</v>
      </c>
      <c r="S34" s="11">
        <f>+'Ark1'!AB326</f>
        <v>4.902589463874139</v>
      </c>
      <c r="T34" s="14">
        <f>+'Ark1'!AC326</f>
        <v>-50.953659053233032</v>
      </c>
      <c r="U34" s="14">
        <f t="shared" si="0"/>
        <v>56.086206896551722</v>
      </c>
      <c r="V34" s="11">
        <f>+'Ark1'!V326</f>
        <v>14.806947433138635</v>
      </c>
      <c r="W34" s="39"/>
      <c r="X34" s="24"/>
      <c r="Y34" s="24"/>
      <c r="Z34" s="24"/>
    </row>
    <row r="35" spans="1:26" ht="15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95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24"/>
      <c r="Y35" s="24"/>
      <c r="Z35" s="24"/>
    </row>
    <row r="36" spans="1:26" ht="15.6">
      <c r="A36" s="39"/>
      <c r="B36" s="40">
        <f>+'Ark1'!C327</f>
        <v>2019</v>
      </c>
      <c r="C36" s="40">
        <f>+'Ark1'!G327</f>
        <v>1</v>
      </c>
      <c r="D36" s="40" t="s">
        <v>459</v>
      </c>
      <c r="E36" s="40">
        <f>+'Ark1'!Q327</f>
        <v>362</v>
      </c>
      <c r="F36" s="75"/>
      <c r="G36" s="75">
        <f>+'Ark1'!R327</f>
        <v>12437</v>
      </c>
      <c r="H36" s="75"/>
      <c r="I36" s="75">
        <f>+'Ark1'!S327</f>
        <v>12437</v>
      </c>
      <c r="J36" s="146">
        <f>+'Ark1'!T327</f>
        <v>37.723315842154754</v>
      </c>
      <c r="K36" s="146"/>
      <c r="L36" s="146">
        <f>+'Ark1'!U327</f>
        <v>38.30879650164399</v>
      </c>
      <c r="M36" s="95"/>
      <c r="N36" s="41">
        <f>+'Ark1'!W327</f>
        <v>59.236311007477717</v>
      </c>
      <c r="O36" s="75"/>
      <c r="P36" s="75">
        <f>+'Ark1'!Y327</f>
        <v>154.38948299429114</v>
      </c>
      <c r="Q36" s="75"/>
      <c r="R36" s="75">
        <f>+'Ark1'!AA327</f>
        <v>31.323033861674805</v>
      </c>
      <c r="S36" s="41">
        <f>+'Ark1'!AB327</f>
        <v>4.818123983697558</v>
      </c>
      <c r="T36" s="75">
        <f>+'Ark1'!AC327</f>
        <v>-44.480397073171957</v>
      </c>
      <c r="U36" s="75">
        <f t="shared" si="0"/>
        <v>34.356353591160222</v>
      </c>
      <c r="V36" s="41">
        <f>+'Ark1'!V327</f>
        <v>15.07847551660368</v>
      </c>
      <c r="W36" s="39"/>
      <c r="X36" s="24"/>
      <c r="Y36" s="24"/>
      <c r="Z36" s="24"/>
    </row>
    <row r="37" spans="1:26" ht="15.6">
      <c r="A37" s="39"/>
      <c r="B37" s="40">
        <f>+'Ark1'!C328</f>
        <v>2019</v>
      </c>
      <c r="C37" s="40">
        <f>+'Ark1'!G328</f>
        <v>2</v>
      </c>
      <c r="D37" s="40" t="s">
        <v>68</v>
      </c>
      <c r="E37" s="40">
        <f>+'Ark1'!Q328</f>
        <v>327</v>
      </c>
      <c r="F37" s="75"/>
      <c r="G37" s="75">
        <f>+'Ark1'!R328</f>
        <v>15575</v>
      </c>
      <c r="H37" s="75"/>
      <c r="I37" s="75">
        <f>+'Ark1'!S328</f>
        <v>15540</v>
      </c>
      <c r="J37" s="146">
        <f>+'Ark1'!T328</f>
        <v>47.241347932906677</v>
      </c>
      <c r="K37" s="146"/>
      <c r="L37" s="146">
        <f>+'Ark1'!U328</f>
        <v>47.262108395342487</v>
      </c>
      <c r="M37" s="95"/>
      <c r="N37" s="41">
        <f>+'Ark1'!W328</f>
        <v>59.002252252252262</v>
      </c>
      <c r="O37" s="75"/>
      <c r="P37" s="75">
        <f>+'Ark1'!Y328</f>
        <v>152.09672937399702</v>
      </c>
      <c r="Q37" s="75"/>
      <c r="R37" s="75">
        <f>+'Ark1'!AA328</f>
        <v>30.64247711456516</v>
      </c>
      <c r="S37" s="41">
        <f>+'Ark1'!AB328</f>
        <v>4.6180561715734196</v>
      </c>
      <c r="T37" s="75">
        <f>+'Ark1'!AC328</f>
        <v>-44.772293509384149</v>
      </c>
      <c r="U37" s="75">
        <f t="shared" si="0"/>
        <v>47.629969418960243</v>
      </c>
      <c r="V37" s="41">
        <f>+'Ark1'!V328</f>
        <v>15.001219903691814</v>
      </c>
      <c r="W37" s="39"/>
      <c r="X37" s="24"/>
      <c r="Y37" s="24"/>
      <c r="Z37" s="24"/>
    </row>
    <row r="38" spans="1:26" ht="15.6">
      <c r="A38" s="39"/>
      <c r="B38" s="40">
        <f>+'Ark1'!C329</f>
        <v>2019</v>
      </c>
      <c r="C38" s="40">
        <f>+'Ark1'!G329</f>
        <v>3</v>
      </c>
      <c r="D38" s="40" t="s">
        <v>587</v>
      </c>
      <c r="E38" s="40">
        <f>+'Ark1'!Q329</f>
        <v>107</v>
      </c>
      <c r="F38" s="75"/>
      <c r="G38" s="75">
        <f>+'Ark1'!R329</f>
        <v>1074</v>
      </c>
      <c r="H38" s="75"/>
      <c r="I38" s="75">
        <f>+'Ark1'!S329</f>
        <v>1074</v>
      </c>
      <c r="J38" s="146">
        <f>+'Ark1'!T329</f>
        <v>3.2576056295307723</v>
      </c>
      <c r="K38" s="146"/>
      <c r="L38" s="146">
        <f>+'Ark1'!U329</f>
        <v>3.1875150330955511</v>
      </c>
      <c r="M38" s="95"/>
      <c r="N38" s="41">
        <f>+'Ark1'!W329</f>
        <v>59.123836126629399</v>
      </c>
      <c r="O38" s="75"/>
      <c r="P38" s="75">
        <f>+'Ark1'!Y329</f>
        <v>148.75884543761637</v>
      </c>
      <c r="Q38" s="75"/>
      <c r="R38" s="75">
        <f>+'Ark1'!AA329</f>
        <v>25.579909135240765</v>
      </c>
      <c r="S38" s="41">
        <f>+'Ark1'!AB329</f>
        <v>4.2284099211217869</v>
      </c>
      <c r="T38" s="75">
        <f>+'Ark1'!AC329</f>
        <v>-16.423969288412817</v>
      </c>
      <c r="U38" s="75">
        <f t="shared" si="0"/>
        <v>10.037383177570094</v>
      </c>
      <c r="V38" s="41">
        <f>+'Ark1'!V329</f>
        <v>15.067039106145252</v>
      </c>
      <c r="W38" s="39"/>
      <c r="X38" s="24"/>
      <c r="Y38" s="24"/>
      <c r="Z38" s="24"/>
    </row>
    <row r="39" spans="1:26" ht="15.6">
      <c r="A39" s="39"/>
      <c r="B39" s="40">
        <f>+'Ark1'!C330</f>
        <v>2019</v>
      </c>
      <c r="C39" s="40">
        <f>+'Ark1'!G330</f>
        <v>4</v>
      </c>
      <c r="D39" s="40" t="s">
        <v>69</v>
      </c>
      <c r="E39" s="40">
        <f>+'Ark1'!Q330</f>
        <v>60</v>
      </c>
      <c r="F39" s="75"/>
      <c r="G39" s="75">
        <f>+'Ark1'!R330</f>
        <v>3883</v>
      </c>
      <c r="H39" s="75"/>
      <c r="I39" s="75">
        <f>+'Ark1'!S330</f>
        <v>3883</v>
      </c>
      <c r="J39" s="146">
        <f>+'Ark1'!T330</f>
        <v>11.77773059540781</v>
      </c>
      <c r="K39" s="146"/>
      <c r="L39" s="146">
        <f>+'Ark1'!U330</f>
        <v>11.241580069917967</v>
      </c>
      <c r="M39" s="95"/>
      <c r="N39" s="41">
        <f>+'Ark1'!W330</f>
        <v>59.519701261910896</v>
      </c>
      <c r="O39" s="75"/>
      <c r="P39" s="75">
        <f>+'Ark1'!Y330</f>
        <v>145.10915271697161</v>
      </c>
      <c r="Q39" s="75"/>
      <c r="R39" s="75">
        <f>+'Ark1'!AA330</f>
        <v>31.374469769424199</v>
      </c>
      <c r="S39" s="41">
        <f>+'Ark1'!AB330</f>
        <v>4.4764885793322149</v>
      </c>
      <c r="T39" s="75">
        <f>+'Ark1'!AC330</f>
        <v>-52.074887710347951</v>
      </c>
      <c r="U39" s="75">
        <f t="shared" si="0"/>
        <v>64.716666666666669</v>
      </c>
      <c r="V39" s="41">
        <f>+'Ark1'!V330</f>
        <v>15.253927375740403</v>
      </c>
      <c r="W39" s="39"/>
      <c r="X39" s="24"/>
      <c r="Y39" s="24"/>
      <c r="Z39" s="24"/>
    </row>
    <row r="40" spans="1:26" ht="15.6">
      <c r="A40" s="39"/>
      <c r="B40" s="3">
        <f>+'Ark1'!C331</f>
        <v>2018</v>
      </c>
      <c r="C40" s="3">
        <f>+'Ark1'!G331</f>
        <v>1</v>
      </c>
      <c r="D40" s="3" t="s">
        <v>459</v>
      </c>
      <c r="E40" s="3">
        <f>+'Ark1'!Q331</f>
        <v>389</v>
      </c>
      <c r="F40" s="14"/>
      <c r="G40" s="14">
        <f>+'Ark1'!R331</f>
        <v>13804</v>
      </c>
      <c r="H40" s="14"/>
      <c r="I40" s="14">
        <f>+'Ark1'!S331</f>
        <v>13804</v>
      </c>
      <c r="J40" s="52">
        <f>+'Ark1'!T331</f>
        <v>41.691331923890075</v>
      </c>
      <c r="K40" s="52"/>
      <c r="L40" s="52">
        <f>+'Ark1'!U331</f>
        <v>42.495349856633425</v>
      </c>
      <c r="M40" s="95"/>
      <c r="N40" s="11">
        <f>+'Ark1'!W331</f>
        <v>58.743117936829904</v>
      </c>
      <c r="O40" s="14"/>
      <c r="P40" s="14">
        <f>+'Ark1'!Y331</f>
        <v>155.9914155317295</v>
      </c>
      <c r="Q40" s="14"/>
      <c r="R40" s="14">
        <f>+'Ark1'!AA331</f>
        <v>30.998264634808425</v>
      </c>
      <c r="S40" s="11">
        <f>+'Ark1'!AB331</f>
        <v>5.1291286965188654</v>
      </c>
      <c r="T40" s="14">
        <f>+'Ark1'!AC331</f>
        <v>-46.770870601977293</v>
      </c>
      <c r="U40" s="14">
        <f t="shared" si="0"/>
        <v>35.48586118251928</v>
      </c>
      <c r="V40" s="11">
        <f>+'Ark1'!V331</f>
        <v>14.819762387713707</v>
      </c>
      <c r="W40" s="39"/>
      <c r="X40" s="24"/>
      <c r="Y40" s="24"/>
      <c r="Z40" s="24"/>
    </row>
    <row r="41" spans="1:26" ht="15.6">
      <c r="A41" s="39"/>
      <c r="B41" s="3">
        <f>+'Ark1'!C332</f>
        <v>2018</v>
      </c>
      <c r="C41" s="3">
        <f>+'Ark1'!G332</f>
        <v>2</v>
      </c>
      <c r="D41" s="3" t="s">
        <v>68</v>
      </c>
      <c r="E41" s="3">
        <f>+'Ark1'!Q332</f>
        <v>310</v>
      </c>
      <c r="F41" s="14"/>
      <c r="G41" s="14">
        <f>+'Ark1'!R332</f>
        <v>14065</v>
      </c>
      <c r="H41" s="14"/>
      <c r="I41" s="14">
        <f>+'Ark1'!S332</f>
        <v>14064</v>
      </c>
      <c r="J41" s="52">
        <f>+'Ark1'!T332</f>
        <v>42.479613409845975</v>
      </c>
      <c r="K41" s="52"/>
      <c r="L41" s="52">
        <f>+'Ark1'!U332</f>
        <v>42.331437384713553</v>
      </c>
      <c r="M41" s="95"/>
      <c r="N41" s="11">
        <f>+'Ark1'!W332</f>
        <v>58.558944823663246</v>
      </c>
      <c r="O41" s="14"/>
      <c r="P41" s="14">
        <f>+'Ark1'!Y332</f>
        <v>152.50620689655238</v>
      </c>
      <c r="Q41" s="14"/>
      <c r="R41" s="14">
        <f>+'Ark1'!AA332</f>
        <v>30.341706147073889</v>
      </c>
      <c r="S41" s="11">
        <f>+'Ark1'!AB332</f>
        <v>4.6210733011166578</v>
      </c>
      <c r="T41" s="14">
        <f>+'Ark1'!AC332</f>
        <v>-44.29707415764905</v>
      </c>
      <c r="U41" s="14">
        <f t="shared" si="0"/>
        <v>45.37096774193548</v>
      </c>
      <c r="V41" s="11">
        <f>+'Ark1'!V332</f>
        <v>14.78130110202631</v>
      </c>
      <c r="W41" s="39"/>
      <c r="X41" s="24"/>
      <c r="Y41" s="24"/>
      <c r="Z41" s="24"/>
    </row>
    <row r="42" spans="1:26" ht="15.6">
      <c r="A42" s="39"/>
      <c r="B42" s="3">
        <f>+'Ark1'!C333</f>
        <v>2018</v>
      </c>
      <c r="C42" s="3">
        <f>+'Ark1'!G333</f>
        <v>3</v>
      </c>
      <c r="D42" s="3" t="s">
        <v>587</v>
      </c>
      <c r="E42" s="3">
        <f>+'Ark1'!Q333</f>
        <v>98</v>
      </c>
      <c r="F42" s="14"/>
      <c r="G42" s="14">
        <f>+'Ark1'!R333</f>
        <v>947</v>
      </c>
      <c r="H42" s="14"/>
      <c r="I42" s="14">
        <f>+'Ark1'!S333</f>
        <v>946</v>
      </c>
      <c r="J42" s="52">
        <f>+'Ark1'!T333</f>
        <v>2.8601630927212303</v>
      </c>
      <c r="K42" s="52"/>
      <c r="L42" s="52">
        <f>+'Ark1'!U333</f>
        <v>2.7557492017809744</v>
      </c>
      <c r="M42" s="95"/>
      <c r="N42" s="11">
        <f>+'Ark1'!W333</f>
        <v>58.456659619450321</v>
      </c>
      <c r="O42" s="14"/>
      <c r="P42" s="14">
        <f>+'Ark1'!Y333</f>
        <v>147.45311510031689</v>
      </c>
      <c r="Q42" s="14"/>
      <c r="R42" s="14">
        <f>+'Ark1'!AA333</f>
        <v>27.109649203607756</v>
      </c>
      <c r="S42" s="11">
        <f>+'Ark1'!AB333</f>
        <v>4.9890708295725643</v>
      </c>
      <c r="T42" s="14">
        <f>+'Ark1'!AC333</f>
        <v>-32.804471670939542</v>
      </c>
      <c r="U42" s="14">
        <f t="shared" si="0"/>
        <v>9.6632653061224492</v>
      </c>
      <c r="V42" s="11">
        <f>+'Ark1'!V333</f>
        <v>14.706441393875396</v>
      </c>
      <c r="W42" s="39"/>
      <c r="X42" s="24"/>
      <c r="Y42" s="24"/>
      <c r="Z42" s="24"/>
    </row>
    <row r="43" spans="1:26" ht="15.6">
      <c r="A43" s="39"/>
      <c r="B43" s="3">
        <f>+'Ark1'!C334</f>
        <v>2018</v>
      </c>
      <c r="C43" s="3">
        <f>+'Ark1'!G334</f>
        <v>4</v>
      </c>
      <c r="D43" s="3" t="s">
        <v>69</v>
      </c>
      <c r="E43" s="3">
        <f>+'Ark1'!Q334</f>
        <v>61</v>
      </c>
      <c r="F43" s="14"/>
      <c r="G43" s="14">
        <f>+'Ark1'!R334</f>
        <v>4294</v>
      </c>
      <c r="H43" s="14"/>
      <c r="I43" s="14">
        <f>+'Ark1'!S334</f>
        <v>4294</v>
      </c>
      <c r="J43" s="52">
        <f>+'Ark1'!T334</f>
        <v>12.968891573542736</v>
      </c>
      <c r="K43" s="52"/>
      <c r="L43" s="52">
        <f>+'Ark1'!U334</f>
        <v>12.417463556872049</v>
      </c>
      <c r="M43" s="95"/>
      <c r="N43" s="11">
        <f>+'Ark1'!W334</f>
        <v>58.84396832789939</v>
      </c>
      <c r="O43" s="14"/>
      <c r="P43" s="14">
        <f>+'Ark1'!Y334</f>
        <v>146.53288309268785</v>
      </c>
      <c r="Q43" s="14"/>
      <c r="R43" s="14">
        <f>+'Ark1'!AA334</f>
        <v>31.974185256247289</v>
      </c>
      <c r="S43" s="11">
        <f>+'Ark1'!AB334</f>
        <v>4.6900547540133211</v>
      </c>
      <c r="T43" s="14">
        <f>+'Ark1'!AC334</f>
        <v>-47.963274406340609</v>
      </c>
      <c r="U43" s="14">
        <f t="shared" si="0"/>
        <v>70.393442622950815</v>
      </c>
      <c r="V43" s="11">
        <f>+'Ark1'!V334</f>
        <v>14.900558919422451</v>
      </c>
      <c r="W43" s="39"/>
      <c r="X43" s="24"/>
      <c r="Y43" s="24"/>
      <c r="Z43" s="24"/>
    </row>
    <row r="44" spans="1:26" ht="15.6">
      <c r="A44" s="39"/>
      <c r="B44" s="40">
        <f>+'Ark1'!C335</f>
        <v>2017</v>
      </c>
      <c r="C44" s="40">
        <f>+'Ark1'!G335</f>
        <v>1</v>
      </c>
      <c r="D44" s="40" t="s">
        <v>459</v>
      </c>
      <c r="E44" s="40">
        <f>+'Ark1'!Q335</f>
        <v>424</v>
      </c>
      <c r="F44" s="75"/>
      <c r="G44" s="75">
        <f>+'Ark1'!R335</f>
        <v>13963</v>
      </c>
      <c r="H44" s="75"/>
      <c r="I44" s="75">
        <f>+'Ark1'!S335</f>
        <v>13963</v>
      </c>
      <c r="J44" s="146">
        <f>+'Ark1'!T335</f>
        <v>42.898399336385125</v>
      </c>
      <c r="K44" s="146"/>
      <c r="L44" s="146">
        <f>+'Ark1'!U335</f>
        <v>43.477130111724463</v>
      </c>
      <c r="M44" s="95"/>
      <c r="N44" s="41">
        <f>+'Ark1'!W335</f>
        <v>58.499176394757583</v>
      </c>
      <c r="O44" s="75"/>
      <c r="P44" s="75">
        <f>+'Ark1'!Y335</f>
        <v>153.90643128267536</v>
      </c>
      <c r="Q44" s="75"/>
      <c r="R44" s="75">
        <f>+'Ark1'!AA335</f>
        <v>29.794838120145972</v>
      </c>
      <c r="S44" s="41">
        <f>+'Ark1'!AB335</f>
        <v>5.3427581689614678</v>
      </c>
      <c r="T44" s="75">
        <f>+'Ark1'!AC335</f>
        <v>-40.593031477801901</v>
      </c>
      <c r="U44" s="75">
        <f t="shared" si="0"/>
        <v>32.931603773584904</v>
      </c>
      <c r="V44" s="41">
        <f>+'Ark1'!V335</f>
        <v>14.670343049487936</v>
      </c>
      <c r="W44" s="39"/>
      <c r="X44" s="24"/>
      <c r="Y44" s="24"/>
      <c r="Z44" s="24"/>
    </row>
    <row r="45" spans="1:26" ht="15.6">
      <c r="A45" s="39"/>
      <c r="B45" s="40">
        <f>+'Ark1'!C336</f>
        <v>2017</v>
      </c>
      <c r="C45" s="40">
        <f>+'Ark1'!G336</f>
        <v>2</v>
      </c>
      <c r="D45" s="40" t="s">
        <v>68</v>
      </c>
      <c r="E45" s="40">
        <f>+'Ark1'!Q336</f>
        <v>311</v>
      </c>
      <c r="F45" s="75"/>
      <c r="G45" s="75">
        <f>+'Ark1'!R336</f>
        <v>13177</v>
      </c>
      <c r="H45" s="75"/>
      <c r="I45" s="75">
        <f>+'Ark1'!S336</f>
        <v>13177</v>
      </c>
      <c r="J45" s="146">
        <f>+'Ark1'!T336</f>
        <v>40.483578604565423</v>
      </c>
      <c r="K45" s="146"/>
      <c r="L45" s="146">
        <f>+'Ark1'!U336</f>
        <v>40.830935274941005</v>
      </c>
      <c r="M45" s="95"/>
      <c r="N45" s="41">
        <f>+'Ark1'!W336</f>
        <v>58.615921681718163</v>
      </c>
      <c r="O45" s="75"/>
      <c r="P45" s="75">
        <f>+'Ark1'!Y336</f>
        <v>153.16072702436085</v>
      </c>
      <c r="Q45" s="75"/>
      <c r="R45" s="75">
        <f>+'Ark1'!AA336</f>
        <v>30.049790568318709</v>
      </c>
      <c r="S45" s="41">
        <f>+'Ark1'!AB336</f>
        <v>4.6439207379358045</v>
      </c>
      <c r="T45" s="75">
        <f>+'Ark1'!AC336</f>
        <v>-47.0555485091298</v>
      </c>
      <c r="U45" s="75">
        <f t="shared" si="0"/>
        <v>42.369774919614144</v>
      </c>
      <c r="V45" s="41">
        <f>+'Ark1'!V336</f>
        <v>14.781133793731501</v>
      </c>
      <c r="W45" s="39"/>
      <c r="X45" s="24"/>
      <c r="Y45" s="24"/>
      <c r="Z45" s="24"/>
    </row>
    <row r="46" spans="1:26" ht="15.6">
      <c r="A46" s="39"/>
      <c r="B46" s="40">
        <f>+'Ark1'!C337</f>
        <v>2017</v>
      </c>
      <c r="C46" s="40">
        <f>+'Ark1'!G337</f>
        <v>3</v>
      </c>
      <c r="D46" s="40" t="s">
        <v>587</v>
      </c>
      <c r="E46" s="40">
        <f>+'Ark1'!Q337</f>
        <v>100</v>
      </c>
      <c r="F46" s="75"/>
      <c r="G46" s="75">
        <f>+'Ark1'!R337</f>
        <v>981</v>
      </c>
      <c r="H46" s="75"/>
      <c r="I46" s="75">
        <f>+'Ark1'!S337</f>
        <v>981</v>
      </c>
      <c r="J46" s="146">
        <f>+'Ark1'!T337</f>
        <v>3.0139174782635401</v>
      </c>
      <c r="K46" s="146"/>
      <c r="L46" s="146">
        <f>+'Ark1'!U337</f>
        <v>2.7827343518319161</v>
      </c>
      <c r="M46" s="95"/>
      <c r="N46" s="41">
        <f>+'Ark1'!W337</f>
        <v>59.485219164118249</v>
      </c>
      <c r="O46" s="75"/>
      <c r="P46" s="75">
        <f>+'Ark1'!Y337</f>
        <v>140.20948012232401</v>
      </c>
      <c r="Q46" s="75"/>
      <c r="R46" s="75">
        <f>+'Ark1'!AA337</f>
        <v>20.846368810759035</v>
      </c>
      <c r="S46" s="41">
        <f>+'Ark1'!AB337</f>
        <v>4.3434410084591812</v>
      </c>
      <c r="T46" s="75">
        <f>+'Ark1'!AC337</f>
        <v>-23.537407589180905</v>
      </c>
      <c r="U46" s="75">
        <f t="shared" si="0"/>
        <v>9.81</v>
      </c>
      <c r="V46" s="41">
        <f>+'Ark1'!V337</f>
        <v>15.201834862385322</v>
      </c>
      <c r="W46" s="39"/>
      <c r="X46" s="24"/>
      <c r="Y46" s="24"/>
      <c r="Z46" s="24"/>
    </row>
    <row r="47" spans="1:26" ht="15.6">
      <c r="A47" s="39"/>
      <c r="B47" s="40">
        <f>+'Ark1'!C338</f>
        <v>2017</v>
      </c>
      <c r="C47" s="40">
        <f>+'Ark1'!G338</f>
        <v>4</v>
      </c>
      <c r="D47" s="40" t="s">
        <v>69</v>
      </c>
      <c r="E47" s="40">
        <f>+'Ark1'!Q338</f>
        <v>67</v>
      </c>
      <c r="F47" s="75"/>
      <c r="G47" s="75">
        <f>+'Ark1'!R338</f>
        <v>4428</v>
      </c>
      <c r="H47" s="75"/>
      <c r="I47" s="75">
        <f>+'Ark1'!S338</f>
        <v>4428</v>
      </c>
      <c r="J47" s="146">
        <f>+'Ark1'!T338</f>
        <v>13.604104580785895</v>
      </c>
      <c r="K47" s="146"/>
      <c r="L47" s="146">
        <f>+'Ark1'!U338</f>
        <v>12.909200261502628</v>
      </c>
      <c r="M47" s="95"/>
      <c r="N47" s="41">
        <f>+'Ark1'!W338</f>
        <v>58.984191508581759</v>
      </c>
      <c r="O47" s="75"/>
      <c r="P47" s="75">
        <f>+'Ark1'!Y338</f>
        <v>144.1007904245707</v>
      </c>
      <c r="Q47" s="75"/>
      <c r="R47" s="75">
        <f>+'Ark1'!AA338</f>
        <v>30.600247190203071</v>
      </c>
      <c r="S47" s="41">
        <f>+'Ark1'!AB338</f>
        <v>4.6349311307321939</v>
      </c>
      <c r="T47" s="75">
        <f>+'Ark1'!AC338</f>
        <v>-49.487652832897993</v>
      </c>
      <c r="U47" s="75">
        <f t="shared" si="0"/>
        <v>66.089552238805965</v>
      </c>
      <c r="V47" s="41">
        <f>+'Ark1'!V338</f>
        <v>14.977642276422761</v>
      </c>
      <c r="W47" s="39"/>
      <c r="X47" s="24"/>
      <c r="Y47" s="24"/>
      <c r="Z47" s="24"/>
    </row>
    <row r="48" spans="1:26" ht="15.6">
      <c r="A48" s="39"/>
      <c r="B48" s="3">
        <f>+'Ark1'!C339</f>
        <v>2016</v>
      </c>
      <c r="C48" s="3">
        <f>+'Ark1'!G339</f>
        <v>1</v>
      </c>
      <c r="D48" s="3" t="s">
        <v>459</v>
      </c>
      <c r="E48" s="3">
        <f>+'Ark1'!Q339</f>
        <v>386</v>
      </c>
      <c r="F48" s="14"/>
      <c r="G48" s="14">
        <f>+'Ark1'!R339</f>
        <v>14747</v>
      </c>
      <c r="H48" s="14"/>
      <c r="I48" s="14">
        <f>+'Ark1'!S339</f>
        <v>14747</v>
      </c>
      <c r="J48" s="52">
        <f>+'Ark1'!T339</f>
        <v>44.290605478135504</v>
      </c>
      <c r="K48" s="52"/>
      <c r="L48" s="52">
        <f>+'Ark1'!U339</f>
        <v>44.584966073057245</v>
      </c>
      <c r="M48" s="95"/>
      <c r="N48" s="11">
        <f>+'Ark1'!W339</f>
        <v>58.762256730182415</v>
      </c>
      <c r="O48" s="14"/>
      <c r="P48" s="14">
        <f>+'Ark1'!Y339</f>
        <v>151.86155828304089</v>
      </c>
      <c r="Q48" s="14"/>
      <c r="R48" s="14">
        <f>+'Ark1'!AA339</f>
        <v>29.905242993709141</v>
      </c>
      <c r="S48" s="11">
        <f>+'Ark1'!AB339</f>
        <v>5.1095045579351348</v>
      </c>
      <c r="T48" s="14">
        <f>+'Ark1'!AC339</f>
        <v>-41.201398414910351</v>
      </c>
      <c r="U48" s="14">
        <f t="shared" ref="U48:U81" si="1">+G48/E48</f>
        <v>38.204663212435236</v>
      </c>
      <c r="V48" s="11">
        <f>+'Ark1'!V339</f>
        <v>14.8145385502136</v>
      </c>
      <c r="W48" s="39"/>
      <c r="X48" s="24"/>
      <c r="Y48" s="24"/>
      <c r="Z48" s="24"/>
    </row>
    <row r="49" spans="1:26" ht="15.6">
      <c r="A49" s="39"/>
      <c r="B49" s="3">
        <f>+'Ark1'!C340</f>
        <v>2016</v>
      </c>
      <c r="C49" s="3">
        <f>+'Ark1'!G340</f>
        <v>2</v>
      </c>
      <c r="D49" s="3" t="s">
        <v>68</v>
      </c>
      <c r="E49" s="3">
        <f>+'Ark1'!Q340</f>
        <v>316</v>
      </c>
      <c r="F49" s="14"/>
      <c r="G49" s="14">
        <f>+'Ark1'!R340</f>
        <v>13577</v>
      </c>
      <c r="H49" s="14"/>
      <c r="I49" s="14">
        <f>+'Ark1'!S340</f>
        <v>13577</v>
      </c>
      <c r="J49" s="52">
        <f>+'Ark1'!T340</f>
        <v>40.776669870254686</v>
      </c>
      <c r="K49" s="52"/>
      <c r="L49" s="52">
        <f>+'Ark1'!U340</f>
        <v>40.968176581360943</v>
      </c>
      <c r="M49" s="95"/>
      <c r="N49" s="11">
        <f>+'Ark1'!W340</f>
        <v>58.963688590999489</v>
      </c>
      <c r="O49" s="14"/>
      <c r="P49" s="14">
        <f>+'Ark1'!Y340</f>
        <v>151.56743757825689</v>
      </c>
      <c r="Q49" s="14"/>
      <c r="R49" s="14">
        <f>+'Ark1'!AA340</f>
        <v>29.690759507450274</v>
      </c>
      <c r="S49" s="11">
        <f>+'Ark1'!AB340</f>
        <v>4.559615491272397</v>
      </c>
      <c r="T49" s="14">
        <f>+'Ark1'!AC340</f>
        <v>-42.147827572274146</v>
      </c>
      <c r="U49" s="14">
        <f t="shared" si="1"/>
        <v>42.965189873417721</v>
      </c>
      <c r="V49" s="11">
        <f>+'Ark1'!V340</f>
        <v>14.971127642336301</v>
      </c>
      <c r="W49" s="39"/>
      <c r="X49" s="24"/>
      <c r="Y49" s="24"/>
      <c r="Z49" s="24"/>
    </row>
    <row r="50" spans="1:26" ht="15.6">
      <c r="A50" s="39"/>
      <c r="B50" s="3">
        <f>+'Ark1'!C341</f>
        <v>2016</v>
      </c>
      <c r="C50" s="3">
        <f>+'Ark1'!G341</f>
        <v>3</v>
      </c>
      <c r="D50" s="3" t="s">
        <v>587</v>
      </c>
      <c r="E50" s="3">
        <f>+'Ark1'!Q341</f>
        <v>120</v>
      </c>
      <c r="F50" s="14"/>
      <c r="G50" s="14">
        <f>+'Ark1'!R341</f>
        <v>1035</v>
      </c>
      <c r="H50" s="14"/>
      <c r="I50" s="14">
        <f>+'Ark1'!S341</f>
        <v>1004</v>
      </c>
      <c r="J50" s="52">
        <f>+'Ark1'!T341</f>
        <v>3.1084814992791929</v>
      </c>
      <c r="K50" s="52"/>
      <c r="L50" s="52">
        <f>+'Ark1'!U341</f>
        <v>2.8113662773972283</v>
      </c>
      <c r="M50" s="95"/>
      <c r="N50" s="11">
        <f>+'Ark1'!W341</f>
        <v>59.513944223107586</v>
      </c>
      <c r="O50" s="14"/>
      <c r="P50" s="14">
        <f>+'Ark1'!Y341</f>
        <v>136.43951690821248</v>
      </c>
      <c r="Q50" s="14"/>
      <c r="R50" s="14">
        <f>+'Ark1'!AA341</f>
        <v>22.355981416852625</v>
      </c>
      <c r="S50" s="11">
        <f>+'Ark1'!AB341</f>
        <v>4.63625123121692</v>
      </c>
      <c r="T50" s="14">
        <f>+'Ark1'!AC341</f>
        <v>-27.045258140774443</v>
      </c>
      <c r="U50" s="14">
        <f t="shared" si="1"/>
        <v>8.625</v>
      </c>
      <c r="V50" s="11">
        <f>+'Ark1'!V341</f>
        <v>15.048309178743962</v>
      </c>
      <c r="W50" s="39"/>
      <c r="X50" s="24"/>
      <c r="Y50" s="24"/>
      <c r="Z50" s="24"/>
    </row>
    <row r="51" spans="1:26" ht="15.6">
      <c r="A51" s="39"/>
      <c r="B51" s="3">
        <f>+'Ark1'!C342</f>
        <v>2016</v>
      </c>
      <c r="C51" s="3">
        <f>+'Ark1'!G342</f>
        <v>4</v>
      </c>
      <c r="D51" s="3" t="s">
        <v>69</v>
      </c>
      <c r="E51" s="3">
        <f>+'Ark1'!Q342</f>
        <v>67</v>
      </c>
      <c r="F51" s="14"/>
      <c r="G51" s="14">
        <f>+'Ark1'!R342</f>
        <v>3937</v>
      </c>
      <c r="H51" s="14"/>
      <c r="I51" s="14">
        <f>+'Ark1'!S342</f>
        <v>3930</v>
      </c>
      <c r="J51" s="52">
        <f>+'Ark1'!T342</f>
        <v>11.82424315233061</v>
      </c>
      <c r="K51" s="52"/>
      <c r="L51" s="52">
        <f>+'Ark1'!U342</f>
        <v>11.635491068184589</v>
      </c>
      <c r="M51" s="95"/>
      <c r="N51" s="11">
        <f>+'Ark1'!W342</f>
        <v>58.523409669211183</v>
      </c>
      <c r="O51" s="14"/>
      <c r="P51" s="14">
        <f>+'Ark1'!Y342</f>
        <v>148.45074930149877</v>
      </c>
      <c r="Q51" s="14"/>
      <c r="R51" s="14">
        <f>+'Ark1'!AA342</f>
        <v>32.385138410358039</v>
      </c>
      <c r="S51" s="11">
        <f>+'Ark1'!AB342</f>
        <v>5.1814492532473828</v>
      </c>
      <c r="T51" s="14">
        <f>+'Ark1'!AC342</f>
        <v>-61.242057666574894</v>
      </c>
      <c r="U51" s="14">
        <f t="shared" si="1"/>
        <v>58.761194029850749</v>
      </c>
      <c r="V51" s="11">
        <f>+'Ark1'!V342</f>
        <v>14.653797307594612</v>
      </c>
      <c r="W51" s="39"/>
      <c r="X51" s="24"/>
      <c r="Y51" s="24"/>
      <c r="Z51" s="24"/>
    </row>
    <row r="52" spans="1:26" ht="15.6">
      <c r="A52" s="39"/>
      <c r="B52" s="40">
        <f>+'Ark1'!C343</f>
        <v>2015</v>
      </c>
      <c r="C52" s="40">
        <f>+'Ark1'!G343</f>
        <v>1</v>
      </c>
      <c r="D52" s="40" t="s">
        <v>459</v>
      </c>
      <c r="E52" s="40">
        <f>+'Ark1'!Q343</f>
        <v>679</v>
      </c>
      <c r="F52" s="75"/>
      <c r="G52" s="75">
        <f>+'Ark1'!R343</f>
        <v>22930</v>
      </c>
      <c r="H52" s="75"/>
      <c r="I52" s="75">
        <f>+'Ark1'!S343</f>
        <v>22930</v>
      </c>
      <c r="J52" s="146">
        <f>+'Ark1'!T343</f>
        <v>47.016608570842735</v>
      </c>
      <c r="K52" s="146"/>
      <c r="L52" s="146">
        <f>+'Ark1'!U343</f>
        <v>46.900320515671631</v>
      </c>
      <c r="M52" s="95"/>
      <c r="N52" s="41">
        <f>+'Ark1'!W343</f>
        <v>58.915481901439186</v>
      </c>
      <c r="O52" s="75"/>
      <c r="P52" s="75">
        <f>+'Ark1'!Y343</f>
        <v>138.42868294810347</v>
      </c>
      <c r="Q52" s="75"/>
      <c r="R52" s="75">
        <f>+'Ark1'!AA343</f>
        <v>30.719932470479797</v>
      </c>
      <c r="S52" s="41">
        <f>+'Ark1'!AB343</f>
        <v>4.4720004232615267</v>
      </c>
      <c r="T52" s="75">
        <f>+'Ark1'!AC343</f>
        <v>-22.697029874463681</v>
      </c>
      <c r="U52" s="75">
        <f t="shared" si="1"/>
        <v>33.770250368188513</v>
      </c>
      <c r="V52" s="41">
        <f>+'Ark1'!V343</f>
        <v>14.94526820758831</v>
      </c>
      <c r="W52" s="39"/>
      <c r="X52" s="24"/>
      <c r="Y52" s="24"/>
      <c r="Z52" s="24"/>
    </row>
    <row r="53" spans="1:26" ht="15.6">
      <c r="A53" s="39"/>
      <c r="B53" s="40">
        <f>+'Ark1'!C344</f>
        <v>2015</v>
      </c>
      <c r="C53" s="40">
        <f>+'Ark1'!G344</f>
        <v>2</v>
      </c>
      <c r="D53" s="40" t="s">
        <v>68</v>
      </c>
      <c r="E53" s="40">
        <f>+'Ark1'!Q344</f>
        <v>563</v>
      </c>
      <c r="F53" s="75"/>
      <c r="G53" s="75">
        <f>+'Ark1'!R344</f>
        <v>18039</v>
      </c>
      <c r="H53" s="75"/>
      <c r="I53" s="75">
        <f>+'Ark1'!S344</f>
        <v>18039</v>
      </c>
      <c r="J53" s="146">
        <f>+'Ark1'!T344</f>
        <v>36.987902399015802</v>
      </c>
      <c r="K53" s="146"/>
      <c r="L53" s="146">
        <f>+'Ark1'!U344</f>
        <v>37.459761188770408</v>
      </c>
      <c r="M53" s="95"/>
      <c r="N53" s="41">
        <f>+'Ark1'!W344</f>
        <v>59.59504407117911</v>
      </c>
      <c r="O53" s="75"/>
      <c r="P53" s="75">
        <f>+'Ark1'!Y344</f>
        <v>140.54224180941222</v>
      </c>
      <c r="Q53" s="75"/>
      <c r="R53" s="75">
        <f>+'Ark1'!AA344</f>
        <v>30.7353958761245</v>
      </c>
      <c r="S53" s="41">
        <f>+'Ark1'!AB344</f>
        <v>4.1655071080557828</v>
      </c>
      <c r="T53" s="75">
        <f>+'Ark1'!AC344</f>
        <v>-35.160498435996622</v>
      </c>
      <c r="U53" s="75">
        <f t="shared" si="1"/>
        <v>32.040852575488458</v>
      </c>
      <c r="V53" s="41">
        <f>+'Ark1'!V344</f>
        <v>15.305837352403124</v>
      </c>
      <c r="W53" s="39"/>
      <c r="X53" s="24"/>
      <c r="Y53" s="24"/>
      <c r="Z53" s="24"/>
    </row>
    <row r="54" spans="1:26" ht="15.6">
      <c r="A54" s="39"/>
      <c r="B54" s="40">
        <f>+'Ark1'!C345</f>
        <v>2015</v>
      </c>
      <c r="C54" s="40">
        <f>+'Ark1'!G345</f>
        <v>3</v>
      </c>
      <c r="D54" s="40" t="s">
        <v>587</v>
      </c>
      <c r="E54" s="40">
        <f>+'Ark1'!Q345</f>
        <v>274</v>
      </c>
      <c r="F54" s="75"/>
      <c r="G54" s="75">
        <f>+'Ark1'!R345</f>
        <v>3142</v>
      </c>
      <c r="H54" s="75"/>
      <c r="I54" s="75">
        <f>+'Ark1'!S345</f>
        <v>3127</v>
      </c>
      <c r="J54" s="146">
        <f>+'Ark1'!T345</f>
        <v>6.4424851343038743</v>
      </c>
      <c r="K54" s="146"/>
      <c r="L54" s="146">
        <f>+'Ark1'!U345</f>
        <v>5.8049858906141392</v>
      </c>
      <c r="M54" s="95"/>
      <c r="N54" s="41">
        <f>+'Ark1'!W345</f>
        <v>59.332906939558683</v>
      </c>
      <c r="O54" s="75"/>
      <c r="P54" s="75">
        <f>+'Ark1'!Y345</f>
        <v>125.04010184595781</v>
      </c>
      <c r="Q54" s="75"/>
      <c r="R54" s="75">
        <f>+'Ark1'!AA345</f>
        <v>24.693676753902182</v>
      </c>
      <c r="S54" s="41">
        <f>+'Ark1'!AB345</f>
        <v>3.8983093871580392</v>
      </c>
      <c r="T54" s="75">
        <f>+'Ark1'!AC345</f>
        <v>-24.411853623998248</v>
      </c>
      <c r="U54" s="75">
        <f t="shared" si="1"/>
        <v>11.467153284671532</v>
      </c>
      <c r="V54" s="41">
        <f>+'Ark1'!V345</f>
        <v>15.160089115213237</v>
      </c>
      <c r="W54" s="39"/>
      <c r="X54" s="24"/>
      <c r="Y54" s="24"/>
      <c r="Z54" s="24"/>
    </row>
    <row r="55" spans="1:26" ht="15.6">
      <c r="A55" s="39"/>
      <c r="B55" s="40">
        <f>+'Ark1'!C346</f>
        <v>2015</v>
      </c>
      <c r="C55" s="40">
        <f>+'Ark1'!G346</f>
        <v>4</v>
      </c>
      <c r="D55" s="40" t="s">
        <v>69</v>
      </c>
      <c r="E55" s="40">
        <f>+'Ark1'!Q346</f>
        <v>108</v>
      </c>
      <c r="F55" s="75"/>
      <c r="G55" s="75">
        <f>+'Ark1'!R346</f>
        <v>4659</v>
      </c>
      <c r="H55" s="75"/>
      <c r="I55" s="75">
        <f>+'Ark1'!S346</f>
        <v>4659</v>
      </c>
      <c r="J55" s="146">
        <f>+'Ark1'!T346</f>
        <v>9.5530038958376071</v>
      </c>
      <c r="K55" s="146"/>
      <c r="L55" s="146">
        <f>+'Ark1'!U346</f>
        <v>9.8349324049437996</v>
      </c>
      <c r="M55" s="95"/>
      <c r="N55" s="41">
        <f>+'Ark1'!W346</f>
        <v>58.947413608070384</v>
      </c>
      <c r="O55" s="75"/>
      <c r="P55" s="75">
        <f>+'Ark1'!Y346</f>
        <v>142.86735350933688</v>
      </c>
      <c r="Q55" s="75"/>
      <c r="R55" s="75">
        <f>+'Ark1'!AA346</f>
        <v>34.053950871601039</v>
      </c>
      <c r="S55" s="41">
        <f>+'Ark1'!AB346</f>
        <v>5.1738631102470709</v>
      </c>
      <c r="T55" s="75">
        <f>+'Ark1'!AC346</f>
        <v>-57.196592722869553</v>
      </c>
      <c r="U55" s="75">
        <f t="shared" si="1"/>
        <v>43.138888888888886</v>
      </c>
      <c r="V55" s="41">
        <f>+'Ark1'!V346</f>
        <v>14.94011590470058</v>
      </c>
      <c r="W55" s="39"/>
      <c r="X55" s="24"/>
      <c r="Y55" s="24"/>
      <c r="Z55" s="24"/>
    </row>
    <row r="56" spans="1:26" ht="15.6">
      <c r="A56" s="39"/>
      <c r="B56" s="40">
        <f>+'Ark1'!C347</f>
        <v>2014</v>
      </c>
      <c r="C56" s="40">
        <f>+'Ark1'!G347</f>
        <v>1</v>
      </c>
      <c r="D56" s="40" t="s">
        <v>459</v>
      </c>
      <c r="E56" s="40">
        <f>+'Ark1'!Q347</f>
        <v>580</v>
      </c>
      <c r="F56" s="75"/>
      <c r="G56" s="75">
        <f>+'Ark1'!R347</f>
        <v>21075</v>
      </c>
      <c r="H56" s="75"/>
      <c r="I56" s="75">
        <f>+'Ark1'!S347</f>
        <v>21057</v>
      </c>
      <c r="J56" s="146">
        <f>+'Ark1'!T347</f>
        <v>48.303919321567719</v>
      </c>
      <c r="K56" s="146"/>
      <c r="L56" s="146">
        <f>+'Ark1'!U347</f>
        <v>48.415046318477181</v>
      </c>
      <c r="M56" s="95"/>
      <c r="N56" s="41">
        <f>+'Ark1'!W347</f>
        <v>59.135964287410381</v>
      </c>
      <c r="O56" s="75"/>
      <c r="P56" s="75">
        <f>+'Ark1'!Y347</f>
        <v>142.73887544484111</v>
      </c>
      <c r="Q56" s="75"/>
      <c r="R56" s="75">
        <f>+'Ark1'!AA347</f>
        <v>32.943884973206231</v>
      </c>
      <c r="S56" s="41">
        <f>+'Ark1'!AB347</f>
        <v>4.5598068018552178</v>
      </c>
      <c r="T56" s="75">
        <f>+'Ark1'!AC347</f>
        <v>-33.411636679345897</v>
      </c>
      <c r="U56" s="75">
        <f t="shared" si="1"/>
        <v>36.336206896551722</v>
      </c>
      <c r="V56" s="41">
        <f>+'Ark1'!V347</f>
        <v>15.727781731909843</v>
      </c>
      <c r="W56" s="39"/>
      <c r="X56" s="24"/>
      <c r="Y56" s="24"/>
      <c r="Z56" s="24"/>
    </row>
    <row r="57" spans="1:26" ht="15.6">
      <c r="A57" s="39"/>
      <c r="B57" s="40">
        <f>+'Ark1'!C348</f>
        <v>2014</v>
      </c>
      <c r="C57" s="40">
        <f>+'Ark1'!G348</f>
        <v>2</v>
      </c>
      <c r="D57" s="40" t="s">
        <v>68</v>
      </c>
      <c r="E57" s="40">
        <f>+'Ark1'!Q348</f>
        <v>481</v>
      </c>
      <c r="F57" s="75"/>
      <c r="G57" s="75">
        <f>+'Ark1'!R348</f>
        <v>16405</v>
      </c>
      <c r="H57" s="75"/>
      <c r="I57" s="75">
        <f>+'Ark1'!S348</f>
        <v>16391</v>
      </c>
      <c r="J57" s="146">
        <f>+'Ark1'!T348</f>
        <v>37.600275040110006</v>
      </c>
      <c r="K57" s="146"/>
      <c r="L57" s="146">
        <f>+'Ark1'!U348</f>
        <v>37.955985151330871</v>
      </c>
      <c r="M57" s="95"/>
      <c r="N57" s="41">
        <f>+'Ark1'!W348</f>
        <v>59.530291013360973</v>
      </c>
      <c r="O57" s="75"/>
      <c r="P57" s="75">
        <f>+'Ark1'!Y348</f>
        <v>143.75850106674784</v>
      </c>
      <c r="Q57" s="75"/>
      <c r="R57" s="75">
        <f>+'Ark1'!AA348</f>
        <v>30.781871163341656</v>
      </c>
      <c r="S57" s="41">
        <f>+'Ark1'!AB348</f>
        <v>4.3433611632428351</v>
      </c>
      <c r="T57" s="75">
        <f>+'Ark1'!AC348</f>
        <v>-41.644448194796034</v>
      </c>
      <c r="U57" s="75">
        <f t="shared" si="1"/>
        <v>34.106029106029105</v>
      </c>
      <c r="V57" s="41">
        <f>+'Ark1'!V348</f>
        <v>16.190978360256022</v>
      </c>
      <c r="W57" s="39"/>
      <c r="X57" s="24"/>
      <c r="Y57" s="24"/>
      <c r="Z57" s="24"/>
    </row>
    <row r="58" spans="1:26" ht="15.6">
      <c r="A58" s="39"/>
      <c r="B58" s="40">
        <f>+'Ark1'!C349</f>
        <v>2014</v>
      </c>
      <c r="C58" s="40">
        <f>+'Ark1'!G349</f>
        <v>3</v>
      </c>
      <c r="D58" s="40" t="s">
        <v>587</v>
      </c>
      <c r="E58" s="40">
        <f>+'Ark1'!Q349</f>
        <v>226</v>
      </c>
      <c r="F58" s="75"/>
      <c r="G58" s="75">
        <f>+'Ark1'!R349</f>
        <v>1863</v>
      </c>
      <c r="H58" s="75"/>
      <c r="I58" s="75">
        <f>+'Ark1'!S349</f>
        <v>1815</v>
      </c>
      <c r="J58" s="146">
        <f>+'Ark1'!T349</f>
        <v>4.2699977079990852</v>
      </c>
      <c r="K58" s="146"/>
      <c r="L58" s="146">
        <f>+'Ark1'!U349</f>
        <v>3.8302072327772798</v>
      </c>
      <c r="M58" s="95"/>
      <c r="N58" s="41">
        <f>+'Ark1'!W349</f>
        <v>59.564738292011022</v>
      </c>
      <c r="O58" s="75"/>
      <c r="P58" s="75">
        <f>+'Ark1'!Y349</f>
        <v>127.743531937735</v>
      </c>
      <c r="Q58" s="75"/>
      <c r="R58" s="75">
        <f>+'Ark1'!AA349</f>
        <v>27.263690236397341</v>
      </c>
      <c r="S58" s="41">
        <f>+'Ark1'!AB349</f>
        <v>4.1828815018813588</v>
      </c>
      <c r="T58" s="75">
        <f>+'Ark1'!AC349</f>
        <v>-23.852091928456154</v>
      </c>
      <c r="U58" s="75">
        <f t="shared" si="1"/>
        <v>8.2433628318584073</v>
      </c>
      <c r="V58" s="41">
        <f>+'Ark1'!V349</f>
        <v>15.910359634997318</v>
      </c>
      <c r="W58" s="39"/>
      <c r="X58" s="24"/>
      <c r="Y58" s="24"/>
      <c r="Z58" s="24"/>
    </row>
    <row r="59" spans="1:26" ht="15.6">
      <c r="A59" s="39"/>
      <c r="B59" s="40">
        <f>+'Ark1'!C350</f>
        <v>2014</v>
      </c>
      <c r="C59" s="40">
        <f>+'Ark1'!G350</f>
        <v>4</v>
      </c>
      <c r="D59" s="40" t="s">
        <v>69</v>
      </c>
      <c r="E59" s="40">
        <f>+'Ark1'!Q350</f>
        <v>93</v>
      </c>
      <c r="F59" s="75"/>
      <c r="G59" s="75">
        <f>+'Ark1'!R350</f>
        <v>4287</v>
      </c>
      <c r="H59" s="75"/>
      <c r="I59" s="75">
        <f>+'Ark1'!S350</f>
        <v>4277</v>
      </c>
      <c r="J59" s="146">
        <f>+'Ark1'!T350</f>
        <v>9.8258079303231707</v>
      </c>
      <c r="K59" s="146"/>
      <c r="L59" s="146">
        <f>+'Ark1'!U350</f>
        <v>9.7987612974146963</v>
      </c>
      <c r="M59" s="95"/>
      <c r="N59" s="41">
        <f>+'Ark1'!W350</f>
        <v>59.391629646948815</v>
      </c>
      <c r="O59" s="75"/>
      <c r="P59" s="75">
        <f>+'Ark1'!Y350</f>
        <v>142.01924422673156</v>
      </c>
      <c r="Q59" s="75"/>
      <c r="R59" s="75">
        <f>+'Ark1'!AA350</f>
        <v>32.403646147922977</v>
      </c>
      <c r="S59" s="41">
        <f>+'Ark1'!AB350</f>
        <v>4.6040568346080786</v>
      </c>
      <c r="T59" s="75">
        <f>+'Ark1'!AC350</f>
        <v>-53.185456193214407</v>
      </c>
      <c r="U59" s="75">
        <f t="shared" si="1"/>
        <v>46.096774193548384</v>
      </c>
      <c r="V59" s="41">
        <f>+'Ark1'!V350</f>
        <v>17.569629111266625</v>
      </c>
      <c r="W59" s="39"/>
      <c r="X59" s="24"/>
      <c r="Y59" s="24"/>
      <c r="Z59" s="24"/>
    </row>
    <row r="60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24"/>
      <c r="Y60" s="24"/>
      <c r="Z60" s="24"/>
    </row>
    <row r="61" spans="1:26" ht="15.6">
      <c r="A61" s="39"/>
      <c r="B61" s="40">
        <f>+'Ark1'!C351</f>
        <v>2013</v>
      </c>
      <c r="C61" s="40">
        <f>+'Ark1'!G351</f>
        <v>1</v>
      </c>
      <c r="D61" s="40" t="s">
        <v>459</v>
      </c>
      <c r="E61" s="40">
        <f>+'Ark1'!Q351</f>
        <v>546</v>
      </c>
      <c r="F61" s="75"/>
      <c r="G61" s="75">
        <f>+'Ark1'!R351</f>
        <v>19915</v>
      </c>
      <c r="H61" s="75"/>
      <c r="I61" s="75">
        <f>+'Ark1'!S351</f>
        <v>19884</v>
      </c>
      <c r="J61" s="146">
        <f>+'Ark1'!T351</f>
        <v>46.359234601238441</v>
      </c>
      <c r="K61" s="146"/>
      <c r="L61" s="146">
        <f>+'Ark1'!U351</f>
        <v>46.720895359144521</v>
      </c>
      <c r="M61" s="95"/>
      <c r="N61" s="41">
        <f>+'Ark1'!W351</f>
        <v>59.17727821363912</v>
      </c>
      <c r="O61" s="75"/>
      <c r="P61" s="75">
        <f>+'Ark1'!Y351</f>
        <v>144.43335174491588</v>
      </c>
      <c r="Q61" s="75"/>
      <c r="R61" s="75">
        <f>+'Ark1'!AA351</f>
        <v>33.538590745159532</v>
      </c>
      <c r="S61" s="41">
        <f>+'Ark1'!AB351</f>
        <v>4.4431753506457596</v>
      </c>
      <c r="T61" s="75">
        <f>+'Ark1'!AC351</f>
        <v>-36.168047138740143</v>
      </c>
      <c r="U61" s="75">
        <f t="shared" si="1"/>
        <v>36.474358974358971</v>
      </c>
      <c r="V61" s="41">
        <f>+'Ark1'!V351</f>
        <v>15.815013808686919</v>
      </c>
      <c r="W61" s="39"/>
      <c r="X61" s="24"/>
      <c r="Y61" s="24"/>
      <c r="Z61" s="24"/>
    </row>
    <row r="62" spans="1:26" ht="15.6">
      <c r="A62" s="39"/>
      <c r="B62" s="40">
        <f>+'Ark1'!C352</f>
        <v>2013</v>
      </c>
      <c r="C62" s="40">
        <f>+'Ark1'!G352</f>
        <v>2</v>
      </c>
      <c r="D62" s="40" t="s">
        <v>68</v>
      </c>
      <c r="E62" s="40">
        <f>+'Ark1'!Q352</f>
        <v>462</v>
      </c>
      <c r="F62" s="75"/>
      <c r="G62" s="75">
        <f>+'Ark1'!R352</f>
        <v>17488</v>
      </c>
      <c r="H62" s="75"/>
      <c r="I62" s="75">
        <f>+'Ark1'!S352</f>
        <v>17469</v>
      </c>
      <c r="J62" s="146">
        <f>+'Ark1'!T352</f>
        <v>40.709530238837935</v>
      </c>
      <c r="K62" s="146"/>
      <c r="L62" s="146">
        <f>+'Ark1'!U352</f>
        <v>40.400186720489891</v>
      </c>
      <c r="M62" s="95"/>
      <c r="N62" s="41">
        <f>+'Ark1'!W352</f>
        <v>59.531283988780118</v>
      </c>
      <c r="O62" s="75"/>
      <c r="P62" s="75">
        <f>+'Ark1'!Y352</f>
        <v>142.22628659652378</v>
      </c>
      <c r="Q62" s="75"/>
      <c r="R62" s="75">
        <f>+'Ark1'!AA352</f>
        <v>30.668597581336819</v>
      </c>
      <c r="S62" s="41">
        <f>+'Ark1'!AB352</f>
        <v>4.1868745983206708</v>
      </c>
      <c r="T62" s="75">
        <f>+'Ark1'!AC352</f>
        <v>-41.623815393351762</v>
      </c>
      <c r="U62" s="75">
        <f t="shared" si="1"/>
        <v>37.852813852813853</v>
      </c>
      <c r="V62" s="41">
        <f>+'Ark1'!V352</f>
        <v>16.63563586459286</v>
      </c>
      <c r="W62" s="39"/>
      <c r="X62" s="24"/>
      <c r="Y62" s="24"/>
      <c r="Z62" s="24"/>
    </row>
    <row r="63" spans="1:26" ht="15.6">
      <c r="A63" s="39"/>
      <c r="B63" s="40">
        <f>+'Ark1'!C353</f>
        <v>2013</v>
      </c>
      <c r="C63" s="40">
        <f>+'Ark1'!G353</f>
        <v>3</v>
      </c>
      <c r="D63" s="40" t="s">
        <v>587</v>
      </c>
      <c r="E63" s="40">
        <f>+'Ark1'!Q353</f>
        <v>165</v>
      </c>
      <c r="F63" s="75"/>
      <c r="G63" s="75">
        <f>+'Ark1'!R353</f>
        <v>1329</v>
      </c>
      <c r="H63" s="75"/>
      <c r="I63" s="75">
        <f>+'Ark1'!S353</f>
        <v>1260</v>
      </c>
      <c r="J63" s="146">
        <f>+'Ark1'!T353</f>
        <v>3.0937194469016247</v>
      </c>
      <c r="K63" s="146"/>
      <c r="L63" s="146">
        <f>+'Ark1'!U353</f>
        <v>2.7041913769241246</v>
      </c>
      <c r="M63" s="95"/>
      <c r="N63" s="41">
        <f>+'Ark1'!W353</f>
        <v>60.402380952380973</v>
      </c>
      <c r="O63" s="75"/>
      <c r="P63" s="75">
        <f>+'Ark1'!Y353</f>
        <v>125.27057938299512</v>
      </c>
      <c r="Q63" s="75"/>
      <c r="R63" s="75">
        <f>+'Ark1'!AA353</f>
        <v>26.342487219890646</v>
      </c>
      <c r="S63" s="41">
        <f>+'Ark1'!AB353</f>
        <v>3.9941418270062345</v>
      </c>
      <c r="T63" s="75">
        <f>+'Ark1'!AC353</f>
        <v>-29.540719266842196</v>
      </c>
      <c r="U63" s="75">
        <f t="shared" si="1"/>
        <v>8.0545454545454547</v>
      </c>
      <c r="V63" s="41">
        <f>+'Ark1'!V353</f>
        <v>16.837471783295715</v>
      </c>
      <c r="W63" s="39"/>
      <c r="X63" s="24"/>
      <c r="Y63" s="24"/>
      <c r="Z63" s="24"/>
    </row>
    <row r="64" spans="1:26" ht="15.6">
      <c r="A64" s="39"/>
      <c r="B64" s="40">
        <f>+'Ark1'!C354</f>
        <v>2013</v>
      </c>
      <c r="C64" s="40">
        <f>+'Ark1'!G354</f>
        <v>4</v>
      </c>
      <c r="D64" s="40" t="s">
        <v>69</v>
      </c>
      <c r="E64" s="40">
        <f>+'Ark1'!Q354</f>
        <v>93</v>
      </c>
      <c r="F64" s="75"/>
      <c r="G64" s="75">
        <f>+'Ark1'!R354</f>
        <v>4226</v>
      </c>
      <c r="H64" s="75"/>
      <c r="I64" s="75">
        <f>+'Ark1'!S354</f>
        <v>4221</v>
      </c>
      <c r="J64" s="146">
        <f>+'Ark1'!T354</f>
        <v>9.8375157130220181</v>
      </c>
      <c r="K64" s="146"/>
      <c r="L64" s="146">
        <f>+'Ark1'!U354</f>
        <v>10.174726543441462</v>
      </c>
      <c r="M64" s="95"/>
      <c r="N64" s="41">
        <f>+'Ark1'!W354</f>
        <v>58.526652452025587</v>
      </c>
      <c r="O64" s="75"/>
      <c r="P64" s="75">
        <f>+'Ark1'!Y354</f>
        <v>148.22787979176476</v>
      </c>
      <c r="Q64" s="75"/>
      <c r="R64" s="75">
        <f>+'Ark1'!AA354</f>
        <v>34.635899014404103</v>
      </c>
      <c r="S64" s="41">
        <f>+'Ark1'!AB354</f>
        <v>5.1034373354253697</v>
      </c>
      <c r="T64" s="75">
        <f>+'Ark1'!AC354</f>
        <v>-57.615967460439293</v>
      </c>
      <c r="U64" s="75">
        <f t="shared" si="1"/>
        <v>45.44086021505376</v>
      </c>
      <c r="V64" s="41">
        <f>+'Ark1'!V354</f>
        <v>16.804070042593477</v>
      </c>
      <c r="W64" s="39"/>
      <c r="X64" s="24"/>
      <c r="Y64" s="24"/>
      <c r="Z64" s="24"/>
    </row>
    <row r="65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24"/>
      <c r="Y65" s="24"/>
      <c r="Z65" s="24"/>
    </row>
    <row r="66" spans="1:26" ht="15.6">
      <c r="A66" s="39"/>
      <c r="B66" s="40">
        <f>+'Ark1'!C355</f>
        <v>2012</v>
      </c>
      <c r="C66" s="40">
        <f>+'Ark1'!G355</f>
        <v>1</v>
      </c>
      <c r="D66" s="40" t="s">
        <v>459</v>
      </c>
      <c r="E66" s="40">
        <f>+'Ark1'!Q355</f>
        <v>567</v>
      </c>
      <c r="F66" s="75"/>
      <c r="G66" s="75">
        <f>+'Ark1'!R355</f>
        <v>20264</v>
      </c>
      <c r="H66" s="75"/>
      <c r="I66" s="75">
        <f>+'Ark1'!S355</f>
        <v>20229</v>
      </c>
      <c r="J66" s="146">
        <f>+'Ark1'!T355</f>
        <v>47.151898734177216</v>
      </c>
      <c r="K66" s="146"/>
      <c r="L66" s="146">
        <f>+'Ark1'!U355</f>
        <v>47.33483567799972</v>
      </c>
      <c r="M66" s="95"/>
      <c r="N66" s="41">
        <f>+'Ark1'!W355</f>
        <v>59.054575114934003</v>
      </c>
      <c r="O66" s="75"/>
      <c r="P66" s="75">
        <f>+'Ark1'!Y355</f>
        <v>144.44788294512401</v>
      </c>
      <c r="Q66" s="75"/>
      <c r="R66" s="75">
        <f>+'Ark1'!AA355</f>
        <v>33.696277468849907</v>
      </c>
      <c r="S66" s="41">
        <f>+'Ark1'!AB355</f>
        <v>4.4523820612937053</v>
      </c>
      <c r="T66" s="75">
        <f>+'Ark1'!AC355</f>
        <v>-38.124518469414099</v>
      </c>
      <c r="U66" s="75">
        <f t="shared" si="1"/>
        <v>35.738977072310405</v>
      </c>
      <c r="V66" s="41">
        <f>+'Ark1'!V355</f>
        <v>15.963580734307149</v>
      </c>
      <c r="W66" s="39"/>
      <c r="X66" s="24"/>
      <c r="Y66" s="24"/>
      <c r="Z66" s="24"/>
    </row>
    <row r="67" spans="1:26" ht="15.6">
      <c r="A67" s="39"/>
      <c r="B67" s="40">
        <f>+'Ark1'!C356</f>
        <v>2012</v>
      </c>
      <c r="C67" s="40">
        <f>+'Ark1'!G356</f>
        <v>2</v>
      </c>
      <c r="D67" s="40" t="s">
        <v>68</v>
      </c>
      <c r="E67" s="40">
        <f>+'Ark1'!Q356</f>
        <v>516</v>
      </c>
      <c r="F67" s="75"/>
      <c r="G67" s="75">
        <f>+'Ark1'!R356</f>
        <v>17288</v>
      </c>
      <c r="H67" s="75"/>
      <c r="I67" s="75">
        <f>+'Ark1'!S356</f>
        <v>17257</v>
      </c>
      <c r="J67" s="146">
        <f>+'Ark1'!T356</f>
        <v>40.227103499627695</v>
      </c>
      <c r="K67" s="146"/>
      <c r="L67" s="146">
        <f>+'Ark1'!U356</f>
        <v>40.174305746949422</v>
      </c>
      <c r="M67" s="95"/>
      <c r="N67" s="41">
        <f>+'Ark1'!W356</f>
        <v>59.29460508779048</v>
      </c>
      <c r="O67" s="75"/>
      <c r="P67" s="75">
        <f>+'Ark1'!Y356</f>
        <v>143.70077510411815</v>
      </c>
      <c r="Q67" s="75"/>
      <c r="R67" s="75">
        <f>+'Ark1'!AA356</f>
        <v>31.661612936251561</v>
      </c>
      <c r="S67" s="41">
        <f>+'Ark1'!AB356</f>
        <v>4.2140271046127973</v>
      </c>
      <c r="T67" s="75">
        <f>+'Ark1'!AC356</f>
        <v>-40.007251522317347</v>
      </c>
      <c r="U67" s="75">
        <f t="shared" si="1"/>
        <v>33.503875968992247</v>
      </c>
      <c r="V67" s="41">
        <f>+'Ark1'!V356</f>
        <v>16.67862100879222</v>
      </c>
      <c r="W67" s="39"/>
      <c r="X67" s="24"/>
      <c r="Y67" s="24"/>
      <c r="Z67" s="24"/>
    </row>
    <row r="68" spans="1:26" ht="15.6">
      <c r="A68" s="39"/>
      <c r="B68" s="40">
        <f>+'Ark1'!C357</f>
        <v>2012</v>
      </c>
      <c r="C68" s="40">
        <f>+'Ark1'!G357</f>
        <v>3</v>
      </c>
      <c r="D68" s="40" t="s">
        <v>587</v>
      </c>
      <c r="E68" s="40">
        <f>+'Ark1'!Q357</f>
        <v>179</v>
      </c>
      <c r="F68" s="75"/>
      <c r="G68" s="75">
        <f>+'Ark1'!R357</f>
        <v>1315</v>
      </c>
      <c r="H68" s="75"/>
      <c r="I68" s="75">
        <f>+'Ark1'!S357</f>
        <v>1276</v>
      </c>
      <c r="J68" s="146">
        <f>+'Ark1'!T357</f>
        <v>3.0598473566641848</v>
      </c>
      <c r="K68" s="146"/>
      <c r="L68" s="146">
        <f>+'Ark1'!U357</f>
        <v>2.6187034132584577</v>
      </c>
      <c r="M68" s="95"/>
      <c r="N68" s="41">
        <f>+'Ark1'!W357</f>
        <v>60.376959247648912</v>
      </c>
      <c r="O68" s="75"/>
      <c r="P68" s="75">
        <f>+'Ark1'!Y357</f>
        <v>123.14479087452484</v>
      </c>
      <c r="Q68" s="75"/>
      <c r="R68" s="75">
        <f>+'Ark1'!AA357</f>
        <v>26.064004370065778</v>
      </c>
      <c r="S68" s="41">
        <f>+'Ark1'!AB357</f>
        <v>4.078547228320069</v>
      </c>
      <c r="T68" s="75">
        <f>+'Ark1'!AC357</f>
        <v>-19.985219535183887</v>
      </c>
      <c r="U68" s="75">
        <f t="shared" si="1"/>
        <v>7.3463687150837993</v>
      </c>
      <c r="V68" s="41">
        <f>+'Ark1'!V357</f>
        <v>16.65399239543726</v>
      </c>
      <c r="W68" s="39"/>
      <c r="X68" s="24"/>
      <c r="Y68" s="24"/>
      <c r="Z68" s="24"/>
    </row>
    <row r="69" spans="1:26" ht="15.6">
      <c r="A69" s="39"/>
      <c r="B69" s="40">
        <f>+'Ark1'!C358</f>
        <v>2012</v>
      </c>
      <c r="C69" s="40">
        <f>+'Ark1'!G358</f>
        <v>4</v>
      </c>
      <c r="D69" s="40" t="s">
        <v>69</v>
      </c>
      <c r="E69" s="40">
        <f>+'Ark1'!Q358</f>
        <v>110</v>
      </c>
      <c r="F69" s="75"/>
      <c r="G69" s="75">
        <f>+'Ark1'!R358</f>
        <v>4109</v>
      </c>
      <c r="H69" s="75"/>
      <c r="I69" s="75">
        <f>+'Ark1'!S358</f>
        <v>4104</v>
      </c>
      <c r="J69" s="146">
        <f>+'Ark1'!T358</f>
        <v>9.5611504095308995</v>
      </c>
      <c r="K69" s="146"/>
      <c r="L69" s="146">
        <f>+'Ark1'!U358</f>
        <v>9.8721551617923762</v>
      </c>
      <c r="M69" s="95"/>
      <c r="N69" s="41">
        <f>+'Ark1'!W358</f>
        <v>58.144249512670555</v>
      </c>
      <c r="O69" s="75"/>
      <c r="P69" s="75">
        <f>+'Ark1'!Y358</f>
        <v>148.57006570941891</v>
      </c>
      <c r="Q69" s="75"/>
      <c r="R69" s="75">
        <f>+'Ark1'!AA358</f>
        <v>33.506401352559756</v>
      </c>
      <c r="S69" s="41">
        <f>+'Ark1'!AB358</f>
        <v>4.9807280709832815</v>
      </c>
      <c r="T69" s="75">
        <f>+'Ark1'!AC358</f>
        <v>-51.301662200848199</v>
      </c>
      <c r="U69" s="75">
        <f t="shared" si="1"/>
        <v>37.354545454545452</v>
      </c>
      <c r="V69" s="41">
        <f>+'Ark1'!V358</f>
        <v>15.929179849111708</v>
      </c>
      <c r="W69" s="39"/>
      <c r="X69" s="24"/>
      <c r="Y69" s="24"/>
      <c r="Z69" s="24"/>
    </row>
    <row r="70" spans="1:26" ht="15.6">
      <c r="A70" s="39"/>
      <c r="B70" s="40">
        <f>+'Ark1'!C359</f>
        <v>2011</v>
      </c>
      <c r="C70" s="40">
        <f>+'Ark1'!G359</f>
        <v>1</v>
      </c>
      <c r="D70" s="40" t="s">
        <v>459</v>
      </c>
      <c r="E70" s="40">
        <f>+'Ark1'!Q359</f>
        <v>641</v>
      </c>
      <c r="F70" s="75"/>
      <c r="G70" s="75">
        <f>+'Ark1'!R359</f>
        <v>20640</v>
      </c>
      <c r="H70" s="75"/>
      <c r="I70" s="75">
        <f>+'Ark1'!S359</f>
        <v>20617</v>
      </c>
      <c r="J70" s="146">
        <f>+'Ark1'!T359</f>
        <v>48.084987419625392</v>
      </c>
      <c r="K70" s="146"/>
      <c r="L70" s="146">
        <f>+'Ark1'!U359</f>
        <v>48.299234611594592</v>
      </c>
      <c r="M70" s="95"/>
      <c r="N70" s="41">
        <f>+'Ark1'!W359</f>
        <v>58.959159916573711</v>
      </c>
      <c r="O70" s="75"/>
      <c r="P70" s="75">
        <f>+'Ark1'!Y359</f>
        <v>144.0450629844959</v>
      </c>
      <c r="Q70" s="75"/>
      <c r="R70" s="75">
        <f>+'Ark1'!AA359</f>
        <v>32.846824439550502</v>
      </c>
      <c r="S70" s="41">
        <f>+'Ark1'!AB359</f>
        <v>4.513030573307387</v>
      </c>
      <c r="T70" s="75">
        <f>+'Ark1'!AC359</f>
        <v>-36.724359943256744</v>
      </c>
      <c r="U70" s="75">
        <f t="shared" si="1"/>
        <v>32.199687987519503</v>
      </c>
      <c r="V70" s="41">
        <f>+'Ark1'!V359</f>
        <v>15.769961240310076</v>
      </c>
      <c r="W70" s="39"/>
      <c r="X70" s="24"/>
      <c r="Y70" s="24"/>
      <c r="Z70" s="24"/>
    </row>
    <row r="71" spans="1:26" ht="15.6">
      <c r="A71" s="39"/>
      <c r="B71" s="40">
        <f>+'Ark1'!C360</f>
        <v>2011</v>
      </c>
      <c r="C71" s="40">
        <f>+'Ark1'!G360</f>
        <v>2</v>
      </c>
      <c r="D71" s="40" t="s">
        <v>68</v>
      </c>
      <c r="E71" s="40">
        <f>+'Ark1'!Q360</f>
        <v>590</v>
      </c>
      <c r="F71" s="75"/>
      <c r="G71" s="75">
        <f>+'Ark1'!R360</f>
        <v>16438</v>
      </c>
      <c r="H71" s="75"/>
      <c r="I71" s="75">
        <f>+'Ark1'!S360</f>
        <v>16399</v>
      </c>
      <c r="J71" s="146">
        <f>+'Ark1'!T360</f>
        <v>38.295592209486529</v>
      </c>
      <c r="K71" s="146"/>
      <c r="L71" s="146">
        <f>+'Ark1'!U360</f>
        <v>38.362947039265435</v>
      </c>
      <c r="M71" s="95"/>
      <c r="N71" s="41">
        <f>+'Ark1'!W360</f>
        <v>58.789011525093009</v>
      </c>
      <c r="O71" s="75"/>
      <c r="P71" s="75">
        <f>+'Ark1'!Y360</f>
        <v>143.6583282637794</v>
      </c>
      <c r="Q71" s="75"/>
      <c r="R71" s="75">
        <f>+'Ark1'!AA360</f>
        <v>32.008123606784906</v>
      </c>
      <c r="S71" s="41">
        <f>+'Ark1'!AB360</f>
        <v>4.2894253058004024</v>
      </c>
      <c r="T71" s="75">
        <f>+'Ark1'!AC360</f>
        <v>-36.698661639867687</v>
      </c>
      <c r="U71" s="75">
        <f t="shared" si="1"/>
        <v>27.861016949152543</v>
      </c>
      <c r="V71" s="41">
        <f>+'Ark1'!V360</f>
        <v>16.673196252585473</v>
      </c>
      <c r="W71" s="39"/>
      <c r="X71" s="24"/>
      <c r="Y71" s="24"/>
      <c r="Z71" s="24"/>
    </row>
    <row r="72" spans="1:26" ht="15.6">
      <c r="A72" s="39"/>
      <c r="B72" s="40">
        <f>+'Ark1'!C361</f>
        <v>2011</v>
      </c>
      <c r="C72" s="40">
        <f>+'Ark1'!G361</f>
        <v>3</v>
      </c>
      <c r="D72" s="40" t="s">
        <v>587</v>
      </c>
      <c r="E72" s="40">
        <f>+'Ark1'!Q361</f>
        <v>239</v>
      </c>
      <c r="F72" s="75"/>
      <c r="G72" s="75">
        <f>+'Ark1'!R361</f>
        <v>1686</v>
      </c>
      <c r="H72" s="75"/>
      <c r="I72" s="75">
        <f>+'Ark1'!S361</f>
        <v>1683</v>
      </c>
      <c r="J72" s="146">
        <f>+'Ark1'!T361</f>
        <v>3.9278725188705614</v>
      </c>
      <c r="K72" s="146"/>
      <c r="L72" s="146">
        <f>+'Ark1'!U361</f>
        <v>3.4132731622060959</v>
      </c>
      <c r="M72" s="95"/>
      <c r="N72" s="41">
        <f>+'Ark1'!W361</f>
        <v>59.637551990493186</v>
      </c>
      <c r="O72" s="75"/>
      <c r="P72" s="75">
        <f>+'Ark1'!Y361</f>
        <v>124.61814946619228</v>
      </c>
      <c r="Q72" s="75"/>
      <c r="R72" s="75">
        <f>+'Ark1'!AA361</f>
        <v>26.66041001315531</v>
      </c>
      <c r="S72" s="41">
        <f>+'Ark1'!AB361</f>
        <v>4.2792391298827974</v>
      </c>
      <c r="T72" s="75">
        <f>+'Ark1'!AC361</f>
        <v>-30.101802660448588</v>
      </c>
      <c r="U72" s="75">
        <f t="shared" si="1"/>
        <v>7.0543933054393309</v>
      </c>
      <c r="V72" s="41">
        <f>+'Ark1'!V361</f>
        <v>16.807829181494661</v>
      </c>
      <c r="W72" s="39"/>
      <c r="X72" s="24"/>
      <c r="Y72" s="24"/>
      <c r="Z72" s="24"/>
    </row>
    <row r="73" spans="1:26" ht="15.6">
      <c r="A73" s="39"/>
      <c r="B73" s="40">
        <f>+'Ark1'!C362</f>
        <v>2011</v>
      </c>
      <c r="C73" s="40">
        <f>+'Ark1'!G362</f>
        <v>4</v>
      </c>
      <c r="D73" s="40" t="s">
        <v>69</v>
      </c>
      <c r="E73" s="40">
        <f>+'Ark1'!Q362</f>
        <v>122</v>
      </c>
      <c r="F73" s="75"/>
      <c r="G73" s="75">
        <f>+'Ark1'!R362</f>
        <v>4160</v>
      </c>
      <c r="H73" s="75"/>
      <c r="I73" s="75">
        <f>+'Ark1'!S362</f>
        <v>4144</v>
      </c>
      <c r="J73" s="146">
        <f>+'Ark1'!T362</f>
        <v>9.6915478520175178</v>
      </c>
      <c r="K73" s="146"/>
      <c r="L73" s="146">
        <f>+'Ark1'!U362</f>
        <v>9.9245451869338872</v>
      </c>
      <c r="M73" s="95"/>
      <c r="N73" s="41">
        <f>+'Ark1'!W362</f>
        <v>58.04802123552124</v>
      </c>
      <c r="O73" s="75"/>
      <c r="P73" s="75">
        <f>+'Ark1'!Y362</f>
        <v>146.85377163461541</v>
      </c>
      <c r="Q73" s="75"/>
      <c r="R73" s="75">
        <f>+'Ark1'!AA362</f>
        <v>32.905377297929526</v>
      </c>
      <c r="S73" s="41">
        <f>+'Ark1'!AB362</f>
        <v>4.7410615903413698</v>
      </c>
      <c r="T73" s="75">
        <f>+'Ark1'!AC362</f>
        <v>-49.971404229811114</v>
      </c>
      <c r="U73" s="75">
        <f t="shared" si="1"/>
        <v>34.098360655737707</v>
      </c>
      <c r="V73" s="41">
        <f>+'Ark1'!V362</f>
        <v>15.755769230769229</v>
      </c>
      <c r="W73" s="39"/>
      <c r="X73" s="24"/>
      <c r="Y73" s="24"/>
      <c r="Z73" s="24"/>
    </row>
    <row r="74" spans="1:26" ht="15.6">
      <c r="A74" s="39"/>
      <c r="B74" s="40">
        <f>+'Ark1'!C363</f>
        <v>2010</v>
      </c>
      <c r="C74" s="40">
        <f>+'Ark1'!G363</f>
        <v>1</v>
      </c>
      <c r="D74" s="40" t="s">
        <v>459</v>
      </c>
      <c r="E74" s="40">
        <f>+'Ark1'!Q363</f>
        <v>657</v>
      </c>
      <c r="F74" s="75"/>
      <c r="G74" s="75">
        <f>+'Ark1'!R363</f>
        <v>19931</v>
      </c>
      <c r="H74" s="75"/>
      <c r="I74" s="75">
        <f>+'Ark1'!S363</f>
        <v>19895</v>
      </c>
      <c r="J74" s="146">
        <f>+'Ark1'!T363</f>
        <v>46.968304465653368</v>
      </c>
      <c r="K74" s="146"/>
      <c r="L74" s="146">
        <f>+'Ark1'!U363</f>
        <v>47.26013353528699</v>
      </c>
      <c r="M74" s="95"/>
      <c r="N74" s="41">
        <f>+'Ark1'!W363</f>
        <v>58.90123146519224</v>
      </c>
      <c r="O74" s="75"/>
      <c r="P74" s="75">
        <f>+'Ark1'!Y363</f>
        <v>144.69969896141745</v>
      </c>
      <c r="Q74" s="75"/>
      <c r="R74" s="75">
        <f>+'Ark1'!AA363</f>
        <v>32.4289578994115</v>
      </c>
      <c r="S74" s="41">
        <f>+'Ark1'!AB363</f>
        <v>4.5158174430711364</v>
      </c>
      <c r="T74" s="75">
        <f>+'Ark1'!AC363</f>
        <v>-38.915083228772716</v>
      </c>
      <c r="U74" s="75">
        <f t="shared" si="1"/>
        <v>30.336377473363775</v>
      </c>
      <c r="V74" s="41">
        <f>+'Ark1'!V363</f>
        <v>14.870904620942246</v>
      </c>
      <c r="W74" s="39"/>
      <c r="X74" s="24"/>
      <c r="Y74" s="24"/>
      <c r="Z74" s="24"/>
    </row>
    <row r="75" spans="1:26" ht="15.6">
      <c r="A75" s="39"/>
      <c r="B75" s="40">
        <f>+'Ark1'!C364</f>
        <v>2010</v>
      </c>
      <c r="C75" s="40">
        <f>+'Ark1'!G364</f>
        <v>2</v>
      </c>
      <c r="D75" s="40" t="s">
        <v>68</v>
      </c>
      <c r="E75" s="40">
        <f>+'Ark1'!Q364</f>
        <v>592</v>
      </c>
      <c r="F75" s="75"/>
      <c r="G75" s="75">
        <f>+'Ark1'!R364</f>
        <v>15447</v>
      </c>
      <c r="H75" s="75"/>
      <c r="I75" s="75">
        <f>+'Ark1'!S364</f>
        <v>15363</v>
      </c>
      <c r="J75" s="146">
        <f>+'Ark1'!T364</f>
        <v>36.401555319901036</v>
      </c>
      <c r="K75" s="146"/>
      <c r="L75" s="146">
        <f>+'Ark1'!U364</f>
        <v>36.232909916898677</v>
      </c>
      <c r="M75" s="95"/>
      <c r="N75" s="41">
        <f>+'Ark1'!W364</f>
        <v>57.64525157846775</v>
      </c>
      <c r="O75" s="75"/>
      <c r="P75" s="75">
        <f>+'Ark1'!Y364</f>
        <v>143.13994303100856</v>
      </c>
      <c r="Q75" s="75"/>
      <c r="R75" s="75">
        <f>+'Ark1'!AA364</f>
        <v>31.353863967304274</v>
      </c>
      <c r="S75" s="41">
        <f>+'Ark1'!AB364</f>
        <v>4.5317529228732596</v>
      </c>
      <c r="T75" s="75">
        <f>+'Ark1'!AC364</f>
        <v>-40.135070102766718</v>
      </c>
      <c r="U75" s="75">
        <f t="shared" si="1"/>
        <v>26.092905405405407</v>
      </c>
      <c r="V75" s="41">
        <f>+'Ark1'!V364</f>
        <v>14.336634945296824</v>
      </c>
      <c r="W75" s="39"/>
      <c r="X75" s="24"/>
      <c r="Y75" s="24"/>
      <c r="Z75" s="24"/>
    </row>
    <row r="76" spans="1:26" ht="15.6">
      <c r="A76" s="39"/>
      <c r="B76" s="40">
        <f>+'Ark1'!C365</f>
        <v>2010</v>
      </c>
      <c r="C76" s="40">
        <f>+'Ark1'!G365</f>
        <v>3</v>
      </c>
      <c r="D76" s="40" t="s">
        <v>587</v>
      </c>
      <c r="E76" s="40">
        <f>+'Ark1'!Q365</f>
        <v>290</v>
      </c>
      <c r="F76" s="75"/>
      <c r="G76" s="75">
        <f>+'Ark1'!R365</f>
        <v>3163</v>
      </c>
      <c r="H76" s="75"/>
      <c r="I76" s="75">
        <f>+'Ark1'!S365</f>
        <v>3160</v>
      </c>
      <c r="J76" s="146">
        <f>+'Ark1'!T365</f>
        <v>7.4537527983975504</v>
      </c>
      <c r="K76" s="146"/>
      <c r="L76" s="146">
        <f>+'Ark1'!U365</f>
        <v>7.2351858402718623</v>
      </c>
      <c r="M76" s="95"/>
      <c r="N76" s="41">
        <f>+'Ark1'!W365</f>
        <v>58.120569620253157</v>
      </c>
      <c r="O76" s="75"/>
      <c r="P76" s="75">
        <f>+'Ark1'!Y365</f>
        <v>139.58934555801443</v>
      </c>
      <c r="Q76" s="75"/>
      <c r="R76" s="75">
        <f>+'Ark1'!AA365</f>
        <v>33.652186712971194</v>
      </c>
      <c r="S76" s="41">
        <f>+'Ark1'!AB365</f>
        <v>5.0869360781195851</v>
      </c>
      <c r="T76" s="75">
        <f>+'Ark1'!AC365</f>
        <v>-53.646131240863348</v>
      </c>
      <c r="U76" s="75">
        <f t="shared" si="1"/>
        <v>10.906896551724138</v>
      </c>
      <c r="V76" s="41">
        <f>+'Ark1'!V365</f>
        <v>15.197913373379706</v>
      </c>
      <c r="W76" s="39"/>
      <c r="X76" s="24"/>
      <c r="Y76" s="24"/>
      <c r="Z76" s="24"/>
    </row>
    <row r="77" spans="1:26" ht="15.6">
      <c r="A77" s="39"/>
      <c r="B77" s="40">
        <f>+'Ark1'!C366</f>
        <v>2010</v>
      </c>
      <c r="C77" s="40">
        <f>+'Ark1'!G366</f>
        <v>4</v>
      </c>
      <c r="D77" s="40" t="s">
        <v>69</v>
      </c>
      <c r="E77" s="40">
        <f>+'Ark1'!Q366</f>
        <v>119</v>
      </c>
      <c r="F77" s="75"/>
      <c r="G77" s="75">
        <f>+'Ark1'!R366</f>
        <v>3894</v>
      </c>
      <c r="H77" s="75"/>
      <c r="I77" s="75">
        <f>+'Ark1'!S366</f>
        <v>3886</v>
      </c>
      <c r="J77" s="146">
        <f>+'Ark1'!T366</f>
        <v>9.1763874160480725</v>
      </c>
      <c r="K77" s="146"/>
      <c r="L77" s="146">
        <f>+'Ark1'!U366</f>
        <v>9.2717707075424869</v>
      </c>
      <c r="M77" s="95"/>
      <c r="N77" s="41">
        <f>+'Ark1'!W366</f>
        <v>58.179104477611922</v>
      </c>
      <c r="O77" s="75"/>
      <c r="P77" s="75">
        <f>+'Ark1'!Y366</f>
        <v>145.30096815613797</v>
      </c>
      <c r="Q77" s="75"/>
      <c r="R77" s="75">
        <f>+'Ark1'!AA366</f>
        <v>35.360152832732005</v>
      </c>
      <c r="S77" s="41">
        <f>+'Ark1'!AB366</f>
        <v>4.5616197226394721</v>
      </c>
      <c r="T77" s="75">
        <f>+'Ark1'!AC366</f>
        <v>-43.237834359185698</v>
      </c>
      <c r="U77" s="75">
        <f t="shared" si="1"/>
        <v>32.72268907563025</v>
      </c>
      <c r="V77" s="41">
        <f>+'Ark1'!V366</f>
        <v>14.50410888546482</v>
      </c>
      <c r="W77" s="39"/>
      <c r="X77" s="24"/>
      <c r="Y77" s="24"/>
      <c r="Z77" s="24"/>
    </row>
    <row r="78" spans="1:26" ht="15.6">
      <c r="A78" s="39"/>
      <c r="B78" s="40">
        <f>+'Ark1'!C367</f>
        <v>2009</v>
      </c>
      <c r="C78" s="40">
        <f>+'Ark1'!G367</f>
        <v>1</v>
      </c>
      <c r="D78" s="40" t="s">
        <v>459</v>
      </c>
      <c r="E78" s="40">
        <f>+'Ark1'!Q367</f>
        <v>699</v>
      </c>
      <c r="F78" s="75"/>
      <c r="G78" s="75">
        <f>+'Ark1'!R367</f>
        <v>22199</v>
      </c>
      <c r="H78" s="75"/>
      <c r="I78" s="75">
        <f>+'Ark1'!S367</f>
        <v>22150</v>
      </c>
      <c r="J78" s="146">
        <f>+'Ark1'!T367</f>
        <v>50.37670766577407</v>
      </c>
      <c r="K78" s="146"/>
      <c r="L78" s="146">
        <f>+'Ark1'!U367</f>
        <v>49.962040375696958</v>
      </c>
      <c r="M78" s="95"/>
      <c r="N78" s="41">
        <f>+'Ark1'!W367</f>
        <v>57.505778781038387</v>
      </c>
      <c r="O78" s="75"/>
      <c r="P78" s="75">
        <f>+'Ark1'!Y367</f>
        <v>143.57482319023339</v>
      </c>
      <c r="Q78" s="75"/>
      <c r="R78" s="75">
        <f>+'Ark1'!AA367</f>
        <v>32.19571735421983</v>
      </c>
      <c r="S78" s="41">
        <f>+'Ark1'!AB367</f>
        <v>4.7161925585190723</v>
      </c>
      <c r="T78" s="75">
        <f>+'Ark1'!AC367</f>
        <v>-36.603054654926495</v>
      </c>
      <c r="U78" s="75">
        <f t="shared" si="1"/>
        <v>31.758226037195993</v>
      </c>
      <c r="V78" s="41">
        <f>+'Ark1'!V367</f>
        <v>15.242398306230005</v>
      </c>
      <c r="W78" s="39"/>
      <c r="X78" s="24"/>
      <c r="Y78" s="24"/>
      <c r="Z78" s="24"/>
    </row>
    <row r="79" spans="1:26" ht="15.6">
      <c r="A79" s="39"/>
      <c r="B79" s="40">
        <f>+'Ark1'!C368</f>
        <v>2009</v>
      </c>
      <c r="C79" s="40">
        <f>+'Ark1'!G368</f>
        <v>2</v>
      </c>
      <c r="D79" s="40" t="s">
        <v>68</v>
      </c>
      <c r="E79" s="40">
        <f>+'Ark1'!Q368</f>
        <v>576</v>
      </c>
      <c r="F79" s="75"/>
      <c r="G79" s="75">
        <f>+'Ark1'!R368</f>
        <v>14828</v>
      </c>
      <c r="H79" s="75"/>
      <c r="I79" s="75">
        <f>+'Ark1'!S368</f>
        <v>14769</v>
      </c>
      <c r="J79" s="146">
        <f>+'Ark1'!T368</f>
        <v>33.649525711432844</v>
      </c>
      <c r="K79" s="146"/>
      <c r="L79" s="146">
        <f>+'Ark1'!U368</f>
        <v>33.943478651604877</v>
      </c>
      <c r="M79" s="95"/>
      <c r="N79" s="41">
        <f>+'Ark1'!W368</f>
        <v>56.945223102444309</v>
      </c>
      <c r="O79" s="75"/>
      <c r="P79" s="75">
        <f>+'Ark1'!Y368</f>
        <v>146.03108308605357</v>
      </c>
      <c r="Q79" s="75"/>
      <c r="R79" s="75">
        <f>+'Ark1'!AA368</f>
        <v>32.534907521583747</v>
      </c>
      <c r="S79" s="41">
        <f>+'Ark1'!AB368</f>
        <v>4.9635183783534611</v>
      </c>
      <c r="T79" s="75">
        <f>+'Ark1'!AC368</f>
        <v>-49.18396329327269</v>
      </c>
      <c r="U79" s="75">
        <f t="shared" si="1"/>
        <v>25.743055555555557</v>
      </c>
      <c r="V79" s="41">
        <f>+'Ark1'!V368</f>
        <v>15.623347720528724</v>
      </c>
      <c r="W79" s="39"/>
      <c r="X79" s="24"/>
      <c r="Y79" s="24"/>
      <c r="Z79" s="24"/>
    </row>
    <row r="80" spans="1:26" ht="15.6">
      <c r="A80" s="39"/>
      <c r="B80" s="40">
        <f>+'Ark1'!C369</f>
        <v>2009</v>
      </c>
      <c r="C80" s="40">
        <f>+'Ark1'!G369</f>
        <v>3</v>
      </c>
      <c r="D80" s="40" t="s">
        <v>587</v>
      </c>
      <c r="E80" s="40">
        <f>+'Ark1'!Q369</f>
        <v>259</v>
      </c>
      <c r="F80" s="75"/>
      <c r="G80" s="75">
        <f>+'Ark1'!R369</f>
        <v>3957</v>
      </c>
      <c r="H80" s="75"/>
      <c r="I80" s="75">
        <f>+'Ark1'!S369</f>
        <v>3929</v>
      </c>
      <c r="J80" s="146">
        <f>+'Ark1'!T369</f>
        <v>8.9797122498071076</v>
      </c>
      <c r="K80" s="146"/>
      <c r="L80" s="146">
        <f>+'Ark1'!U369</f>
        <v>8.7464990748718101</v>
      </c>
      <c r="M80" s="95"/>
      <c r="N80" s="41">
        <f>+'Ark1'!W369</f>
        <v>57.564520234156255</v>
      </c>
      <c r="O80" s="75"/>
      <c r="P80" s="75">
        <f>+'Ark1'!Y369</f>
        <v>141.00669699267104</v>
      </c>
      <c r="Q80" s="75"/>
      <c r="R80" s="75">
        <f>+'Ark1'!AA369</f>
        <v>33.015714665678445</v>
      </c>
      <c r="S80" s="41">
        <f>+'Ark1'!AB369</f>
        <v>4.8429100849882083</v>
      </c>
      <c r="T80" s="75">
        <f>+'Ark1'!AC369</f>
        <v>-53.702830523940705</v>
      </c>
      <c r="U80" s="75">
        <f t="shared" si="1"/>
        <v>15.277992277992277</v>
      </c>
      <c r="V80" s="41">
        <f>+'Ark1'!V369</f>
        <v>16.716199140763205</v>
      </c>
      <c r="W80" s="39"/>
      <c r="X80" s="24"/>
      <c r="Y80" s="24"/>
      <c r="Z80" s="24"/>
    </row>
    <row r="81" spans="1:33" ht="15.6">
      <c r="A81" s="39"/>
      <c r="B81" s="40">
        <f>+'Ark1'!C370</f>
        <v>2009</v>
      </c>
      <c r="C81" s="40">
        <f>+'Ark1'!G370</f>
        <v>4</v>
      </c>
      <c r="D81" s="40" t="s">
        <v>69</v>
      </c>
      <c r="E81" s="40">
        <f>+'Ark1'!Q370</f>
        <v>128</v>
      </c>
      <c r="F81" s="75"/>
      <c r="G81" s="75">
        <f>+'Ark1'!R370</f>
        <v>3082</v>
      </c>
      <c r="H81" s="75"/>
      <c r="I81" s="75">
        <f>+'Ark1'!S370</f>
        <v>3082</v>
      </c>
      <c r="J81" s="146">
        <f>+'Ark1'!T370</f>
        <v>6.9940543729859757</v>
      </c>
      <c r="K81" s="146"/>
      <c r="L81" s="146">
        <f>+'Ark1'!U370</f>
        <v>7.3479818978263376</v>
      </c>
      <c r="M81" s="95"/>
      <c r="N81" s="41">
        <f>+'Ark1'!W370</f>
        <v>56.605451005840351</v>
      </c>
      <c r="O81" s="75"/>
      <c r="P81" s="75">
        <f>+'Ark1'!Y370</f>
        <v>152.09221284879925</v>
      </c>
      <c r="Q81" s="75"/>
      <c r="R81" s="75">
        <f>+'Ark1'!AA370</f>
        <v>34.331346144143488</v>
      </c>
      <c r="S81" s="41">
        <f>+'Ark1'!AB370</f>
        <v>5.0452922146473966</v>
      </c>
      <c r="T81" s="75">
        <f>+'Ark1'!AC370</f>
        <v>-54.618266778223422</v>
      </c>
      <c r="U81" s="75">
        <f t="shared" si="1"/>
        <v>24.078125</v>
      </c>
      <c r="V81" s="41">
        <f>+'Ark1'!V370</f>
        <v>15.340363400389355</v>
      </c>
      <c r="W81" s="39"/>
      <c r="X81" s="24"/>
      <c r="Y81" s="24"/>
      <c r="Z81" s="24"/>
    </row>
    <row r="82" spans="1:33" ht="15.6">
      <c r="A82" s="39"/>
      <c r="B82" s="40">
        <f>+'Ark1'!C371</f>
        <v>2008</v>
      </c>
      <c r="C82" s="40">
        <f>+'Ark1'!G371</f>
        <v>1</v>
      </c>
      <c r="D82" s="40" t="s">
        <v>459</v>
      </c>
      <c r="E82" s="40">
        <f>+'Ark1'!Q371</f>
        <v>772</v>
      </c>
      <c r="F82" s="75"/>
      <c r="G82" s="75">
        <f>+'Ark1'!R371</f>
        <v>22900</v>
      </c>
      <c r="H82" s="75"/>
      <c r="I82" s="75">
        <f>+'Ark1'!S371</f>
        <v>22820</v>
      </c>
      <c r="J82" s="146">
        <f>+'Ark1'!T371</f>
        <v>53.978879879313595</v>
      </c>
      <c r="K82" s="146"/>
      <c r="L82" s="146">
        <f>+'Ark1'!U371</f>
        <v>53.791741532124881</v>
      </c>
      <c r="M82" s="95"/>
      <c r="N82" s="41">
        <f>+'Ark1'!W371</f>
        <v>56.626950043821239</v>
      </c>
      <c r="O82" s="75"/>
      <c r="P82" s="75">
        <f>+'Ark1'!Y371</f>
        <v>145.32744978165923</v>
      </c>
      <c r="Q82" s="75"/>
      <c r="R82" s="75">
        <f>+'Ark1'!AA371</f>
        <v>32.598253333924802</v>
      </c>
      <c r="S82" s="41">
        <f>+'Ark1'!AB371</f>
        <v>4.7022158319450531</v>
      </c>
      <c r="T82" s="75">
        <f>+'Ark1'!AC371</f>
        <v>-41.082356807211902</v>
      </c>
      <c r="U82" s="75">
        <f t="shared" ref="U82:U97" si="2">+G82/E82</f>
        <v>29.663212435233159</v>
      </c>
      <c r="V82" s="41">
        <f>+'Ark1'!V371</f>
        <v>14.912270742358077</v>
      </c>
      <c r="W82" s="39"/>
      <c r="X82" s="24"/>
      <c r="Y82" s="24"/>
      <c r="Z82" s="24"/>
    </row>
    <row r="83" spans="1:33" ht="15.6">
      <c r="A83" s="39"/>
      <c r="B83" s="40">
        <f>+'Ark1'!C372</f>
        <v>2008</v>
      </c>
      <c r="C83" s="40">
        <f>+'Ark1'!G372</f>
        <v>2</v>
      </c>
      <c r="D83" s="40" t="s">
        <v>68</v>
      </c>
      <c r="E83" s="40">
        <f>+'Ark1'!Q372</f>
        <v>603</v>
      </c>
      <c r="F83" s="75"/>
      <c r="G83" s="75">
        <f>+'Ark1'!R372</f>
        <v>12272</v>
      </c>
      <c r="H83" s="75"/>
      <c r="I83" s="75">
        <f>+'Ark1'!S372</f>
        <v>12238</v>
      </c>
      <c r="J83" s="146">
        <f>+'Ark1'!T372</f>
        <v>28.927022440128223</v>
      </c>
      <c r="K83" s="146"/>
      <c r="L83" s="146">
        <f>+'Ark1'!U372</f>
        <v>29.175689542772727</v>
      </c>
      <c r="M83" s="95"/>
      <c r="N83" s="41">
        <f>+'Ark1'!W372</f>
        <v>57.03807811733941</v>
      </c>
      <c r="O83" s="75"/>
      <c r="P83" s="75">
        <f>+'Ark1'!Y372</f>
        <v>147.08666883963477</v>
      </c>
      <c r="Q83" s="75"/>
      <c r="R83" s="75">
        <f>+'Ark1'!AA372</f>
        <v>33.754748972268359</v>
      </c>
      <c r="S83" s="41">
        <f>+'Ark1'!AB372</f>
        <v>4.6725621135652435</v>
      </c>
      <c r="T83" s="75">
        <f>+'Ark1'!AC372</f>
        <v>-49.783370151711821</v>
      </c>
      <c r="U83" s="75">
        <f t="shared" si="2"/>
        <v>20.35157545605307</v>
      </c>
      <c r="V83" s="41">
        <f>+'Ark1'!V372</f>
        <v>15.311848109517596</v>
      </c>
      <c r="W83" s="39"/>
      <c r="X83" s="24"/>
      <c r="Y83" s="24"/>
      <c r="Z83" s="24"/>
    </row>
    <row r="84" spans="1:33" ht="15.6">
      <c r="A84" s="39"/>
      <c r="B84" s="40">
        <f>+'Ark1'!C373</f>
        <v>2008</v>
      </c>
      <c r="C84" s="40">
        <f>+'Ark1'!G373</f>
        <v>3</v>
      </c>
      <c r="D84" s="40" t="s">
        <v>587</v>
      </c>
      <c r="E84" s="40">
        <f>+'Ark1'!Q373</f>
        <v>290</v>
      </c>
      <c r="F84" s="75"/>
      <c r="G84" s="75">
        <f>+'Ark1'!R373</f>
        <v>4066</v>
      </c>
      <c r="H84" s="75"/>
      <c r="I84" s="75">
        <f>+'Ark1'!S373</f>
        <v>4046</v>
      </c>
      <c r="J84" s="146">
        <f>+'Ark1'!T373</f>
        <v>9.5841976239864248</v>
      </c>
      <c r="K84" s="146"/>
      <c r="L84" s="146">
        <f>+'Ark1'!U373</f>
        <v>9.3034908866843438</v>
      </c>
      <c r="M84" s="95"/>
      <c r="N84" s="41">
        <f>+'Ark1'!W373</f>
        <v>57.046712802768177</v>
      </c>
      <c r="O84" s="75"/>
      <c r="P84" s="75">
        <f>+'Ark1'!Y373</f>
        <v>141.56180521396962</v>
      </c>
      <c r="Q84" s="75"/>
      <c r="R84" s="75">
        <f>+'Ark1'!AA373</f>
        <v>32.962684056428607</v>
      </c>
      <c r="S84" s="41">
        <f>+'Ark1'!AB373</f>
        <v>4.5012815026016604</v>
      </c>
      <c r="T84" s="75">
        <f>+'Ark1'!AC373</f>
        <v>-48.298562312720115</v>
      </c>
      <c r="U84" s="75">
        <f t="shared" si="2"/>
        <v>14.020689655172413</v>
      </c>
      <c r="V84" s="41">
        <f>+'Ark1'!V373</f>
        <v>16.181505164781115</v>
      </c>
      <c r="W84" s="39"/>
      <c r="X84" s="24"/>
      <c r="Y84" s="24"/>
      <c r="Z84" s="24"/>
      <c r="AG84" s="1"/>
    </row>
    <row r="85" spans="1:33" ht="15.6">
      <c r="A85" s="39"/>
      <c r="B85" s="40">
        <f>+'Ark1'!C374</f>
        <v>2008</v>
      </c>
      <c r="C85" s="40">
        <f>+'Ark1'!G374</f>
        <v>4</v>
      </c>
      <c r="D85" s="40" t="s">
        <v>69</v>
      </c>
      <c r="E85" s="40">
        <f>+'Ark1'!Q374</f>
        <v>129</v>
      </c>
      <c r="F85" s="75"/>
      <c r="G85" s="75">
        <f>+'Ark1'!R374</f>
        <v>3186</v>
      </c>
      <c r="H85" s="75"/>
      <c r="I85" s="75">
        <f>+'Ark1'!S374</f>
        <v>3185</v>
      </c>
      <c r="J85" s="146">
        <f>+'Ark1'!T374</f>
        <v>7.50990005657175</v>
      </c>
      <c r="K85" s="146"/>
      <c r="L85" s="146">
        <f>+'Ark1'!U374</f>
        <v>7.7290780384180238</v>
      </c>
      <c r="M85" s="95"/>
      <c r="N85" s="41">
        <f>+'Ark1'!W374</f>
        <v>56.092621664050242</v>
      </c>
      <c r="O85" s="75"/>
      <c r="P85" s="75">
        <f>+'Ark1'!Y374</f>
        <v>150.08920276208403</v>
      </c>
      <c r="Q85" s="75"/>
      <c r="R85" s="75">
        <f>+'Ark1'!AA374</f>
        <v>33.04618445080807</v>
      </c>
      <c r="S85" s="41">
        <f>+'Ark1'!AB374</f>
        <v>4.6095824228176303</v>
      </c>
      <c r="T85" s="75">
        <f>+'Ark1'!AC374</f>
        <v>-51.188723181385512</v>
      </c>
      <c r="U85" s="75">
        <f t="shared" si="2"/>
        <v>24.697674418604652</v>
      </c>
      <c r="V85" s="41">
        <f>+'Ark1'!V374</f>
        <v>15.108600125549277</v>
      </c>
      <c r="W85" s="39"/>
      <c r="X85" s="24"/>
      <c r="Y85" s="24"/>
      <c r="Z85" s="24"/>
      <c r="AG85" s="1"/>
    </row>
    <row r="86" spans="1:33" ht="15.6">
      <c r="A86" s="39"/>
      <c r="B86" s="40">
        <f>+'Ark1'!C375</f>
        <v>2007</v>
      </c>
      <c r="C86" s="40">
        <f>+'Ark1'!G375</f>
        <v>1</v>
      </c>
      <c r="D86" s="40" t="s">
        <v>459</v>
      </c>
      <c r="E86" s="40">
        <f>+'Ark1'!Q375</f>
        <v>777</v>
      </c>
      <c r="F86" s="75"/>
      <c r="G86" s="75">
        <f>+'Ark1'!R375</f>
        <v>24680</v>
      </c>
      <c r="H86" s="75"/>
      <c r="I86" s="75">
        <f>+'Ark1'!S375</f>
        <v>24582</v>
      </c>
      <c r="J86" s="146">
        <f>+'Ark1'!T375</f>
        <v>56.208435820351646</v>
      </c>
      <c r="K86" s="146"/>
      <c r="L86" s="146">
        <f>+'Ark1'!U375</f>
        <v>56.125839319566808</v>
      </c>
      <c r="M86" s="95"/>
      <c r="N86" s="41">
        <f>+'Ark1'!W375</f>
        <v>56.733382149540311</v>
      </c>
      <c r="O86" s="75"/>
      <c r="P86" s="75">
        <f>+'Ark1'!Y375</f>
        <v>147.16926661264279</v>
      </c>
      <c r="Q86" s="75"/>
      <c r="R86" s="75">
        <f>+'Ark1'!AA375</f>
        <v>32.00553446308588</v>
      </c>
      <c r="S86" s="41">
        <f>+'Ark1'!AB375</f>
        <v>4.4948400913078279</v>
      </c>
      <c r="T86" s="75">
        <f>+'Ark1'!AC375</f>
        <v>-44.581856391095243</v>
      </c>
      <c r="U86" s="75">
        <f t="shared" si="2"/>
        <v>31.763191763191763</v>
      </c>
      <c r="V86" s="41">
        <f>+'Ark1'!V375</f>
        <v>14.955307941653158</v>
      </c>
      <c r="W86" s="39"/>
      <c r="X86" s="24"/>
      <c r="Y86" s="24"/>
      <c r="Z86" s="24"/>
      <c r="AG86" s="1"/>
    </row>
    <row r="87" spans="1:33" ht="15.6">
      <c r="A87" s="39"/>
      <c r="B87" s="40">
        <f>+'Ark1'!C376</f>
        <v>2007</v>
      </c>
      <c r="C87" s="40">
        <f>+'Ark1'!G376</f>
        <v>2</v>
      </c>
      <c r="D87" s="40" t="s">
        <v>68</v>
      </c>
      <c r="E87" s="40">
        <f>+'Ark1'!Q376</f>
        <v>567</v>
      </c>
      <c r="F87" s="75"/>
      <c r="G87" s="75">
        <f>+'Ark1'!R376</f>
        <v>11979</v>
      </c>
      <c r="H87" s="75"/>
      <c r="I87" s="75">
        <f>+'Ark1'!S376</f>
        <v>11932</v>
      </c>
      <c r="J87" s="146">
        <f>+'Ark1'!T376</f>
        <v>27.282044274391904</v>
      </c>
      <c r="K87" s="146"/>
      <c r="L87" s="146">
        <f>+'Ark1'!U376</f>
        <v>27.411228609149997</v>
      </c>
      <c r="M87" s="95"/>
      <c r="N87" s="41">
        <f>+'Ark1'!W376</f>
        <v>56.89322829366408</v>
      </c>
      <c r="O87" s="75"/>
      <c r="P87" s="75">
        <f>+'Ark1'!Y376</f>
        <v>148.08373820853197</v>
      </c>
      <c r="Q87" s="75"/>
      <c r="R87" s="75">
        <f>+'Ark1'!AA376</f>
        <v>33.479501193691966</v>
      </c>
      <c r="S87" s="41">
        <f>+'Ark1'!AB376</f>
        <v>4.7934540658246245</v>
      </c>
      <c r="T87" s="75">
        <f>+'Ark1'!AC376</f>
        <v>-50.468369079588442</v>
      </c>
      <c r="U87" s="75">
        <f t="shared" si="2"/>
        <v>21.126984126984127</v>
      </c>
      <c r="V87" s="41">
        <f>+'Ark1'!V376</f>
        <v>15.29835545538025</v>
      </c>
      <c r="W87" s="39"/>
      <c r="X87" s="24"/>
      <c r="Y87" s="24"/>
      <c r="Z87" s="24"/>
      <c r="AG87" s="1"/>
    </row>
    <row r="88" spans="1:33" ht="15.6">
      <c r="A88" s="39"/>
      <c r="B88" s="40">
        <f>+'Ark1'!C377</f>
        <v>2007</v>
      </c>
      <c r="C88" s="40">
        <f>+'Ark1'!G377</f>
        <v>3</v>
      </c>
      <c r="D88" s="40" t="s">
        <v>587</v>
      </c>
      <c r="E88" s="40">
        <f>+'Ark1'!Q377</f>
        <v>293</v>
      </c>
      <c r="F88" s="75"/>
      <c r="G88" s="75">
        <f>+'Ark1'!R377</f>
        <v>4285</v>
      </c>
      <c r="H88" s="75"/>
      <c r="I88" s="75">
        <f>+'Ark1'!S377</f>
        <v>4270</v>
      </c>
      <c r="J88" s="146">
        <f>+'Ark1'!T377</f>
        <v>9.7590416325043332</v>
      </c>
      <c r="K88" s="146"/>
      <c r="L88" s="146">
        <f>+'Ark1'!U377</f>
        <v>9.5529206838247784</v>
      </c>
      <c r="M88" s="95"/>
      <c r="N88" s="41">
        <f>+'Ark1'!W377</f>
        <v>56.868618266978913</v>
      </c>
      <c r="O88" s="75"/>
      <c r="P88" s="75">
        <f>+'Ark1'!Y377</f>
        <v>144.27290548424747</v>
      </c>
      <c r="Q88" s="75"/>
      <c r="R88" s="75">
        <f>+'Ark1'!AA377</f>
        <v>34.099795282794261</v>
      </c>
      <c r="S88" s="41">
        <f>+'Ark1'!AB377</f>
        <v>4.6082680721472489</v>
      </c>
      <c r="T88" s="75">
        <f>+'Ark1'!AC377</f>
        <v>-47.705568562108944</v>
      </c>
      <c r="U88" s="75">
        <f t="shared" si="2"/>
        <v>14.624573378839591</v>
      </c>
      <c r="V88" s="41">
        <f>+'Ark1'!V377</f>
        <v>15.551925320886816</v>
      </c>
      <c r="W88" s="39"/>
      <c r="X88" s="24"/>
      <c r="Y88" s="24"/>
      <c r="Z88" s="24"/>
      <c r="AG88" s="1"/>
    </row>
    <row r="89" spans="1:33" ht="15.6">
      <c r="A89" s="39"/>
      <c r="B89" s="40">
        <f>+'Ark1'!C378</f>
        <v>2007</v>
      </c>
      <c r="C89" s="40">
        <f>+'Ark1'!G378</f>
        <v>4</v>
      </c>
      <c r="D89" s="40" t="s">
        <v>69</v>
      </c>
      <c r="E89" s="40">
        <f>+'Ark1'!Q378</f>
        <v>130</v>
      </c>
      <c r="F89" s="75"/>
      <c r="G89" s="75">
        <f>+'Ark1'!R378</f>
        <v>2964</v>
      </c>
      <c r="H89" s="75"/>
      <c r="I89" s="75">
        <f>+'Ark1'!S378</f>
        <v>2964</v>
      </c>
      <c r="J89" s="146">
        <f>+'Ark1'!T378</f>
        <v>6.750478272752118</v>
      </c>
      <c r="K89" s="146"/>
      <c r="L89" s="146">
        <f>+'Ark1'!U378</f>
        <v>6.9100113874583986</v>
      </c>
      <c r="M89" s="95"/>
      <c r="N89" s="41">
        <f>+'Ark1'!W378</f>
        <v>56.173751686909569</v>
      </c>
      <c r="O89" s="75"/>
      <c r="P89" s="75">
        <f>+'Ark1'!Y378</f>
        <v>150.86899460188951</v>
      </c>
      <c r="Q89" s="75"/>
      <c r="R89" s="75">
        <f>+'Ark1'!AA378</f>
        <v>31.971382386467049</v>
      </c>
      <c r="S89" s="41">
        <f>+'Ark1'!AB378</f>
        <v>4.5864583095216291</v>
      </c>
      <c r="T89" s="75">
        <f>+'Ark1'!AC378</f>
        <v>-50.875198239368238</v>
      </c>
      <c r="U89" s="75">
        <f t="shared" si="2"/>
        <v>22.8</v>
      </c>
      <c r="V89" s="41">
        <f>+'Ark1'!V378</f>
        <v>15.4919028340081</v>
      </c>
      <c r="W89" s="39"/>
      <c r="X89" s="24"/>
      <c r="Y89" s="24"/>
      <c r="Z89" s="24"/>
      <c r="AG89" s="1"/>
    </row>
    <row r="90" spans="1:33" ht="15.6">
      <c r="A90" s="39"/>
      <c r="B90" s="40">
        <f>+'Ark1'!C379</f>
        <v>2006</v>
      </c>
      <c r="C90" s="40">
        <f>+'Ark1'!G379</f>
        <v>1</v>
      </c>
      <c r="D90" s="40" t="s">
        <v>459</v>
      </c>
      <c r="E90" s="40">
        <f>+'Ark1'!Q379</f>
        <v>822</v>
      </c>
      <c r="F90" s="75"/>
      <c r="G90" s="75">
        <f>+'Ark1'!R379</f>
        <v>24081</v>
      </c>
      <c r="H90" s="75"/>
      <c r="I90" s="75">
        <f>+'Ark1'!S379</f>
        <v>23957</v>
      </c>
      <c r="J90" s="146">
        <f>+'Ark1'!T379</f>
        <v>54.510265522783342</v>
      </c>
      <c r="K90" s="146"/>
      <c r="L90" s="146">
        <f>+'Ark1'!U379</f>
        <v>54.52911190499389</v>
      </c>
      <c r="M90" s="95"/>
      <c r="N90" s="41">
        <f>+'Ark1'!W379</f>
        <v>56.670826898192601</v>
      </c>
      <c r="O90" s="75"/>
      <c r="P90" s="75">
        <f>+'Ark1'!Y379</f>
        <v>145.10426062040625</v>
      </c>
      <c r="Q90" s="75"/>
      <c r="R90" s="75">
        <f>+'Ark1'!AA379</f>
        <v>31.387176013046741</v>
      </c>
      <c r="S90" s="41">
        <f>+'Ark1'!AB379</f>
        <v>4.5513499679581084</v>
      </c>
      <c r="T90" s="75">
        <f>+'Ark1'!AC379</f>
        <v>-44.315932640783601</v>
      </c>
      <c r="U90" s="75">
        <f t="shared" si="2"/>
        <v>29.295620437956206</v>
      </c>
      <c r="V90" s="41">
        <f>+'Ark1'!V379</f>
        <v>15.190980441011584</v>
      </c>
      <c r="W90" s="39"/>
      <c r="X90" s="24"/>
      <c r="Y90" s="24"/>
      <c r="Z90" s="24"/>
      <c r="AG90" s="1"/>
    </row>
    <row r="91" spans="1:33" ht="15.6">
      <c r="A91" s="39"/>
      <c r="B91" s="40">
        <f>+'Ark1'!C380</f>
        <v>2006</v>
      </c>
      <c r="C91" s="40">
        <f>+'Ark1'!G380</f>
        <v>2</v>
      </c>
      <c r="D91" s="40" t="s">
        <v>68</v>
      </c>
      <c r="E91" s="40">
        <f>+'Ark1'!Q380</f>
        <v>548</v>
      </c>
      <c r="F91" s="75"/>
      <c r="G91" s="75">
        <f>+'Ark1'!R380</f>
        <v>12790</v>
      </c>
      <c r="H91" s="75"/>
      <c r="I91" s="75">
        <f>+'Ark1'!S380</f>
        <v>12688</v>
      </c>
      <c r="J91" s="146">
        <f>+'Ark1'!T380</f>
        <v>28.951716956787465</v>
      </c>
      <c r="K91" s="146"/>
      <c r="L91" s="146">
        <f>+'Ark1'!U380</f>
        <v>28.869336866219896</v>
      </c>
      <c r="M91" s="95"/>
      <c r="N91" s="41">
        <f>+'Ark1'!W380</f>
        <v>57.344813997477921</v>
      </c>
      <c r="O91" s="75"/>
      <c r="P91" s="75">
        <f>+'Ark1'!Y380</f>
        <v>144.64136825644999</v>
      </c>
      <c r="Q91" s="75"/>
      <c r="R91" s="75">
        <f>+'Ark1'!AA380</f>
        <v>32.52969638407744</v>
      </c>
      <c r="S91" s="41">
        <f>+'Ark1'!AB380</f>
        <v>4.4259213562725375</v>
      </c>
      <c r="T91" s="75">
        <f>+'Ark1'!AC380</f>
        <v>-46.006695673398887</v>
      </c>
      <c r="U91" s="75">
        <f t="shared" si="2"/>
        <v>23.339416058394161</v>
      </c>
      <c r="V91" s="41">
        <f>+'Ark1'!V380</f>
        <v>15.754339327599686</v>
      </c>
      <c r="W91" s="39"/>
      <c r="X91" s="24"/>
      <c r="Y91" s="24"/>
      <c r="Z91" s="24"/>
      <c r="AG91" s="1"/>
    </row>
    <row r="92" spans="1:33" ht="15.6">
      <c r="A92" s="39"/>
      <c r="B92" s="40">
        <f>+'Ark1'!C381</f>
        <v>2006</v>
      </c>
      <c r="C92" s="40">
        <f>+'Ark1'!G381</f>
        <v>3</v>
      </c>
      <c r="D92" s="40" t="s">
        <v>587</v>
      </c>
      <c r="E92" s="40">
        <f>+'Ark1'!Q381</f>
        <v>354</v>
      </c>
      <c r="F92" s="75"/>
      <c r="G92" s="75">
        <f>+'Ark1'!R381</f>
        <v>4781</v>
      </c>
      <c r="H92" s="75"/>
      <c r="I92" s="75">
        <f>+'Ark1'!S381</f>
        <v>4759</v>
      </c>
      <c r="J92" s="146">
        <f>+'Ark1'!T381</f>
        <v>10.822373633338612</v>
      </c>
      <c r="K92" s="146"/>
      <c r="L92" s="146">
        <f>+'Ark1'!U381</f>
        <v>10.73066097399845</v>
      </c>
      <c r="M92" s="95"/>
      <c r="N92" s="41">
        <f>+'Ark1'!W381</f>
        <v>56.751628493380949</v>
      </c>
      <c r="O92" s="75"/>
      <c r="P92" s="75">
        <f>+'Ark1'!Y381</f>
        <v>143.82486927421039</v>
      </c>
      <c r="Q92" s="75"/>
      <c r="R92" s="75">
        <f>+'Ark1'!AA381</f>
        <v>33.324962420350744</v>
      </c>
      <c r="S92" s="41">
        <f>+'Ark1'!AB381</f>
        <v>4.8302216470607364</v>
      </c>
      <c r="T92" s="75">
        <f>+'Ark1'!AC381</f>
        <v>-50.544441798356594</v>
      </c>
      <c r="U92" s="75">
        <f t="shared" si="2"/>
        <v>13.505649717514125</v>
      </c>
      <c r="V92" s="41">
        <f>+'Ark1'!V381</f>
        <v>15.781635641079276</v>
      </c>
      <c r="W92" s="39"/>
      <c r="X92" s="24"/>
      <c r="Y92" s="24"/>
      <c r="Z92" s="24"/>
      <c r="AG92" s="1"/>
    </row>
    <row r="93" spans="1:33" ht="15.6">
      <c r="A93" s="39"/>
      <c r="B93" s="40">
        <f>+'Ark1'!C382</f>
        <v>2006</v>
      </c>
      <c r="C93" s="40">
        <f>+'Ark1'!G382</f>
        <v>4</v>
      </c>
      <c r="D93" s="40" t="s">
        <v>69</v>
      </c>
      <c r="E93" s="40">
        <f>+'Ark1'!Q382</f>
        <v>132</v>
      </c>
      <c r="F93" s="75"/>
      <c r="G93" s="75">
        <f>+'Ark1'!R382</f>
        <v>2525</v>
      </c>
      <c r="H93" s="75"/>
      <c r="I93" s="75">
        <f>+'Ark1'!S382</f>
        <v>2524</v>
      </c>
      <c r="J93" s="146">
        <f>+'Ark1'!T382</f>
        <v>5.7156438870905681</v>
      </c>
      <c r="K93" s="146"/>
      <c r="L93" s="146">
        <f>+'Ark1'!U382</f>
        <v>5.8708902547877608</v>
      </c>
      <c r="M93" s="95"/>
      <c r="N93" s="41">
        <f>+'Ark1'!W382</f>
        <v>56.600237717908094</v>
      </c>
      <c r="O93" s="75"/>
      <c r="P93" s="75">
        <f>+'Ark1'!Y382</f>
        <v>148.99401980198053</v>
      </c>
      <c r="Q93" s="75"/>
      <c r="R93" s="75">
        <f>+'Ark1'!AA382</f>
        <v>31.277491023646348</v>
      </c>
      <c r="S93" s="41">
        <f>+'Ark1'!AB382</f>
        <v>4.6166703316799884</v>
      </c>
      <c r="T93" s="75">
        <f>+'Ark1'!AC382</f>
        <v>-50.96939700787965</v>
      </c>
      <c r="U93" s="75">
        <f t="shared" si="2"/>
        <v>19.128787878787879</v>
      </c>
      <c r="V93" s="41">
        <f>+'Ark1'!V382</f>
        <v>15.54970297029703</v>
      </c>
      <c r="W93" s="39"/>
      <c r="X93" s="24"/>
      <c r="Y93" s="24"/>
      <c r="Z93" s="24"/>
      <c r="AG93" s="1"/>
    </row>
    <row r="94" spans="1:33" ht="15.6">
      <c r="A94" s="39"/>
      <c r="B94" s="40">
        <f>+'Ark1'!C383</f>
        <v>2005</v>
      </c>
      <c r="C94" s="40">
        <f>+'Ark1'!G383</f>
        <v>1</v>
      </c>
      <c r="D94" s="40" t="s">
        <v>459</v>
      </c>
      <c r="E94" s="40">
        <f>+'Ark1'!Q383</f>
        <v>841</v>
      </c>
      <c r="F94" s="75"/>
      <c r="G94" s="75">
        <f>+'Ark1'!R383</f>
        <v>19292.25</v>
      </c>
      <c r="H94" s="75"/>
      <c r="I94" s="75">
        <f>+'Ark1'!S383</f>
        <v>19162</v>
      </c>
      <c r="J94" s="146">
        <f>+'Ark1'!T383</f>
        <v>49.326600402697437</v>
      </c>
      <c r="K94" s="146"/>
      <c r="L94" s="146">
        <f>+'Ark1'!U383</f>
        <v>49.350352833022917</v>
      </c>
      <c r="M94" s="95"/>
      <c r="N94" s="41">
        <f>+'Ark1'!W383</f>
        <v>56.563719862227323</v>
      </c>
      <c r="O94" s="75"/>
      <c r="P94" s="75">
        <f>+'Ark1'!Y383</f>
        <v>143.36408661509145</v>
      </c>
      <c r="Q94" s="75"/>
      <c r="R94" s="75">
        <f>+'Ark1'!AA383</f>
        <v>31.092082302408745</v>
      </c>
      <c r="S94" s="41">
        <f>+'Ark1'!AB383</f>
        <v>4.627152080555649</v>
      </c>
      <c r="T94" s="75">
        <f>+'Ark1'!AC383</f>
        <v>-47.3868773330802</v>
      </c>
      <c r="U94" s="75">
        <f t="shared" si="2"/>
        <v>22.939655172413794</v>
      </c>
      <c r="V94" s="41">
        <f>+'Ark1'!V383</f>
        <v>15.189208101698874</v>
      </c>
      <c r="W94" s="39"/>
      <c r="X94" s="24"/>
      <c r="Y94" s="24"/>
      <c r="Z94" s="24"/>
      <c r="AG94" s="1"/>
    </row>
    <row r="95" spans="1:33" ht="15.6">
      <c r="A95" s="39"/>
      <c r="B95" s="40">
        <f>+'Ark1'!C384</f>
        <v>2005</v>
      </c>
      <c r="C95" s="40">
        <f>+'Ark1'!G384</f>
        <v>2</v>
      </c>
      <c r="D95" s="40" t="s">
        <v>68</v>
      </c>
      <c r="E95" s="40">
        <f>+'Ark1'!Q384</f>
        <v>592</v>
      </c>
      <c r="F95" s="75"/>
      <c r="G95" s="75">
        <f>+'Ark1'!R384</f>
        <v>12911</v>
      </c>
      <c r="H95" s="75"/>
      <c r="I95" s="75">
        <f>+'Ark1'!S384</f>
        <v>12689</v>
      </c>
      <c r="J95" s="146">
        <f>+'Ark1'!T384</f>
        <v>33.010962319025865</v>
      </c>
      <c r="K95" s="146"/>
      <c r="L95" s="146">
        <f>+'Ark1'!U384</f>
        <v>33.252815766985421</v>
      </c>
      <c r="M95" s="95"/>
      <c r="N95" s="41">
        <f>+'Ark1'!W384</f>
        <v>57.234691465048485</v>
      </c>
      <c r="O95" s="75"/>
      <c r="P95" s="75">
        <f>+'Ark1'!Y384</f>
        <v>144.34493067926545</v>
      </c>
      <c r="Q95" s="75"/>
      <c r="R95" s="75">
        <f>+'Ark1'!AA384</f>
        <v>33.088223876361944</v>
      </c>
      <c r="S95" s="41">
        <f>+'Ark1'!AB384</f>
        <v>4.4892590688135039</v>
      </c>
      <c r="T95" s="75">
        <f>+'Ark1'!AC384</f>
        <v>-46.38362485305597</v>
      </c>
      <c r="U95" s="75">
        <f t="shared" si="2"/>
        <v>21.809121621621621</v>
      </c>
      <c r="V95" s="41">
        <f>+'Ark1'!V384</f>
        <v>15.591511114553487</v>
      </c>
      <c r="W95" s="39"/>
      <c r="X95" s="24"/>
      <c r="Y95" s="24"/>
      <c r="Z95" s="24"/>
      <c r="AG95" s="1"/>
    </row>
    <row r="96" spans="1:33" ht="15.6">
      <c r="A96" s="39"/>
      <c r="B96" s="40">
        <f>+'Ark1'!C385</f>
        <v>2005</v>
      </c>
      <c r="C96" s="40">
        <f>+'Ark1'!G385</f>
        <v>3</v>
      </c>
      <c r="D96" s="40" t="s">
        <v>587</v>
      </c>
      <c r="E96" s="40">
        <f>+'Ark1'!Q385</f>
        <v>413</v>
      </c>
      <c r="F96" s="75"/>
      <c r="G96" s="75">
        <f>+'Ark1'!R385</f>
        <v>4549</v>
      </c>
      <c r="H96" s="75"/>
      <c r="I96" s="75">
        <f>+'Ark1'!S385</f>
        <v>4363</v>
      </c>
      <c r="J96" s="146">
        <f>+'Ark1'!T385</f>
        <v>11.630924606091599</v>
      </c>
      <c r="K96" s="146"/>
      <c r="L96" s="146">
        <f>+'Ark1'!U385</f>
        <v>11.208389961698124</v>
      </c>
      <c r="M96" s="95"/>
      <c r="N96" s="41">
        <f>+'Ark1'!W385</f>
        <v>56.853082741233109</v>
      </c>
      <c r="O96" s="75"/>
      <c r="P96" s="75">
        <f>+'Ark1'!Y385</f>
        <v>138.08938228182009</v>
      </c>
      <c r="Q96" s="75"/>
      <c r="R96" s="75">
        <f>+'Ark1'!AA385</f>
        <v>32.310516086928097</v>
      </c>
      <c r="S96" s="41">
        <f>+'Ark1'!AB385</f>
        <v>4.8585970372213989</v>
      </c>
      <c r="T96" s="75">
        <f>+'Ark1'!AC385</f>
        <v>-49.337350580636048</v>
      </c>
      <c r="U96" s="75">
        <f t="shared" si="2"/>
        <v>11.014527845036319</v>
      </c>
      <c r="V96" s="41">
        <f>+'Ark1'!V385</f>
        <v>15.828313915146188</v>
      </c>
      <c r="W96" s="39"/>
      <c r="X96" s="24"/>
      <c r="Y96" s="24"/>
      <c r="Z96" s="24"/>
      <c r="AG96" s="1"/>
    </row>
    <row r="97" spans="1:33" ht="15.6">
      <c r="A97" s="39"/>
      <c r="B97" s="40">
        <f>+'Ark1'!C386</f>
        <v>2005</v>
      </c>
      <c r="C97" s="40">
        <f>+'Ark1'!G386</f>
        <v>4</v>
      </c>
      <c r="D97" s="40" t="s">
        <v>69</v>
      </c>
      <c r="E97" s="40">
        <f>+'Ark1'!Q386</f>
        <v>139</v>
      </c>
      <c r="F97" s="75"/>
      <c r="G97" s="75">
        <f>+'Ark1'!R386</f>
        <v>2359</v>
      </c>
      <c r="H97" s="75"/>
      <c r="I97" s="75">
        <f>+'Ark1'!S386</f>
        <v>2358</v>
      </c>
      <c r="J97" s="146">
        <f>+'Ark1'!T386</f>
        <v>6.031512672185114</v>
      </c>
      <c r="K97" s="146"/>
      <c r="L97" s="146">
        <f>+'Ark1'!U386</f>
        <v>6.1884414382935375</v>
      </c>
      <c r="M97" s="95"/>
      <c r="N97" s="41">
        <f>+'Ark1'!W386</f>
        <v>56.354961832061086</v>
      </c>
      <c r="O97" s="75"/>
      <c r="P97" s="75">
        <f>+'Ark1'!Y386</f>
        <v>147.02335735481148</v>
      </c>
      <c r="Q97" s="75"/>
      <c r="R97" s="75">
        <f>+'Ark1'!AA386</f>
        <v>30.41768525163506</v>
      </c>
      <c r="S97" s="41">
        <f>+'Ark1'!AB386</f>
        <v>4.7123309695395452</v>
      </c>
      <c r="T97" s="75">
        <f>+'Ark1'!AC386</f>
        <v>-57.642026954591138</v>
      </c>
      <c r="U97" s="75">
        <f t="shared" si="2"/>
        <v>16.971223021582734</v>
      </c>
      <c r="V97" s="41">
        <f>+'Ark1'!V386</f>
        <v>16.427723611699871</v>
      </c>
      <c r="W97" s="39"/>
      <c r="X97" s="24"/>
      <c r="Y97" s="24"/>
      <c r="Z97" s="24"/>
      <c r="AG97" s="1"/>
    </row>
    <row r="98" spans="1:33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24"/>
      <c r="Y98" s="24"/>
      <c r="Z98" s="24"/>
      <c r="AG98" s="1"/>
    </row>
    <row r="99" spans="1:33" ht="15.6">
      <c r="A99" s="39"/>
      <c r="B99" s="40">
        <f>+'Ark1'!C387</f>
        <v>2004</v>
      </c>
      <c r="C99" s="40">
        <f>+'Ark1'!G387</f>
        <v>1</v>
      </c>
      <c r="D99" s="40" t="s">
        <v>459</v>
      </c>
      <c r="E99" s="40">
        <f>+'Ark1'!Q387</f>
        <v>865</v>
      </c>
      <c r="F99" s="75"/>
      <c r="G99" s="75">
        <f>+'Ark1'!R387</f>
        <v>18688</v>
      </c>
      <c r="H99" s="75"/>
      <c r="I99" s="75">
        <f>+'Ark1'!S387</f>
        <v>18584</v>
      </c>
      <c r="J99" s="146">
        <f>+'Ark1'!T387</f>
        <v>49.100128740705699</v>
      </c>
      <c r="K99" s="146"/>
      <c r="L99" s="146">
        <f>+'Ark1'!U387</f>
        <v>48.947680094393874</v>
      </c>
      <c r="M99" s="95"/>
      <c r="N99" s="41">
        <f>+'Ark1'!W387</f>
        <v>56.198557899268202</v>
      </c>
      <c r="O99" s="75"/>
      <c r="P99" s="75">
        <f>+'Ark1'!Y387</f>
        <v>141.74358411815081</v>
      </c>
      <c r="Q99" s="75"/>
      <c r="R99" s="75">
        <f>+'Ark1'!AA387</f>
        <v>30.960094073926061</v>
      </c>
      <c r="S99" s="41">
        <f>+'Ark1'!AB387</f>
        <v>4.4632794199763604</v>
      </c>
      <c r="T99" s="75">
        <f>+'Ark1'!AC387</f>
        <v>-46.057262564119362</v>
      </c>
      <c r="U99" s="75">
        <f>+G99/E99</f>
        <v>21.604624277456647</v>
      </c>
      <c r="V99" s="41">
        <f>+'Ark1'!V387</f>
        <v>14.760273972602739</v>
      </c>
      <c r="W99" s="39"/>
      <c r="X99" s="24"/>
      <c r="Y99" s="24"/>
      <c r="Z99" s="24"/>
      <c r="AG99" s="1"/>
    </row>
    <row r="100" spans="1:33" ht="15.6">
      <c r="A100" s="39"/>
      <c r="B100" s="40">
        <f>+'Ark1'!C388</f>
        <v>2004</v>
      </c>
      <c r="C100" s="40">
        <f>+'Ark1'!G388</f>
        <v>2</v>
      </c>
      <c r="D100" s="40" t="s">
        <v>68</v>
      </c>
      <c r="E100" s="40">
        <f>+'Ark1'!Q388</f>
        <v>639</v>
      </c>
      <c r="F100" s="75"/>
      <c r="G100" s="75">
        <f>+'Ark1'!R388</f>
        <v>12213</v>
      </c>
      <c r="H100" s="75"/>
      <c r="I100" s="75">
        <f>+'Ark1'!S388</f>
        <v>12014</v>
      </c>
      <c r="J100" s="146">
        <f>+'Ark1'!T388</f>
        <v>32.087964057696873</v>
      </c>
      <c r="K100" s="146"/>
      <c r="L100" s="146">
        <f>+'Ark1'!U388</f>
        <v>32.878940502504555</v>
      </c>
      <c r="M100" s="95"/>
      <c r="N100" s="41">
        <f>+'Ark1'!W388</f>
        <v>56.545613450973846</v>
      </c>
      <c r="O100" s="75"/>
      <c r="P100" s="75">
        <f>+'Ark1'!Y388</f>
        <v>145.6899451404247</v>
      </c>
      <c r="Q100" s="75"/>
      <c r="R100" s="75">
        <f>+'Ark1'!AA388</f>
        <v>33.205668492689369</v>
      </c>
      <c r="S100" s="41">
        <f>+'Ark1'!AB388</f>
        <v>4.6535410138707514</v>
      </c>
      <c r="T100" s="75">
        <f>+'Ark1'!AC388</f>
        <v>-50.54653593952645</v>
      </c>
      <c r="U100" s="75">
        <f>+G100/E100</f>
        <v>19.112676056338028</v>
      </c>
      <c r="V100" s="41">
        <f>+'Ark1'!V388</f>
        <v>14.839187750757388</v>
      </c>
      <c r="W100" s="39"/>
      <c r="AG100" s="1"/>
    </row>
    <row r="101" spans="1:33" ht="15.6">
      <c r="A101" s="39"/>
      <c r="B101" s="40">
        <f>+'Ark1'!C389</f>
        <v>2004</v>
      </c>
      <c r="C101" s="40">
        <f>+'Ark1'!G389</f>
        <v>3</v>
      </c>
      <c r="D101" s="40" t="s">
        <v>587</v>
      </c>
      <c r="E101" s="40">
        <f>+'Ark1'!Q389</f>
        <v>503</v>
      </c>
      <c r="F101" s="75"/>
      <c r="G101" s="75">
        <f>+'Ark1'!R389</f>
        <v>4986</v>
      </c>
      <c r="H101" s="75"/>
      <c r="I101" s="75">
        <f>+'Ark1'!S389</f>
        <v>4784</v>
      </c>
      <c r="J101" s="146">
        <f>+'Ark1'!T389</f>
        <v>13.100023646252071</v>
      </c>
      <c r="K101" s="146"/>
      <c r="L101" s="146">
        <f>+'Ark1'!U389</f>
        <v>12.417201003801898</v>
      </c>
      <c r="M101" s="95"/>
      <c r="N101" s="41">
        <f>+'Ark1'!W389</f>
        <v>56.516513377926408</v>
      </c>
      <c r="O101" s="75"/>
      <c r="P101" s="75">
        <f>+'Ark1'!Y389</f>
        <v>134.77382671480132</v>
      </c>
      <c r="Q101" s="75"/>
      <c r="R101" s="75">
        <f>+'Ark1'!AA389</f>
        <v>30.394904912413889</v>
      </c>
      <c r="S101" s="41">
        <f>+'Ark1'!AB389</f>
        <v>4.6102414221553376</v>
      </c>
      <c r="T101" s="75">
        <f>+'Ark1'!AC389</f>
        <v>-49.885784444776291</v>
      </c>
      <c r="U101" s="75">
        <f>+G101/E101</f>
        <v>9.9125248508946324</v>
      </c>
      <c r="V101" s="41">
        <f>+'Ark1'!V389</f>
        <v>14.846770958684315</v>
      </c>
      <c r="W101" s="39"/>
      <c r="AG101" s="1"/>
    </row>
    <row r="102" spans="1:33" ht="15.6">
      <c r="A102" s="39"/>
      <c r="B102" s="40">
        <f>+'Ark1'!C390</f>
        <v>2004</v>
      </c>
      <c r="C102" s="40">
        <f>+'Ark1'!G390</f>
        <v>4</v>
      </c>
      <c r="D102" s="40" t="s">
        <v>69</v>
      </c>
      <c r="E102" s="40">
        <f>+'Ark1'!Q390</f>
        <v>152</v>
      </c>
      <c r="F102" s="75"/>
      <c r="G102" s="75">
        <f>+'Ark1'!R390</f>
        <v>2174</v>
      </c>
      <c r="H102" s="75"/>
      <c r="I102" s="75">
        <f>+'Ark1'!S390</f>
        <v>2174</v>
      </c>
      <c r="J102" s="146">
        <f>+'Ark1'!T390</f>
        <v>5.7118835553453682</v>
      </c>
      <c r="K102" s="146"/>
      <c r="L102" s="146">
        <f>+'Ark1'!U390</f>
        <v>5.7561783992996798</v>
      </c>
      <c r="M102" s="95"/>
      <c r="N102" s="41">
        <f>+'Ark1'!W390</f>
        <v>56.567157313707455</v>
      </c>
      <c r="O102" s="75"/>
      <c r="P102" s="75">
        <f>+'Ark1'!Y390</f>
        <v>143.28767249310016</v>
      </c>
      <c r="Q102" s="75"/>
      <c r="R102" s="75">
        <f>+'Ark1'!AA390</f>
        <v>28.516208609497802</v>
      </c>
      <c r="S102" s="41">
        <f>+'Ark1'!AB390</f>
        <v>4.4244498736615965</v>
      </c>
      <c r="T102" s="75">
        <f>+'Ark1'!AC390</f>
        <v>-50.920375646609877</v>
      </c>
      <c r="U102" s="75">
        <f>+G102/E102</f>
        <v>14.302631578947368</v>
      </c>
      <c r="V102" s="41">
        <f>+'Ark1'!V390</f>
        <v>15.466881324747012</v>
      </c>
      <c r="W102" s="39"/>
      <c r="AG102" s="1"/>
    </row>
    <row r="103" spans="1:33" ht="15.6">
      <c r="A103" s="39"/>
      <c r="B103" s="39"/>
      <c r="C103" s="39"/>
      <c r="D103" s="39"/>
      <c r="E103" s="39"/>
      <c r="F103" s="39"/>
      <c r="G103" s="39"/>
      <c r="H103" s="39"/>
      <c r="I103" s="39"/>
      <c r="J103" s="100"/>
      <c r="K103" s="100"/>
      <c r="L103" s="100"/>
      <c r="M103" s="95"/>
      <c r="N103" s="39"/>
      <c r="O103" s="39"/>
      <c r="P103" s="64"/>
      <c r="Q103" s="64"/>
      <c r="R103" s="64"/>
      <c r="S103" s="39"/>
      <c r="T103" s="64"/>
      <c r="U103" s="64"/>
      <c r="V103" s="39"/>
      <c r="W103" s="39"/>
    </row>
    <row r="104" spans="1:33">
      <c r="A104" s="39"/>
      <c r="B104" s="39"/>
      <c r="C104" s="39"/>
      <c r="D104" s="39"/>
      <c r="E104" s="39"/>
      <c r="F104" s="39"/>
      <c r="G104" s="39"/>
      <c r="H104" s="39"/>
      <c r="I104" s="39"/>
      <c r="J104" s="100"/>
      <c r="K104" s="100"/>
      <c r="L104" s="100"/>
      <c r="M104" s="100"/>
      <c r="N104" s="39"/>
      <c r="O104" s="39"/>
      <c r="P104" s="64"/>
      <c r="Q104" s="64"/>
      <c r="R104" s="64"/>
      <c r="S104" s="39"/>
      <c r="T104" s="64"/>
      <c r="U104" s="64"/>
      <c r="V104" s="39"/>
      <c r="W104" s="39"/>
    </row>
    <row r="105" spans="1:33">
      <c r="J105" s="52"/>
      <c r="L105" s="52"/>
      <c r="M105" s="52"/>
      <c r="S105" s="3"/>
      <c r="T105" s="14"/>
      <c r="U105" s="14"/>
      <c r="W105" s="14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>
      <c r="J106" s="52"/>
      <c r="L106" s="52"/>
      <c r="M106" s="52"/>
      <c r="S106" s="3"/>
      <c r="T106" s="14"/>
      <c r="U106" s="14"/>
      <c r="W106" s="14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3">
      <c r="J107" s="52"/>
      <c r="L107" s="52"/>
      <c r="M107" s="52"/>
      <c r="S107" s="3"/>
      <c r="T107" s="14"/>
      <c r="U107" s="14"/>
      <c r="W107" s="14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3">
      <c r="J108" s="52"/>
      <c r="L108" s="52"/>
      <c r="M108" s="52"/>
      <c r="S108" s="3"/>
      <c r="T108" s="14"/>
      <c r="U108" s="14"/>
      <c r="W108" s="14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3">
      <c r="J109" s="52"/>
      <c r="L109" s="52"/>
      <c r="M109" s="52"/>
      <c r="S109" s="3"/>
      <c r="T109" s="14"/>
      <c r="U109" s="14"/>
      <c r="W109" s="14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3">
      <c r="J110" s="52"/>
      <c r="L110" s="52"/>
      <c r="M110" s="52"/>
      <c r="S110" s="3"/>
      <c r="T110" s="14"/>
      <c r="U110" s="14"/>
      <c r="W110" s="14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3">
      <c r="J111" s="52"/>
      <c r="L111" s="52"/>
      <c r="M111" s="52"/>
      <c r="S111" s="3"/>
      <c r="T111" s="14"/>
      <c r="U111" s="14"/>
      <c r="W111" s="14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3">
      <c r="J112" s="52"/>
      <c r="L112" s="52"/>
      <c r="M112" s="52"/>
      <c r="S112" s="3"/>
      <c r="T112" s="14"/>
      <c r="U112" s="14"/>
      <c r="W112" s="14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0:32">
      <c r="J113" s="52"/>
      <c r="L113" s="52"/>
      <c r="M113" s="52"/>
      <c r="S113" s="3"/>
      <c r="T113" s="14"/>
      <c r="U113" s="14"/>
      <c r="W113" s="14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0:32">
      <c r="J114" s="52"/>
      <c r="L114" s="52"/>
      <c r="M114" s="52"/>
      <c r="S114" s="3"/>
      <c r="T114" s="14"/>
      <c r="U114" s="14"/>
      <c r="W114" s="14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0:32">
      <c r="J115" s="52"/>
      <c r="L115" s="52"/>
      <c r="M115" s="52"/>
      <c r="S115" s="3"/>
      <c r="T115" s="14"/>
      <c r="U115" s="14"/>
      <c r="W115" s="14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0:32">
      <c r="J116" s="52"/>
      <c r="L116" s="52"/>
      <c r="M116" s="52"/>
      <c r="S116" s="3"/>
      <c r="T116" s="14"/>
      <c r="U116" s="14"/>
      <c r="W116" s="14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0:32">
      <c r="J117" s="52"/>
      <c r="L117" s="52"/>
      <c r="M117" s="52"/>
      <c r="S117" s="3"/>
      <c r="T117" s="14"/>
      <c r="U117" s="14"/>
      <c r="W117" s="14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0:32">
      <c r="J118" s="52"/>
      <c r="L118" s="52"/>
      <c r="M118" s="52"/>
      <c r="S118" s="3"/>
      <c r="T118" s="14"/>
      <c r="U118" s="14"/>
      <c r="W118" s="14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0:32">
      <c r="J119" s="52"/>
      <c r="L119" s="52"/>
      <c r="M119" s="52"/>
      <c r="S119" s="3"/>
      <c r="T119" s="14"/>
      <c r="U119" s="14"/>
      <c r="W119" s="14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0:32">
      <c r="J120" s="52"/>
      <c r="L120" s="52"/>
      <c r="M120" s="52"/>
      <c r="S120" s="3"/>
      <c r="T120" s="14"/>
      <c r="U120" s="14"/>
      <c r="W120" s="14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0:32">
      <c r="J121" s="52"/>
      <c r="L121" s="52"/>
      <c r="M121" s="52"/>
      <c r="S121" s="3"/>
      <c r="T121" s="14"/>
      <c r="U121" s="14"/>
      <c r="W121" s="14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0:32">
      <c r="J122" s="52"/>
      <c r="L122" s="52"/>
      <c r="M122" s="52"/>
      <c r="S122" s="3"/>
      <c r="T122" s="14"/>
      <c r="U122" s="14"/>
      <c r="W122" s="14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0:32">
      <c r="J123" s="52"/>
      <c r="L123" s="52"/>
      <c r="M123" s="52"/>
      <c r="S123" s="3"/>
      <c r="T123" s="14"/>
      <c r="U123" s="14"/>
      <c r="W123" s="14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0:32">
      <c r="J124" s="52"/>
      <c r="L124" s="52"/>
      <c r="M124" s="52"/>
      <c r="S124" s="3"/>
      <c r="T124" s="14"/>
      <c r="U124" s="14"/>
      <c r="W124" s="14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0:32">
      <c r="J125" s="52"/>
      <c r="L125" s="52"/>
      <c r="M125" s="52"/>
      <c r="S125" s="3"/>
      <c r="T125" s="14"/>
      <c r="U125" s="14"/>
      <c r="W125" s="14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0:32">
      <c r="J126" s="52"/>
      <c r="L126" s="52"/>
      <c r="M126" s="52"/>
      <c r="S126" s="3"/>
      <c r="T126" s="14"/>
      <c r="U126" s="14"/>
      <c r="W126" s="14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0:32">
      <c r="J127" s="52"/>
      <c r="L127" s="52"/>
      <c r="M127" s="52"/>
      <c r="S127" s="3"/>
      <c r="T127" s="14"/>
      <c r="U127" s="14"/>
      <c r="W127" s="14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0:32">
      <c r="J128" s="52"/>
      <c r="L128" s="52"/>
      <c r="M128" s="52"/>
      <c r="S128" s="3"/>
      <c r="T128" s="14"/>
      <c r="U128" s="14"/>
      <c r="W128" s="14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0:32">
      <c r="J129" s="52"/>
      <c r="L129" s="52"/>
      <c r="M129" s="52"/>
      <c r="S129" s="3"/>
      <c r="T129" s="14"/>
      <c r="U129" s="14"/>
      <c r="W129" s="14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0:32">
      <c r="J130" s="52"/>
      <c r="L130" s="52"/>
      <c r="M130" s="52"/>
      <c r="S130" s="3"/>
      <c r="T130" s="14"/>
      <c r="U130" s="14"/>
      <c r="W130" s="14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0:32">
      <c r="J131" s="52"/>
      <c r="L131" s="52"/>
      <c r="M131" s="52"/>
      <c r="S131" s="3"/>
      <c r="T131" s="14"/>
      <c r="U131" s="14"/>
      <c r="W131" s="14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0:32">
      <c r="J132" s="52"/>
      <c r="L132" s="52"/>
      <c r="M132" s="52"/>
      <c r="S132" s="3"/>
      <c r="T132" s="14"/>
      <c r="U132" s="14"/>
      <c r="W132" s="14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0:32">
      <c r="J133" s="52"/>
      <c r="L133" s="52"/>
      <c r="M133" s="52"/>
      <c r="S133" s="3"/>
      <c r="T133" s="14"/>
      <c r="U133" s="14"/>
      <c r="W133" s="14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0:32">
      <c r="J134" s="52"/>
      <c r="L134" s="52"/>
      <c r="M134" s="52"/>
      <c r="S134" s="3"/>
      <c r="T134" s="14"/>
      <c r="U134" s="14"/>
      <c r="W134" s="14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0:32">
      <c r="J135" s="52"/>
      <c r="L135" s="52"/>
      <c r="M135" s="52"/>
      <c r="S135" s="3"/>
      <c r="T135" s="14"/>
      <c r="U135" s="14"/>
      <c r="W135" s="14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0:32">
      <c r="J136" s="52"/>
      <c r="L136" s="52"/>
      <c r="M136" s="52"/>
      <c r="S136" s="3"/>
      <c r="T136" s="14"/>
      <c r="U136" s="14"/>
      <c r="W136" s="14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0:32">
      <c r="J137" s="52"/>
      <c r="L137" s="52"/>
      <c r="M137" s="52"/>
      <c r="S137" s="3"/>
      <c r="T137" s="14"/>
      <c r="U137" s="14"/>
      <c r="W137" s="14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0:32">
      <c r="J138" s="52"/>
      <c r="L138" s="52"/>
      <c r="M138" s="52"/>
      <c r="S138" s="3"/>
      <c r="T138" s="14"/>
      <c r="U138" s="14"/>
      <c r="W138" s="14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0:32">
      <c r="J139" s="52"/>
      <c r="L139" s="52"/>
      <c r="M139" s="52"/>
      <c r="S139" s="3"/>
      <c r="T139" s="14"/>
      <c r="U139" s="14"/>
      <c r="W139" s="14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0:32">
      <c r="J140" s="52"/>
      <c r="L140" s="52"/>
      <c r="M140" s="52"/>
      <c r="S140" s="3"/>
      <c r="T140" s="14"/>
      <c r="U140" s="14"/>
      <c r="W140" s="14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0:32">
      <c r="J141" s="52"/>
      <c r="L141" s="52"/>
      <c r="M141" s="52"/>
      <c r="S141" s="3"/>
      <c r="T141" s="14"/>
      <c r="U141" s="14"/>
      <c r="W141" s="14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0:32">
      <c r="J142" s="52"/>
      <c r="L142" s="52"/>
      <c r="M142" s="52"/>
      <c r="S142" s="3"/>
      <c r="T142" s="14"/>
      <c r="U142" s="14"/>
      <c r="W142" s="14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0:32">
      <c r="J143" s="52"/>
      <c r="L143" s="52"/>
      <c r="M143" s="52"/>
      <c r="S143" s="3"/>
      <c r="T143" s="14"/>
      <c r="U143" s="14"/>
      <c r="W143" s="14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0:32">
      <c r="J144" s="52"/>
      <c r="L144" s="52"/>
      <c r="M144" s="52"/>
      <c r="S144" s="3"/>
      <c r="T144" s="14"/>
      <c r="U144" s="14"/>
      <c r="W144" s="14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0:33">
      <c r="J145" s="52"/>
      <c r="L145" s="52"/>
      <c r="M145" s="52"/>
      <c r="S145" s="3"/>
      <c r="T145" s="14"/>
      <c r="U145" s="14"/>
      <c r="W145" s="14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0:33">
      <c r="J146" s="52"/>
      <c r="L146" s="52"/>
      <c r="M146" s="52"/>
      <c r="S146" s="3"/>
      <c r="T146" s="14"/>
      <c r="U146" s="14"/>
      <c r="W146" s="14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0:33">
      <c r="J147" s="52"/>
      <c r="L147" s="52"/>
      <c r="M147" s="52"/>
      <c r="S147" s="3"/>
      <c r="T147" s="14"/>
      <c r="U147" s="14"/>
      <c r="W147" s="14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0:33">
      <c r="J148" s="52"/>
      <c r="L148" s="52"/>
      <c r="M148" s="52"/>
      <c r="S148" s="3"/>
      <c r="T148" s="14"/>
      <c r="U148" s="14"/>
      <c r="W148" s="14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0:33">
      <c r="J149" s="52"/>
      <c r="L149" s="52"/>
      <c r="M149" s="52"/>
      <c r="S149" s="3"/>
      <c r="T149" s="14"/>
      <c r="U149" s="14"/>
      <c r="W149" s="14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0:33">
      <c r="J150" s="52"/>
      <c r="L150" s="52"/>
      <c r="M150" s="52"/>
      <c r="S150" s="3"/>
      <c r="T150" s="14"/>
      <c r="U150" s="14"/>
      <c r="W150" s="14"/>
      <c r="X150" s="3"/>
      <c r="Y150" s="3"/>
      <c r="Z150" s="3"/>
      <c r="AA150" s="3"/>
      <c r="AB150" s="3"/>
      <c r="AC150" s="3"/>
      <c r="AD150" s="3"/>
      <c r="AE150" s="3"/>
      <c r="AF150" s="3"/>
      <c r="AG150" s="24"/>
    </row>
    <row r="151" spans="10:33">
      <c r="J151" s="52"/>
      <c r="L151" s="52"/>
      <c r="M151" s="52"/>
      <c r="S151" s="3"/>
      <c r="T151" s="14"/>
      <c r="U151" s="14"/>
      <c r="W151" s="14"/>
      <c r="X151" s="3"/>
      <c r="Y151" s="3"/>
      <c r="Z151" s="3"/>
      <c r="AA151" s="3"/>
      <c r="AB151" s="3"/>
      <c r="AC151" s="3"/>
      <c r="AD151" s="3"/>
      <c r="AE151" s="3"/>
      <c r="AF151" s="3"/>
      <c r="AG151" s="24"/>
    </row>
    <row r="152" spans="10:33">
      <c r="J152" s="52"/>
      <c r="L152" s="52"/>
      <c r="M152" s="52"/>
      <c r="S152" s="3"/>
      <c r="T152" s="14"/>
      <c r="U152" s="14"/>
      <c r="W152" s="14"/>
      <c r="X152" s="3"/>
      <c r="Y152" s="3"/>
      <c r="Z152" s="3"/>
      <c r="AA152" s="3"/>
      <c r="AB152" s="3"/>
      <c r="AC152" s="3"/>
      <c r="AD152" s="3"/>
      <c r="AE152" s="3"/>
      <c r="AF152" s="3"/>
      <c r="AG152" s="24"/>
    </row>
    <row r="153" spans="10:33">
      <c r="J153" s="52"/>
      <c r="L153" s="52"/>
      <c r="M153" s="52"/>
      <c r="S153" s="3"/>
      <c r="T153" s="14"/>
      <c r="U153" s="14"/>
      <c r="W153" s="14"/>
      <c r="X153" s="3"/>
      <c r="Y153" s="3"/>
      <c r="Z153" s="3"/>
      <c r="AA153" s="3"/>
      <c r="AB153" s="3"/>
      <c r="AC153" s="3"/>
      <c r="AD153" s="3"/>
      <c r="AE153" s="3"/>
      <c r="AF153" s="3"/>
      <c r="AG153" s="24"/>
    </row>
    <row r="154" spans="10:33">
      <c r="J154" s="52"/>
      <c r="L154" s="52"/>
      <c r="M154" s="52"/>
      <c r="S154" s="3"/>
      <c r="T154" s="14"/>
      <c r="U154" s="14"/>
      <c r="W154" s="14"/>
      <c r="X154" s="3"/>
      <c r="Y154" s="3"/>
      <c r="Z154" s="3"/>
      <c r="AA154" s="3"/>
      <c r="AB154" s="3"/>
      <c r="AC154" s="3"/>
      <c r="AD154" s="3"/>
      <c r="AE154" s="3"/>
      <c r="AF154" s="3"/>
      <c r="AG154" s="24"/>
    </row>
    <row r="155" spans="10:33" ht="12.75" customHeight="1">
      <c r="J155" s="52"/>
      <c r="L155" s="52"/>
      <c r="M155" s="52"/>
      <c r="S155" s="3"/>
      <c r="T155" s="14"/>
      <c r="U155" s="14"/>
      <c r="W155" s="14"/>
      <c r="X155" s="3"/>
      <c r="Y155" s="3"/>
      <c r="Z155" s="3"/>
      <c r="AA155" s="3"/>
      <c r="AB155" s="3"/>
      <c r="AC155" s="3"/>
      <c r="AD155" s="3"/>
      <c r="AE155" s="3"/>
      <c r="AF155" s="3"/>
      <c r="AG155" s="24"/>
    </row>
    <row r="156" spans="10:33">
      <c r="J156" s="52"/>
      <c r="L156" s="52"/>
      <c r="M156" s="52"/>
      <c r="S156" s="3"/>
      <c r="T156" s="14"/>
      <c r="U156" s="14"/>
      <c r="W156" s="14"/>
      <c r="X156" s="3"/>
      <c r="Y156" s="3"/>
      <c r="Z156" s="3"/>
      <c r="AA156" s="3"/>
      <c r="AB156" s="3"/>
      <c r="AC156" s="3"/>
      <c r="AD156" s="3"/>
      <c r="AE156" s="3"/>
      <c r="AF156" s="3"/>
      <c r="AG156" s="24"/>
    </row>
    <row r="157" spans="10:33">
      <c r="J157" s="52"/>
      <c r="L157" s="52"/>
      <c r="M157" s="52"/>
      <c r="S157" s="3"/>
      <c r="T157" s="14"/>
      <c r="U157" s="14"/>
      <c r="W157" s="14"/>
      <c r="X157" s="3"/>
      <c r="Y157" s="3"/>
      <c r="Z157" s="3"/>
      <c r="AA157" s="3"/>
      <c r="AB157" s="3"/>
      <c r="AC157" s="3"/>
      <c r="AD157" s="3"/>
      <c r="AE157" s="3"/>
      <c r="AF157" s="3"/>
      <c r="AG157" s="24"/>
    </row>
    <row r="158" spans="10:33">
      <c r="J158" s="52"/>
      <c r="L158" s="52"/>
      <c r="M158" s="52"/>
      <c r="S158" s="3"/>
      <c r="T158" s="14"/>
      <c r="U158" s="14"/>
      <c r="W158" s="14"/>
      <c r="X158" s="3"/>
      <c r="Y158" s="3"/>
      <c r="Z158" s="3"/>
      <c r="AA158" s="3"/>
      <c r="AB158" s="3"/>
      <c r="AC158" s="3"/>
      <c r="AD158" s="3"/>
      <c r="AE158" s="3"/>
      <c r="AF158" s="3"/>
      <c r="AG158" s="24"/>
    </row>
    <row r="159" spans="10:33">
      <c r="J159" s="52"/>
      <c r="L159" s="52"/>
      <c r="M159" s="52"/>
      <c r="S159" s="3"/>
      <c r="T159" s="14"/>
      <c r="U159" s="14"/>
      <c r="W159" s="14"/>
      <c r="X159" s="3"/>
      <c r="Y159" s="3"/>
      <c r="Z159" s="3"/>
      <c r="AA159" s="3"/>
      <c r="AB159" s="3"/>
      <c r="AC159" s="3"/>
      <c r="AD159" s="3"/>
      <c r="AE159" s="3"/>
      <c r="AF159" s="3"/>
      <c r="AG159" s="24"/>
    </row>
    <row r="160" spans="10:33">
      <c r="J160" s="52"/>
      <c r="L160" s="52"/>
      <c r="M160" s="52"/>
      <c r="S160" s="3"/>
      <c r="T160" s="14"/>
      <c r="U160" s="14"/>
      <c r="W160" s="14"/>
      <c r="X160" s="3"/>
      <c r="Y160" s="3"/>
      <c r="Z160" s="3"/>
      <c r="AA160" s="3"/>
      <c r="AB160" s="3"/>
      <c r="AC160" s="3"/>
      <c r="AD160" s="3"/>
      <c r="AE160" s="3"/>
      <c r="AF160" s="3"/>
      <c r="AG160" s="24"/>
    </row>
    <row r="161" spans="10:33">
      <c r="J161" s="52"/>
      <c r="L161" s="52"/>
      <c r="M161" s="52"/>
      <c r="S161" s="3"/>
      <c r="T161" s="14"/>
      <c r="U161" s="14"/>
      <c r="W161" s="14"/>
      <c r="X161" s="3"/>
      <c r="Y161" s="3"/>
      <c r="Z161" s="3"/>
      <c r="AA161" s="3"/>
      <c r="AB161" s="3"/>
      <c r="AC161" s="3"/>
      <c r="AD161" s="3"/>
      <c r="AE161" s="3"/>
      <c r="AF161" s="3"/>
      <c r="AG161" s="24"/>
    </row>
    <row r="162" spans="10:33">
      <c r="J162" s="52"/>
      <c r="L162" s="52"/>
      <c r="M162" s="52"/>
      <c r="S162" s="3"/>
      <c r="T162" s="14"/>
      <c r="U162" s="14"/>
      <c r="W162" s="14"/>
      <c r="X162" s="3"/>
      <c r="Y162" s="3"/>
      <c r="Z162" s="3"/>
      <c r="AA162" s="3"/>
      <c r="AB162" s="3"/>
      <c r="AC162" s="3"/>
      <c r="AD162" s="3"/>
      <c r="AE162" s="3"/>
      <c r="AF162" s="3"/>
      <c r="AG162" s="24"/>
    </row>
    <row r="163" spans="10:33">
      <c r="J163" s="52"/>
      <c r="L163" s="52"/>
      <c r="M163" s="52"/>
      <c r="S163" s="3"/>
      <c r="T163" s="14"/>
      <c r="U163" s="14"/>
      <c r="W163" s="14"/>
      <c r="X163" s="3"/>
      <c r="Y163" s="3"/>
      <c r="Z163" s="3"/>
      <c r="AA163" s="3"/>
      <c r="AB163" s="3"/>
      <c r="AC163" s="3"/>
      <c r="AD163" s="3"/>
      <c r="AE163" s="3"/>
      <c r="AF163" s="3"/>
      <c r="AG163" s="24"/>
    </row>
    <row r="164" spans="10:33">
      <c r="J164" s="52"/>
      <c r="L164" s="52"/>
      <c r="M164" s="52"/>
      <c r="S164" s="3"/>
      <c r="T164" s="14"/>
      <c r="U164" s="14"/>
      <c r="W164" s="14"/>
      <c r="X164" s="3"/>
      <c r="Y164" s="3"/>
      <c r="Z164" s="3"/>
      <c r="AA164" s="3"/>
      <c r="AB164" s="3"/>
      <c r="AC164" s="3"/>
      <c r="AD164" s="3"/>
      <c r="AE164" s="3"/>
      <c r="AF164" s="3"/>
      <c r="AG164" s="24"/>
    </row>
    <row r="165" spans="10:33">
      <c r="J165" s="52"/>
      <c r="L165" s="52"/>
      <c r="M165" s="52"/>
      <c r="S165" s="3"/>
      <c r="T165" s="14"/>
      <c r="U165" s="14"/>
      <c r="W165" s="14"/>
      <c r="X165" s="3"/>
      <c r="Y165" s="3"/>
      <c r="Z165" s="3"/>
      <c r="AA165" s="3"/>
      <c r="AB165" s="3"/>
      <c r="AC165" s="3"/>
      <c r="AD165" s="3"/>
      <c r="AE165" s="3"/>
      <c r="AF165" s="3"/>
      <c r="AG165" s="24"/>
    </row>
    <row r="166" spans="10:33">
      <c r="J166" s="52"/>
      <c r="L166" s="52"/>
      <c r="M166" s="52"/>
      <c r="S166" s="3"/>
      <c r="T166" s="14"/>
      <c r="U166" s="14"/>
      <c r="W166" s="14"/>
      <c r="X166" s="3"/>
      <c r="Y166" s="3"/>
      <c r="Z166" s="3"/>
      <c r="AA166" s="3"/>
      <c r="AB166" s="3"/>
      <c r="AC166" s="3"/>
      <c r="AD166" s="3"/>
      <c r="AE166" s="3"/>
      <c r="AF166" s="3"/>
      <c r="AG166" s="24"/>
    </row>
    <row r="167" spans="10:33">
      <c r="J167" s="52"/>
      <c r="L167" s="52"/>
      <c r="M167" s="52"/>
      <c r="S167" s="3"/>
      <c r="T167" s="14"/>
      <c r="U167" s="14"/>
      <c r="W167" s="14"/>
      <c r="X167" s="3"/>
      <c r="Y167" s="3"/>
      <c r="Z167" s="3"/>
      <c r="AA167" s="3"/>
      <c r="AB167" s="3"/>
      <c r="AC167" s="3"/>
      <c r="AD167" s="3"/>
      <c r="AE167" s="3"/>
      <c r="AF167" s="3"/>
      <c r="AG167" s="24"/>
    </row>
    <row r="168" spans="10:33">
      <c r="J168" s="52"/>
      <c r="L168" s="52"/>
      <c r="M168" s="52"/>
      <c r="S168" s="3"/>
      <c r="T168" s="14"/>
      <c r="U168" s="14"/>
      <c r="W168" s="14"/>
      <c r="X168" s="3"/>
      <c r="Y168" s="3"/>
      <c r="Z168" s="3"/>
      <c r="AA168" s="3"/>
      <c r="AB168" s="3"/>
      <c r="AC168" s="3"/>
      <c r="AD168" s="3"/>
      <c r="AE168" s="3"/>
      <c r="AF168" s="3"/>
      <c r="AG168" s="24"/>
    </row>
    <row r="169" spans="10:33">
      <c r="J169" s="52"/>
      <c r="L169" s="52"/>
      <c r="M169" s="52"/>
      <c r="S169" s="3"/>
      <c r="T169" s="14"/>
      <c r="U169" s="14"/>
      <c r="W169" s="14"/>
      <c r="X169" s="3"/>
      <c r="Y169" s="3"/>
      <c r="Z169" s="3"/>
      <c r="AA169" s="3"/>
      <c r="AB169" s="3"/>
      <c r="AC169" s="3"/>
      <c r="AD169" s="3"/>
      <c r="AE169" s="3"/>
      <c r="AF169" s="3"/>
      <c r="AG169" s="24"/>
    </row>
    <row r="170" spans="10:33">
      <c r="J170" s="52"/>
      <c r="L170" s="52"/>
      <c r="M170" s="52"/>
      <c r="S170" s="3"/>
      <c r="T170" s="14"/>
      <c r="U170" s="14"/>
      <c r="W170" s="14"/>
      <c r="X170" s="3"/>
      <c r="Y170" s="3"/>
      <c r="Z170" s="3"/>
      <c r="AA170" s="3"/>
      <c r="AB170" s="3"/>
      <c r="AC170" s="3"/>
      <c r="AD170" s="3"/>
      <c r="AE170" s="3"/>
      <c r="AF170" s="3"/>
      <c r="AG170" s="24"/>
    </row>
    <row r="171" spans="10:33">
      <c r="J171" s="52"/>
      <c r="L171" s="52"/>
      <c r="M171" s="52"/>
      <c r="S171" s="3"/>
      <c r="T171" s="14"/>
      <c r="U171" s="14"/>
      <c r="W171" s="14"/>
      <c r="X171" s="3"/>
      <c r="Y171" s="3"/>
      <c r="Z171" s="3"/>
      <c r="AA171" s="3"/>
      <c r="AB171" s="3"/>
      <c r="AC171" s="3"/>
      <c r="AD171" s="3"/>
      <c r="AE171" s="3"/>
      <c r="AF171" s="3"/>
      <c r="AG171" s="24"/>
    </row>
    <row r="172" spans="10:33">
      <c r="J172" s="52"/>
      <c r="L172" s="52"/>
      <c r="M172" s="52"/>
      <c r="S172" s="3"/>
      <c r="T172" s="14"/>
      <c r="U172" s="14"/>
      <c r="W172" s="14"/>
      <c r="X172" s="3"/>
      <c r="Y172" s="3"/>
      <c r="Z172" s="3"/>
      <c r="AA172" s="3"/>
      <c r="AB172" s="3"/>
      <c r="AC172" s="3"/>
      <c r="AD172" s="3"/>
      <c r="AE172" s="3"/>
      <c r="AF172" s="3"/>
      <c r="AG172" s="24"/>
    </row>
    <row r="173" spans="10:33">
      <c r="J173" s="52"/>
      <c r="L173" s="52"/>
      <c r="M173" s="52"/>
      <c r="S173" s="3"/>
      <c r="T173" s="14"/>
      <c r="U173" s="14"/>
      <c r="W173" s="14"/>
      <c r="X173" s="3"/>
      <c r="Y173" s="3"/>
      <c r="Z173" s="3"/>
      <c r="AA173" s="3"/>
      <c r="AB173" s="3"/>
      <c r="AC173" s="3"/>
      <c r="AD173" s="3"/>
      <c r="AE173" s="3"/>
      <c r="AF173" s="3"/>
      <c r="AG173" s="24"/>
    </row>
    <row r="174" spans="10:33">
      <c r="J174" s="52"/>
      <c r="L174" s="52"/>
      <c r="M174" s="52"/>
      <c r="S174" s="3"/>
      <c r="T174" s="14"/>
      <c r="U174" s="14"/>
      <c r="W174" s="14"/>
      <c r="X174" s="3"/>
      <c r="Y174" s="3"/>
      <c r="Z174" s="3"/>
      <c r="AA174" s="3"/>
      <c r="AB174" s="3"/>
      <c r="AC174" s="3"/>
      <c r="AD174" s="3"/>
      <c r="AE174" s="3"/>
      <c r="AF174" s="3"/>
      <c r="AG174" s="24"/>
    </row>
    <row r="175" spans="10:33">
      <c r="J175" s="52"/>
      <c r="L175" s="52"/>
      <c r="M175" s="52"/>
      <c r="S175" s="3"/>
      <c r="T175" s="14"/>
      <c r="U175" s="14"/>
      <c r="W175" s="14"/>
      <c r="X175" s="3"/>
      <c r="Y175" s="3"/>
      <c r="Z175" s="3"/>
      <c r="AA175" s="3"/>
      <c r="AB175" s="3"/>
      <c r="AC175" s="3"/>
      <c r="AD175" s="3"/>
      <c r="AE175" s="3"/>
      <c r="AF175" s="3"/>
      <c r="AG175" s="24"/>
    </row>
    <row r="176" spans="10:33">
      <c r="J176" s="52"/>
      <c r="L176" s="52"/>
      <c r="M176" s="52"/>
      <c r="S176" s="3"/>
      <c r="T176" s="14"/>
      <c r="U176" s="14"/>
      <c r="W176" s="14"/>
      <c r="X176" s="3"/>
      <c r="Y176" s="3"/>
      <c r="Z176" s="3"/>
      <c r="AA176" s="3"/>
      <c r="AB176" s="3"/>
      <c r="AC176" s="3"/>
      <c r="AD176" s="3"/>
      <c r="AE176" s="3"/>
      <c r="AF176" s="3"/>
      <c r="AG176" s="24"/>
    </row>
    <row r="177" spans="10:33">
      <c r="J177" s="52"/>
      <c r="L177" s="52"/>
      <c r="M177" s="52"/>
      <c r="S177" s="3"/>
      <c r="T177" s="14"/>
      <c r="U177" s="14"/>
      <c r="W177" s="14"/>
      <c r="X177" s="3"/>
      <c r="Y177" s="3"/>
      <c r="Z177" s="3"/>
      <c r="AA177" s="3"/>
      <c r="AB177" s="3"/>
      <c r="AC177" s="3"/>
      <c r="AD177" s="3"/>
      <c r="AE177" s="3"/>
      <c r="AF177" s="3"/>
      <c r="AG177" s="24"/>
    </row>
    <row r="178" spans="10:33">
      <c r="J178" s="52"/>
      <c r="L178" s="52"/>
      <c r="M178" s="52"/>
      <c r="S178" s="3"/>
      <c r="T178" s="14"/>
      <c r="U178" s="14"/>
      <c r="W178" s="14"/>
      <c r="X178" s="3"/>
      <c r="Y178" s="3"/>
      <c r="Z178" s="3"/>
      <c r="AA178" s="3"/>
      <c r="AB178" s="3"/>
      <c r="AC178" s="3"/>
      <c r="AD178" s="3"/>
      <c r="AE178" s="3"/>
      <c r="AF178" s="3"/>
      <c r="AG178" s="24"/>
    </row>
    <row r="179" spans="10:33">
      <c r="J179" s="52"/>
      <c r="L179" s="52"/>
      <c r="M179" s="52"/>
      <c r="S179" s="3"/>
      <c r="T179" s="14"/>
      <c r="U179" s="14"/>
      <c r="W179" s="14"/>
      <c r="X179" s="3"/>
      <c r="Y179" s="3"/>
      <c r="Z179" s="3"/>
      <c r="AA179" s="3"/>
      <c r="AB179" s="3"/>
      <c r="AC179" s="3"/>
      <c r="AD179" s="3"/>
      <c r="AE179" s="3"/>
      <c r="AF179" s="3"/>
      <c r="AG179" s="24"/>
    </row>
    <row r="180" spans="10:33">
      <c r="J180" s="52"/>
      <c r="L180" s="52"/>
      <c r="M180" s="52"/>
      <c r="S180" s="3"/>
      <c r="T180" s="14"/>
      <c r="U180" s="14"/>
      <c r="W180" s="14"/>
      <c r="X180" s="3"/>
      <c r="Y180" s="3"/>
      <c r="Z180" s="3"/>
      <c r="AA180" s="3"/>
      <c r="AB180" s="3"/>
      <c r="AC180" s="3"/>
      <c r="AD180" s="3"/>
      <c r="AE180" s="3"/>
      <c r="AF180" s="3"/>
      <c r="AG180" s="24"/>
    </row>
    <row r="181" spans="10:33">
      <c r="J181" s="52"/>
      <c r="L181" s="52"/>
      <c r="M181" s="52"/>
      <c r="S181" s="3"/>
      <c r="T181" s="14"/>
      <c r="U181" s="14"/>
      <c r="W181" s="14"/>
      <c r="X181" s="3"/>
      <c r="Y181" s="3"/>
      <c r="Z181" s="3"/>
      <c r="AA181" s="3"/>
      <c r="AB181" s="3"/>
      <c r="AC181" s="3"/>
      <c r="AD181" s="3"/>
      <c r="AE181" s="3"/>
      <c r="AF181" s="3"/>
      <c r="AG181" s="24"/>
    </row>
    <row r="182" spans="10:33">
      <c r="J182" s="52"/>
      <c r="L182" s="52"/>
      <c r="M182" s="52"/>
      <c r="S182" s="3"/>
      <c r="T182" s="14"/>
      <c r="U182" s="14"/>
      <c r="W182" s="14"/>
      <c r="X182" s="3"/>
      <c r="Y182" s="3"/>
      <c r="Z182" s="3"/>
      <c r="AA182" s="3"/>
      <c r="AB182" s="3"/>
      <c r="AC182" s="3"/>
      <c r="AD182" s="3"/>
      <c r="AE182" s="3"/>
      <c r="AF182" s="3"/>
      <c r="AG182" s="24"/>
    </row>
    <row r="183" spans="10:33">
      <c r="J183" s="52"/>
      <c r="L183" s="52"/>
      <c r="M183" s="52"/>
      <c r="S183" s="3"/>
      <c r="T183" s="14"/>
      <c r="U183" s="14"/>
      <c r="W183" s="14"/>
      <c r="X183" s="3"/>
      <c r="Y183" s="3"/>
      <c r="Z183" s="3"/>
      <c r="AA183" s="3"/>
      <c r="AB183" s="3"/>
      <c r="AC183" s="3"/>
      <c r="AD183" s="3"/>
      <c r="AE183" s="3"/>
      <c r="AF183" s="3"/>
      <c r="AG183" s="24"/>
    </row>
    <row r="184" spans="10:33">
      <c r="J184" s="52"/>
      <c r="L184" s="52"/>
      <c r="M184" s="52"/>
      <c r="S184" s="3"/>
      <c r="T184" s="14"/>
      <c r="U184" s="14"/>
      <c r="W184" s="14"/>
      <c r="X184" s="3"/>
      <c r="Y184" s="3"/>
      <c r="Z184" s="3"/>
      <c r="AA184" s="3"/>
      <c r="AB184" s="3"/>
      <c r="AC184" s="3"/>
      <c r="AD184" s="3"/>
      <c r="AE184" s="3"/>
      <c r="AF184" s="3"/>
      <c r="AG184" s="24"/>
    </row>
    <row r="185" spans="10:33">
      <c r="J185" s="52"/>
      <c r="L185" s="52"/>
      <c r="M185" s="52"/>
      <c r="S185" s="3"/>
      <c r="T185" s="14"/>
      <c r="U185" s="14"/>
      <c r="W185" s="14"/>
      <c r="X185" s="3"/>
      <c r="Y185" s="3"/>
      <c r="Z185" s="3"/>
      <c r="AA185" s="3"/>
      <c r="AB185" s="3"/>
      <c r="AC185" s="3"/>
      <c r="AD185" s="3"/>
      <c r="AE185" s="3"/>
      <c r="AF185" s="3"/>
      <c r="AG185" s="24"/>
    </row>
    <row r="186" spans="10:33">
      <c r="J186" s="52"/>
      <c r="L186" s="52"/>
      <c r="M186" s="52"/>
      <c r="S186" s="3"/>
      <c r="T186" s="14"/>
      <c r="U186" s="14"/>
      <c r="W186" s="14"/>
      <c r="X186" s="3"/>
      <c r="Y186" s="3"/>
      <c r="Z186" s="3"/>
      <c r="AA186" s="3"/>
      <c r="AB186" s="3"/>
      <c r="AC186" s="3"/>
      <c r="AD186" s="3"/>
      <c r="AE186" s="3"/>
      <c r="AF186" s="3"/>
      <c r="AG186" s="24"/>
    </row>
    <row r="187" spans="10:33">
      <c r="J187" s="52"/>
      <c r="L187" s="52"/>
      <c r="M187" s="52"/>
      <c r="S187" s="3"/>
      <c r="T187" s="14"/>
      <c r="U187" s="14"/>
      <c r="W187" s="14"/>
      <c r="X187" s="3"/>
      <c r="Y187" s="3"/>
      <c r="Z187" s="3"/>
      <c r="AA187" s="3"/>
      <c r="AB187" s="3"/>
      <c r="AC187" s="3"/>
      <c r="AD187" s="3"/>
      <c r="AE187" s="3"/>
      <c r="AF187" s="3"/>
      <c r="AG187" s="24"/>
    </row>
    <row r="188" spans="10:33">
      <c r="J188" s="52"/>
      <c r="L188" s="52"/>
      <c r="M188" s="52"/>
      <c r="S188" s="3"/>
      <c r="T188" s="14"/>
      <c r="U188" s="14"/>
      <c r="W188" s="14"/>
      <c r="X188" s="3"/>
      <c r="Y188" s="3"/>
      <c r="Z188" s="3"/>
      <c r="AA188" s="3"/>
      <c r="AB188" s="3"/>
      <c r="AC188" s="3"/>
      <c r="AD188" s="3"/>
      <c r="AE188" s="3"/>
      <c r="AF188" s="3"/>
      <c r="AG188" s="24"/>
    </row>
    <row r="189" spans="10:33">
      <c r="J189" s="52"/>
      <c r="L189" s="52"/>
      <c r="M189" s="52"/>
      <c r="S189" s="3"/>
      <c r="T189" s="14"/>
      <c r="U189" s="14"/>
      <c r="W189" s="14"/>
      <c r="X189" s="3"/>
      <c r="Y189" s="3"/>
      <c r="Z189" s="3"/>
      <c r="AA189" s="3"/>
      <c r="AB189" s="3"/>
      <c r="AC189" s="3"/>
      <c r="AD189" s="3"/>
      <c r="AE189" s="3"/>
      <c r="AF189" s="3"/>
      <c r="AG189" s="24"/>
    </row>
    <row r="190" spans="10:33">
      <c r="J190" s="52"/>
      <c r="L190" s="52"/>
      <c r="M190" s="52"/>
      <c r="S190" s="3"/>
      <c r="T190" s="14"/>
      <c r="U190" s="14"/>
      <c r="W190" s="14"/>
      <c r="X190" s="3"/>
      <c r="Y190" s="3"/>
      <c r="Z190" s="3"/>
      <c r="AA190" s="3"/>
      <c r="AB190" s="3"/>
      <c r="AC190" s="3"/>
      <c r="AD190" s="3"/>
      <c r="AE190" s="3"/>
      <c r="AF190" s="3"/>
      <c r="AG190" s="24"/>
    </row>
    <row r="191" spans="10:33">
      <c r="J191" s="52"/>
      <c r="L191" s="52"/>
      <c r="M191" s="52"/>
      <c r="S191" s="3"/>
      <c r="T191" s="14"/>
      <c r="U191" s="14"/>
      <c r="W191" s="14"/>
      <c r="X191" s="3"/>
      <c r="Y191" s="3"/>
      <c r="Z191" s="3"/>
      <c r="AA191" s="3"/>
      <c r="AB191" s="3"/>
      <c r="AC191" s="3"/>
      <c r="AD191" s="3"/>
      <c r="AE191" s="3"/>
      <c r="AF191" s="3"/>
      <c r="AG191" s="24"/>
    </row>
    <row r="192" spans="10:33">
      <c r="J192" s="52"/>
      <c r="L192" s="52"/>
      <c r="M192" s="52"/>
      <c r="S192" s="3"/>
      <c r="T192" s="14"/>
      <c r="U192" s="14"/>
      <c r="W192" s="14"/>
      <c r="X192" s="3"/>
      <c r="Y192" s="3"/>
      <c r="Z192" s="3"/>
      <c r="AA192" s="3"/>
      <c r="AB192" s="3"/>
      <c r="AC192" s="3"/>
      <c r="AD192" s="3"/>
      <c r="AE192" s="3"/>
      <c r="AF192" s="3"/>
      <c r="AG192" s="24"/>
    </row>
    <row r="193" spans="10:33">
      <c r="J193" s="52"/>
      <c r="L193" s="52"/>
      <c r="M193" s="52"/>
      <c r="S193" s="3"/>
      <c r="T193" s="14"/>
      <c r="U193" s="14"/>
      <c r="W193" s="14"/>
      <c r="X193" s="3"/>
      <c r="Y193" s="3"/>
      <c r="Z193" s="3"/>
      <c r="AA193" s="3"/>
      <c r="AB193" s="3"/>
      <c r="AC193" s="3"/>
      <c r="AD193" s="3"/>
      <c r="AE193" s="3"/>
      <c r="AF193" s="3"/>
      <c r="AG193" s="24"/>
    </row>
    <row r="194" spans="10:33">
      <c r="J194" s="52"/>
      <c r="L194" s="52"/>
      <c r="M194" s="52"/>
      <c r="S194" s="3"/>
      <c r="T194" s="14"/>
      <c r="U194" s="14"/>
      <c r="W194" s="14"/>
      <c r="X194" s="3"/>
      <c r="Y194" s="3"/>
      <c r="Z194" s="3"/>
      <c r="AA194" s="3"/>
      <c r="AB194" s="3"/>
      <c r="AC194" s="3"/>
      <c r="AD194" s="3"/>
      <c r="AE194" s="3"/>
      <c r="AF194" s="3"/>
      <c r="AG194" s="24"/>
    </row>
    <row r="195" spans="10:33">
      <c r="J195" s="52"/>
      <c r="L195" s="52"/>
      <c r="M195" s="52"/>
      <c r="S195" s="3"/>
      <c r="T195" s="14"/>
      <c r="U195" s="14"/>
      <c r="W195" s="14"/>
      <c r="X195" s="3"/>
      <c r="Y195" s="3"/>
      <c r="Z195" s="3"/>
      <c r="AA195" s="3"/>
      <c r="AB195" s="3"/>
      <c r="AC195" s="3"/>
      <c r="AD195" s="3"/>
      <c r="AE195" s="3"/>
      <c r="AF195" s="3"/>
      <c r="AG195" s="24"/>
    </row>
    <row r="196" spans="10:33">
      <c r="J196" s="52"/>
      <c r="L196" s="52"/>
      <c r="M196" s="52"/>
      <c r="S196" s="3"/>
      <c r="T196" s="14"/>
      <c r="U196" s="14"/>
      <c r="W196" s="14"/>
      <c r="X196" s="3"/>
      <c r="Y196" s="3"/>
      <c r="Z196" s="3"/>
      <c r="AA196" s="3"/>
      <c r="AB196" s="3"/>
      <c r="AC196" s="3"/>
      <c r="AD196" s="3"/>
      <c r="AE196" s="3"/>
      <c r="AF196" s="3"/>
      <c r="AG196" s="24"/>
    </row>
    <row r="197" spans="10:33">
      <c r="J197" s="52"/>
      <c r="L197" s="52"/>
      <c r="M197" s="52"/>
      <c r="S197" s="3"/>
      <c r="T197" s="14"/>
      <c r="U197" s="14"/>
      <c r="W197" s="14"/>
      <c r="X197" s="3"/>
      <c r="Y197" s="3"/>
      <c r="Z197" s="3"/>
      <c r="AA197" s="3"/>
      <c r="AB197" s="3"/>
      <c r="AC197" s="3"/>
      <c r="AD197" s="3"/>
      <c r="AE197" s="3"/>
      <c r="AF197" s="3"/>
      <c r="AG197" s="24"/>
    </row>
    <row r="198" spans="10:33">
      <c r="J198" s="52"/>
      <c r="L198" s="52"/>
      <c r="M198" s="52"/>
      <c r="S198" s="3"/>
      <c r="T198" s="14"/>
      <c r="U198" s="14"/>
      <c r="W198" s="14"/>
      <c r="X198" s="3"/>
      <c r="Y198" s="3"/>
      <c r="Z198" s="3"/>
      <c r="AA198" s="3"/>
      <c r="AB198" s="3"/>
      <c r="AC198" s="3"/>
      <c r="AD198" s="3"/>
      <c r="AE198" s="3"/>
      <c r="AF198" s="3"/>
      <c r="AG198" s="24"/>
    </row>
    <row r="199" spans="10:33">
      <c r="J199" s="52"/>
      <c r="L199" s="52"/>
      <c r="M199" s="52"/>
      <c r="S199" s="3"/>
      <c r="T199" s="14"/>
      <c r="U199" s="14"/>
      <c r="W199" s="14"/>
      <c r="X199" s="3"/>
      <c r="Y199" s="3"/>
      <c r="Z199" s="3"/>
      <c r="AA199" s="3"/>
      <c r="AB199" s="3"/>
      <c r="AC199" s="3"/>
      <c r="AD199" s="3"/>
      <c r="AE199" s="3"/>
      <c r="AF199" s="3"/>
      <c r="AG199" s="24"/>
    </row>
    <row r="200" spans="10:33">
      <c r="J200" s="52"/>
      <c r="L200" s="52"/>
      <c r="M200" s="52"/>
      <c r="S200" s="3"/>
      <c r="T200" s="14"/>
      <c r="U200" s="14"/>
      <c r="W200" s="14"/>
      <c r="X200" s="3"/>
      <c r="Y200" s="3"/>
      <c r="Z200" s="3"/>
      <c r="AA200" s="3"/>
      <c r="AB200" s="3"/>
      <c r="AC200" s="3"/>
      <c r="AD200" s="3"/>
      <c r="AE200" s="3"/>
      <c r="AF200" s="3"/>
      <c r="AG200" s="24"/>
    </row>
    <row r="201" spans="10:33">
      <c r="J201" s="52"/>
      <c r="L201" s="52"/>
      <c r="M201" s="52"/>
      <c r="R201" s="185"/>
      <c r="S201" s="3"/>
      <c r="T201" s="14"/>
      <c r="U201" s="14"/>
      <c r="W201" s="14"/>
      <c r="X201" s="3"/>
      <c r="Y201" s="3"/>
      <c r="Z201" s="3"/>
      <c r="AA201" s="3"/>
      <c r="AB201" s="3"/>
      <c r="AC201" s="3"/>
      <c r="AD201" s="3"/>
      <c r="AE201" s="3"/>
      <c r="AF201" s="3"/>
      <c r="AG201" s="24"/>
    </row>
    <row r="202" spans="10:33">
      <c r="J202" s="52"/>
      <c r="L202" s="52"/>
      <c r="M202" s="52"/>
      <c r="R202" s="185"/>
      <c r="S202" s="3"/>
      <c r="T202" s="14"/>
      <c r="U202" s="14"/>
      <c r="W202" s="14"/>
      <c r="X202" s="3"/>
      <c r="Y202" s="3"/>
      <c r="Z202" s="3"/>
      <c r="AA202" s="3"/>
      <c r="AB202" s="3"/>
      <c r="AC202" s="3"/>
      <c r="AD202" s="3"/>
      <c r="AE202" s="3"/>
      <c r="AF202" s="3"/>
      <c r="AG202" s="24"/>
    </row>
    <row r="203" spans="10:33">
      <c r="J203" s="52"/>
      <c r="L203" s="52"/>
      <c r="M203" s="52"/>
      <c r="R203" s="185"/>
      <c r="S203" s="3"/>
      <c r="T203" s="14"/>
      <c r="U203" s="14"/>
      <c r="W203" s="14"/>
      <c r="X203" s="3"/>
      <c r="Y203" s="3"/>
      <c r="Z203" s="3"/>
      <c r="AA203" s="3"/>
      <c r="AB203" s="3"/>
      <c r="AC203" s="3"/>
      <c r="AD203" s="3"/>
      <c r="AE203" s="3"/>
      <c r="AF203" s="3"/>
      <c r="AG203" s="24"/>
    </row>
    <row r="204" spans="10:33">
      <c r="J204" s="52"/>
      <c r="L204" s="52"/>
      <c r="M204" s="52"/>
      <c r="R204" s="185"/>
      <c r="S204" s="3"/>
      <c r="T204" s="14"/>
      <c r="U204" s="14"/>
      <c r="W204" s="14"/>
      <c r="X204" s="3"/>
      <c r="Y204" s="3"/>
      <c r="Z204" s="3"/>
      <c r="AA204" s="3"/>
      <c r="AB204" s="3"/>
      <c r="AC204" s="3"/>
      <c r="AD204" s="3"/>
      <c r="AE204" s="3"/>
      <c r="AF204" s="3"/>
      <c r="AG204" s="24"/>
    </row>
    <row r="205" spans="10:33">
      <c r="J205" s="52"/>
      <c r="L205" s="52"/>
      <c r="M205" s="52"/>
      <c r="P205" s="186"/>
      <c r="R205" s="185"/>
      <c r="S205" s="3"/>
      <c r="T205" s="14"/>
      <c r="U205" s="14"/>
      <c r="W205" s="14"/>
      <c r="X205" s="3"/>
      <c r="Y205" s="3"/>
      <c r="Z205" s="3"/>
      <c r="AA205" s="3"/>
      <c r="AB205" s="3"/>
      <c r="AC205" s="3"/>
      <c r="AD205" s="3"/>
      <c r="AE205" s="3"/>
      <c r="AF205" s="3"/>
      <c r="AG205" s="24"/>
    </row>
    <row r="206" spans="10:33">
      <c r="J206" s="52"/>
      <c r="L206" s="52"/>
      <c r="M206" s="52"/>
      <c r="P206" s="186"/>
      <c r="R206" s="185"/>
      <c r="S206" s="3"/>
      <c r="T206" s="14"/>
      <c r="U206" s="14"/>
      <c r="W206" s="14"/>
      <c r="X206" s="3"/>
      <c r="Y206" s="3"/>
      <c r="Z206" s="3"/>
      <c r="AA206" s="3"/>
      <c r="AB206" s="3"/>
      <c r="AC206" s="3"/>
      <c r="AD206" s="3"/>
      <c r="AE206" s="3"/>
      <c r="AF206" s="3"/>
      <c r="AG206" s="24"/>
    </row>
    <row r="207" spans="10:33">
      <c r="J207" s="52"/>
      <c r="L207" s="52"/>
      <c r="M207" s="52"/>
      <c r="P207" s="186"/>
      <c r="R207" s="185"/>
      <c r="S207" s="3"/>
      <c r="T207" s="14"/>
      <c r="U207" s="14"/>
      <c r="W207" s="14"/>
      <c r="X207" s="3"/>
      <c r="Y207" s="3"/>
      <c r="Z207" s="3"/>
      <c r="AA207" s="3"/>
      <c r="AB207" s="3"/>
      <c r="AC207" s="3"/>
      <c r="AD207" s="3"/>
      <c r="AE207" s="3"/>
      <c r="AF207" s="3"/>
      <c r="AG207" s="24"/>
    </row>
    <row r="208" spans="10:33">
      <c r="J208" s="52"/>
      <c r="L208" s="52"/>
      <c r="M208" s="52"/>
      <c r="P208" s="186"/>
      <c r="R208" s="185"/>
      <c r="S208" s="3"/>
      <c r="T208" s="14"/>
      <c r="U208" s="14"/>
      <c r="W208" s="14"/>
      <c r="X208" s="3"/>
      <c r="Y208" s="3"/>
      <c r="Z208" s="3"/>
      <c r="AA208" s="3"/>
      <c r="AB208" s="3"/>
      <c r="AC208" s="3"/>
      <c r="AD208" s="3"/>
      <c r="AE208" s="3"/>
      <c r="AF208" s="3"/>
      <c r="AG208" s="24"/>
    </row>
    <row r="209" spans="10:33">
      <c r="J209" s="52"/>
      <c r="L209" s="52"/>
      <c r="M209" s="52"/>
      <c r="P209" s="186"/>
      <c r="R209" s="185"/>
      <c r="S209" s="3"/>
      <c r="T209" s="14"/>
      <c r="U209" s="14"/>
      <c r="W209" s="14"/>
      <c r="X209" s="3"/>
      <c r="Y209" s="3"/>
      <c r="Z209" s="3"/>
      <c r="AA209" s="3"/>
      <c r="AB209" s="3"/>
      <c r="AC209" s="3"/>
      <c r="AD209" s="3"/>
      <c r="AE209" s="3"/>
      <c r="AF209" s="3"/>
      <c r="AG209" s="24"/>
    </row>
    <row r="210" spans="10:33">
      <c r="J210" s="52"/>
      <c r="L210" s="52"/>
      <c r="M210" s="52"/>
      <c r="P210" s="186"/>
      <c r="R210" s="185"/>
      <c r="S210" s="3"/>
      <c r="T210" s="14"/>
      <c r="U210" s="14"/>
      <c r="W210" s="14"/>
      <c r="X210" s="3"/>
      <c r="Y210" s="3"/>
      <c r="Z210" s="3"/>
      <c r="AA210" s="3"/>
      <c r="AB210" s="3"/>
      <c r="AC210" s="3"/>
      <c r="AD210" s="3"/>
      <c r="AE210" s="3"/>
      <c r="AF210" s="3"/>
      <c r="AG210" s="24"/>
    </row>
    <row r="211" spans="10:33">
      <c r="J211" s="52"/>
      <c r="L211" s="52"/>
      <c r="M211" s="52"/>
      <c r="P211" s="186"/>
      <c r="R211" s="185"/>
      <c r="S211" s="3"/>
      <c r="T211" s="14"/>
      <c r="U211" s="14"/>
      <c r="W211" s="14"/>
      <c r="X211" s="3"/>
      <c r="Y211" s="3"/>
      <c r="Z211" s="3"/>
      <c r="AA211" s="3"/>
      <c r="AB211" s="3"/>
      <c r="AC211" s="3"/>
      <c r="AD211" s="3"/>
      <c r="AE211" s="3"/>
      <c r="AF211" s="3"/>
      <c r="AG211" s="24"/>
    </row>
    <row r="212" spans="10:33">
      <c r="J212" s="52"/>
      <c r="L212" s="52"/>
      <c r="M212" s="52"/>
      <c r="P212" s="186"/>
      <c r="R212" s="185"/>
      <c r="S212" s="3"/>
      <c r="T212" s="14"/>
      <c r="U212" s="14"/>
      <c r="W212" s="14"/>
      <c r="X212" s="3"/>
      <c r="Y212" s="3"/>
      <c r="Z212" s="3"/>
      <c r="AA212" s="3"/>
      <c r="AB212" s="3"/>
      <c r="AC212" s="3"/>
      <c r="AD212" s="3"/>
      <c r="AE212" s="3"/>
      <c r="AF212" s="3"/>
      <c r="AG212" s="24"/>
    </row>
    <row r="213" spans="10:33">
      <c r="J213" s="52"/>
      <c r="L213" s="52"/>
      <c r="M213" s="52"/>
      <c r="P213" s="186"/>
      <c r="R213" s="185"/>
      <c r="S213" s="3"/>
      <c r="T213" s="14"/>
      <c r="U213" s="14"/>
      <c r="W213" s="14"/>
      <c r="X213" s="3"/>
      <c r="Y213" s="3"/>
      <c r="Z213" s="3"/>
      <c r="AA213" s="3"/>
      <c r="AB213" s="3"/>
      <c r="AC213" s="3"/>
      <c r="AD213" s="3"/>
      <c r="AE213" s="3"/>
      <c r="AF213" s="3"/>
      <c r="AG213" s="24"/>
    </row>
    <row r="214" spans="10:33">
      <c r="J214" s="52"/>
      <c r="L214" s="52"/>
      <c r="M214" s="52"/>
      <c r="P214" s="186"/>
      <c r="R214" s="185"/>
      <c r="S214" s="3"/>
      <c r="T214" s="14"/>
      <c r="U214" s="14"/>
      <c r="W214" s="14"/>
      <c r="X214" s="3"/>
      <c r="Y214" s="3"/>
      <c r="Z214" s="3"/>
      <c r="AA214" s="3"/>
      <c r="AB214" s="3"/>
      <c r="AC214" s="3"/>
      <c r="AD214" s="3"/>
      <c r="AE214" s="3"/>
      <c r="AF214" s="3"/>
      <c r="AG214" s="24"/>
    </row>
    <row r="215" spans="10:33">
      <c r="J215" s="52"/>
      <c r="L215" s="52"/>
      <c r="M215" s="52"/>
      <c r="P215" s="186"/>
      <c r="R215" s="185"/>
      <c r="S215" s="3"/>
      <c r="T215" s="14"/>
      <c r="U215" s="14"/>
      <c r="W215" s="14"/>
      <c r="X215" s="3"/>
      <c r="Y215" s="3"/>
      <c r="Z215" s="3"/>
      <c r="AA215" s="3"/>
      <c r="AB215" s="3"/>
      <c r="AC215" s="3"/>
      <c r="AD215" s="3"/>
      <c r="AE215" s="3"/>
      <c r="AF215" s="3"/>
      <c r="AG215" s="24"/>
    </row>
    <row r="216" spans="10:33">
      <c r="J216" s="52"/>
      <c r="L216" s="52"/>
      <c r="M216" s="52"/>
      <c r="P216" s="186"/>
      <c r="R216" s="185"/>
      <c r="S216" s="3"/>
      <c r="T216" s="14"/>
      <c r="U216" s="14"/>
      <c r="W216" s="14"/>
      <c r="X216" s="3"/>
      <c r="Y216" s="3"/>
      <c r="Z216" s="3"/>
      <c r="AA216" s="3"/>
      <c r="AB216" s="3"/>
      <c r="AC216" s="3"/>
      <c r="AD216" s="3"/>
      <c r="AE216" s="3"/>
      <c r="AF216" s="3"/>
      <c r="AG216" s="24"/>
    </row>
    <row r="217" spans="10:33">
      <c r="J217" s="52"/>
      <c r="L217" s="52"/>
      <c r="M217" s="52"/>
      <c r="P217" s="186"/>
      <c r="R217" s="185"/>
      <c r="S217" s="3"/>
      <c r="T217" s="14"/>
      <c r="U217" s="14"/>
      <c r="W217" s="14"/>
      <c r="X217" s="3"/>
      <c r="Y217" s="3"/>
      <c r="Z217" s="3"/>
      <c r="AA217" s="3"/>
      <c r="AB217" s="3"/>
      <c r="AC217" s="3"/>
      <c r="AD217" s="3"/>
      <c r="AE217" s="3"/>
      <c r="AF217" s="3"/>
      <c r="AG217" s="24"/>
    </row>
    <row r="218" spans="10:33">
      <c r="J218" s="52"/>
      <c r="L218" s="52"/>
      <c r="M218" s="52"/>
      <c r="P218" s="186"/>
      <c r="R218" s="185"/>
      <c r="S218" s="3"/>
      <c r="T218" s="14"/>
      <c r="U218" s="14"/>
      <c r="W218" s="14"/>
      <c r="X218" s="3"/>
      <c r="Y218" s="3"/>
      <c r="Z218" s="3"/>
      <c r="AA218" s="3"/>
      <c r="AB218" s="3"/>
      <c r="AC218" s="3"/>
      <c r="AD218" s="3"/>
      <c r="AE218" s="3"/>
      <c r="AF218" s="3"/>
      <c r="AG218" s="24"/>
    </row>
    <row r="219" spans="10:33">
      <c r="J219" s="52"/>
      <c r="L219" s="52"/>
      <c r="M219" s="52"/>
      <c r="P219" s="186"/>
      <c r="R219" s="185"/>
      <c r="S219" s="3"/>
      <c r="T219" s="14"/>
      <c r="U219" s="14"/>
      <c r="W219" s="14"/>
      <c r="X219" s="3"/>
      <c r="Y219" s="3"/>
      <c r="Z219" s="3"/>
      <c r="AA219" s="3"/>
      <c r="AB219" s="3"/>
      <c r="AC219" s="3"/>
      <c r="AD219" s="3"/>
      <c r="AE219" s="3"/>
      <c r="AF219" s="3"/>
      <c r="AG219" s="24"/>
    </row>
    <row r="220" spans="10:33">
      <c r="J220" s="52"/>
      <c r="L220" s="52"/>
      <c r="M220" s="52"/>
      <c r="P220" s="186"/>
      <c r="R220" s="185"/>
      <c r="S220" s="3"/>
      <c r="T220" s="14"/>
      <c r="U220" s="14"/>
      <c r="W220" s="14"/>
      <c r="X220" s="3"/>
      <c r="Y220" s="3"/>
      <c r="Z220" s="3"/>
      <c r="AA220" s="3"/>
      <c r="AB220" s="3"/>
      <c r="AC220" s="3"/>
      <c r="AD220" s="3"/>
      <c r="AE220" s="3"/>
      <c r="AF220" s="3"/>
      <c r="AG220" s="24"/>
    </row>
    <row r="221" spans="10:33">
      <c r="J221" s="52"/>
      <c r="L221" s="52"/>
      <c r="M221" s="52"/>
      <c r="P221" s="186"/>
      <c r="R221" s="185"/>
      <c r="S221" s="3"/>
      <c r="T221" s="14"/>
      <c r="U221" s="14"/>
      <c r="W221" s="14"/>
      <c r="X221" s="3"/>
      <c r="Y221" s="3"/>
      <c r="Z221" s="3"/>
      <c r="AA221" s="3"/>
      <c r="AB221" s="3"/>
      <c r="AC221" s="3"/>
      <c r="AD221" s="3"/>
      <c r="AE221" s="3"/>
      <c r="AF221" s="3"/>
      <c r="AG221" s="24"/>
    </row>
    <row r="222" spans="10:33">
      <c r="J222" s="52"/>
      <c r="L222" s="52"/>
      <c r="M222" s="52"/>
      <c r="P222" s="186"/>
      <c r="R222" s="185"/>
      <c r="S222" s="3"/>
      <c r="T222" s="14"/>
      <c r="U222" s="14"/>
      <c r="W222" s="14"/>
      <c r="X222" s="3"/>
      <c r="Y222" s="3"/>
      <c r="Z222" s="3"/>
      <c r="AA222" s="3"/>
      <c r="AB222" s="3"/>
      <c r="AC222" s="3"/>
      <c r="AD222" s="3"/>
      <c r="AE222" s="3"/>
      <c r="AF222" s="3"/>
      <c r="AG222" s="24"/>
    </row>
    <row r="223" spans="10:33">
      <c r="J223" s="52"/>
      <c r="L223" s="52"/>
      <c r="M223" s="52"/>
      <c r="P223" s="186"/>
      <c r="R223" s="185"/>
      <c r="S223" s="3"/>
      <c r="T223" s="14"/>
      <c r="U223" s="14"/>
      <c r="W223" s="14"/>
      <c r="X223" s="3"/>
      <c r="Y223" s="3"/>
      <c r="Z223" s="3"/>
      <c r="AA223" s="3"/>
      <c r="AB223" s="3"/>
      <c r="AC223" s="3"/>
      <c r="AD223" s="3"/>
      <c r="AE223" s="3"/>
      <c r="AF223" s="3"/>
      <c r="AG223" s="24"/>
    </row>
    <row r="224" spans="10:33">
      <c r="J224" s="52"/>
      <c r="L224" s="52"/>
      <c r="M224" s="52"/>
      <c r="P224" s="186"/>
      <c r="R224" s="185"/>
      <c r="S224" s="3"/>
      <c r="T224" s="14"/>
      <c r="U224" s="14"/>
      <c r="W224" s="14"/>
      <c r="X224" s="3"/>
      <c r="Y224" s="3"/>
      <c r="Z224" s="3"/>
      <c r="AA224" s="3"/>
      <c r="AB224" s="3"/>
      <c r="AC224" s="3"/>
      <c r="AD224" s="3"/>
      <c r="AE224" s="3"/>
      <c r="AF224" s="3"/>
      <c r="AG224" s="24"/>
    </row>
    <row r="225" spans="10:33">
      <c r="J225" s="52"/>
      <c r="L225" s="52"/>
      <c r="M225" s="52"/>
      <c r="P225" s="186"/>
      <c r="R225" s="185"/>
      <c r="S225" s="3"/>
      <c r="T225" s="14"/>
      <c r="U225" s="14"/>
      <c r="W225" s="14"/>
      <c r="X225" s="3"/>
      <c r="Y225" s="3"/>
      <c r="Z225" s="3"/>
      <c r="AA225" s="3"/>
      <c r="AB225" s="3"/>
      <c r="AC225" s="3"/>
      <c r="AD225" s="3"/>
      <c r="AE225" s="3"/>
      <c r="AF225" s="3"/>
      <c r="AG225" s="24"/>
    </row>
    <row r="226" spans="10:33">
      <c r="J226" s="52"/>
      <c r="L226" s="52"/>
      <c r="M226" s="52"/>
      <c r="P226" s="186"/>
      <c r="R226" s="185"/>
      <c r="S226" s="3"/>
      <c r="T226" s="14"/>
      <c r="U226" s="14"/>
      <c r="W226" s="14"/>
      <c r="X226" s="3"/>
      <c r="Y226" s="3"/>
      <c r="Z226" s="3"/>
      <c r="AA226" s="3"/>
      <c r="AB226" s="3"/>
      <c r="AC226" s="3"/>
      <c r="AD226" s="3"/>
      <c r="AE226" s="3"/>
      <c r="AF226" s="3"/>
      <c r="AG226" s="24"/>
    </row>
    <row r="227" spans="10:33">
      <c r="J227" s="52"/>
      <c r="L227" s="52"/>
      <c r="M227" s="52"/>
      <c r="P227" s="186"/>
      <c r="R227" s="185"/>
      <c r="S227" s="3"/>
      <c r="T227" s="14"/>
      <c r="U227" s="14"/>
      <c r="W227" s="14"/>
      <c r="X227" s="3"/>
      <c r="Y227" s="3"/>
      <c r="Z227" s="3"/>
      <c r="AA227" s="3"/>
      <c r="AB227" s="3"/>
      <c r="AC227" s="3"/>
      <c r="AD227" s="3"/>
      <c r="AE227" s="3"/>
      <c r="AF227" s="3"/>
      <c r="AG227" s="24"/>
    </row>
    <row r="228" spans="10:33">
      <c r="J228" s="52"/>
      <c r="L228" s="52"/>
      <c r="M228" s="52"/>
      <c r="P228" s="186"/>
      <c r="R228" s="185"/>
      <c r="S228" s="3"/>
      <c r="T228" s="14"/>
      <c r="U228" s="14"/>
      <c r="W228" s="14"/>
      <c r="X228" s="3"/>
      <c r="Y228" s="3"/>
      <c r="Z228" s="3"/>
      <c r="AA228" s="3"/>
      <c r="AB228" s="3"/>
      <c r="AC228" s="3"/>
      <c r="AD228" s="3"/>
      <c r="AE228" s="3"/>
      <c r="AF228" s="3"/>
      <c r="AG228" s="24"/>
    </row>
    <row r="229" spans="10:33">
      <c r="J229" s="52"/>
      <c r="L229" s="52"/>
      <c r="M229" s="52"/>
      <c r="P229" s="186"/>
      <c r="R229" s="185"/>
      <c r="S229" s="3"/>
      <c r="T229" s="14"/>
      <c r="U229" s="14"/>
      <c r="W229" s="14"/>
      <c r="X229" s="3"/>
      <c r="Y229" s="3"/>
      <c r="Z229" s="3"/>
      <c r="AA229" s="3"/>
      <c r="AB229" s="3"/>
      <c r="AC229" s="3"/>
      <c r="AD229" s="3"/>
      <c r="AE229" s="3"/>
      <c r="AF229" s="3"/>
      <c r="AG229" s="24"/>
    </row>
    <row r="230" spans="10:33">
      <c r="J230" s="52"/>
      <c r="L230" s="52"/>
      <c r="M230" s="52"/>
      <c r="P230" s="186"/>
      <c r="R230" s="185"/>
      <c r="S230" s="3"/>
      <c r="T230" s="14"/>
      <c r="U230" s="14"/>
      <c r="W230" s="14"/>
      <c r="X230" s="3"/>
      <c r="Y230" s="3"/>
      <c r="Z230" s="3"/>
      <c r="AA230" s="3"/>
      <c r="AB230" s="3"/>
      <c r="AC230" s="3"/>
      <c r="AD230" s="3"/>
      <c r="AE230" s="3"/>
      <c r="AF230" s="3"/>
      <c r="AG230" s="24"/>
    </row>
    <row r="231" spans="10:33">
      <c r="J231" s="52"/>
      <c r="L231" s="52"/>
      <c r="M231" s="52"/>
      <c r="P231" s="186"/>
      <c r="R231" s="185"/>
      <c r="S231" s="3"/>
      <c r="T231" s="14"/>
      <c r="U231" s="14"/>
      <c r="W231" s="14"/>
      <c r="X231" s="3"/>
      <c r="Y231" s="3"/>
      <c r="Z231" s="3"/>
      <c r="AA231" s="3"/>
      <c r="AB231" s="3"/>
      <c r="AC231" s="3"/>
      <c r="AD231" s="3"/>
      <c r="AE231" s="3"/>
      <c r="AF231" s="3"/>
      <c r="AG231" s="24"/>
    </row>
    <row r="232" spans="10:33">
      <c r="J232" s="52"/>
      <c r="L232" s="52"/>
      <c r="M232" s="52"/>
      <c r="P232" s="186"/>
      <c r="R232" s="185"/>
      <c r="S232" s="3"/>
      <c r="T232" s="14"/>
      <c r="U232" s="14"/>
      <c r="W232" s="14"/>
      <c r="X232" s="3"/>
      <c r="Y232" s="3"/>
      <c r="Z232" s="3"/>
      <c r="AA232" s="3"/>
      <c r="AB232" s="3"/>
      <c r="AC232" s="3"/>
      <c r="AD232" s="3"/>
      <c r="AE232" s="3"/>
      <c r="AF232" s="3"/>
      <c r="AG232" s="24"/>
    </row>
    <row r="233" spans="10:33">
      <c r="J233" s="52"/>
      <c r="L233" s="52"/>
      <c r="M233" s="52"/>
      <c r="P233" s="186"/>
      <c r="R233" s="185"/>
      <c r="S233" s="3"/>
      <c r="T233" s="14"/>
      <c r="U233" s="14"/>
      <c r="W233" s="14"/>
      <c r="X233" s="3"/>
      <c r="Y233" s="3"/>
      <c r="Z233" s="3"/>
      <c r="AA233" s="3"/>
      <c r="AB233" s="3"/>
      <c r="AC233" s="3"/>
      <c r="AD233" s="3"/>
      <c r="AE233" s="3"/>
      <c r="AF233" s="3"/>
      <c r="AG233" s="24"/>
    </row>
    <row r="234" spans="10:33">
      <c r="J234" s="52"/>
      <c r="L234" s="52"/>
      <c r="M234" s="52"/>
      <c r="P234" s="186"/>
      <c r="R234" s="185"/>
      <c r="S234" s="3"/>
      <c r="T234" s="14"/>
      <c r="U234" s="14"/>
      <c r="W234" s="14"/>
      <c r="X234" s="3"/>
      <c r="Y234" s="3"/>
      <c r="Z234" s="3"/>
      <c r="AA234" s="3"/>
      <c r="AB234" s="3"/>
      <c r="AC234" s="3"/>
      <c r="AD234" s="3"/>
      <c r="AE234" s="3"/>
      <c r="AF234" s="3"/>
      <c r="AG234" s="24"/>
    </row>
    <row r="235" spans="10:33">
      <c r="J235" s="52"/>
      <c r="L235" s="52"/>
      <c r="M235" s="52"/>
      <c r="P235" s="186"/>
      <c r="R235" s="185"/>
      <c r="S235" s="3"/>
      <c r="T235" s="14"/>
      <c r="U235" s="14"/>
      <c r="W235" s="14"/>
      <c r="X235" s="3"/>
      <c r="Y235" s="3"/>
      <c r="Z235" s="3"/>
      <c r="AA235" s="3"/>
      <c r="AB235" s="3"/>
      <c r="AC235" s="3"/>
      <c r="AD235" s="3"/>
      <c r="AE235" s="3"/>
      <c r="AF235" s="3"/>
      <c r="AG235" s="24"/>
    </row>
    <row r="236" spans="10:33">
      <c r="J236" s="52"/>
      <c r="L236" s="52"/>
      <c r="M236" s="52"/>
      <c r="P236" s="186"/>
      <c r="R236" s="185"/>
      <c r="S236" s="3"/>
      <c r="T236" s="14"/>
      <c r="U236" s="14"/>
      <c r="W236" s="14"/>
      <c r="X236" s="3"/>
      <c r="Y236" s="3"/>
      <c r="Z236" s="3"/>
      <c r="AA236" s="3"/>
      <c r="AB236" s="3"/>
      <c r="AC236" s="3"/>
      <c r="AD236" s="3"/>
      <c r="AE236" s="3"/>
      <c r="AF236" s="3"/>
      <c r="AG236" s="24"/>
    </row>
    <row r="237" spans="10:33">
      <c r="J237" s="52"/>
      <c r="L237" s="52"/>
      <c r="M237" s="52"/>
      <c r="P237" s="186"/>
      <c r="R237" s="185"/>
      <c r="S237" s="3"/>
      <c r="T237" s="14"/>
      <c r="U237" s="14"/>
      <c r="W237" s="14"/>
      <c r="X237" s="3"/>
      <c r="Y237" s="3"/>
      <c r="Z237" s="3"/>
      <c r="AA237" s="3"/>
      <c r="AB237" s="3"/>
      <c r="AC237" s="3"/>
      <c r="AD237" s="3"/>
      <c r="AE237" s="3"/>
      <c r="AF237" s="3"/>
      <c r="AG237" s="24"/>
    </row>
    <row r="238" spans="10:33">
      <c r="J238" s="52"/>
      <c r="L238" s="52"/>
      <c r="M238" s="52"/>
      <c r="P238" s="186"/>
      <c r="R238" s="185"/>
      <c r="S238" s="3"/>
      <c r="T238" s="14"/>
      <c r="U238" s="14"/>
      <c r="W238" s="14"/>
      <c r="X238" s="3"/>
      <c r="Y238" s="3"/>
      <c r="Z238" s="3"/>
      <c r="AA238" s="3"/>
      <c r="AB238" s="3"/>
      <c r="AC238" s="3"/>
      <c r="AD238" s="3"/>
      <c r="AE238" s="3"/>
      <c r="AF238" s="3"/>
      <c r="AG238" s="24"/>
    </row>
    <row r="239" spans="10:33">
      <c r="J239" s="52"/>
      <c r="L239" s="52"/>
      <c r="M239" s="52"/>
      <c r="P239" s="186"/>
      <c r="R239" s="185"/>
      <c r="S239" s="3"/>
      <c r="T239" s="14"/>
      <c r="U239" s="14"/>
      <c r="W239" s="14"/>
      <c r="X239" s="3"/>
      <c r="Y239" s="3"/>
      <c r="Z239" s="3"/>
      <c r="AA239" s="3"/>
      <c r="AB239" s="3"/>
      <c r="AC239" s="3"/>
      <c r="AD239" s="3"/>
      <c r="AE239" s="3"/>
      <c r="AF239" s="3"/>
      <c r="AG239" s="24"/>
    </row>
    <row r="240" spans="10:33">
      <c r="J240" s="52"/>
      <c r="L240" s="52"/>
      <c r="M240" s="52"/>
      <c r="P240" s="186"/>
      <c r="R240" s="185"/>
      <c r="S240" s="3"/>
      <c r="T240" s="14"/>
      <c r="U240" s="14"/>
      <c r="W240" s="14"/>
      <c r="X240" s="3"/>
      <c r="Y240" s="3"/>
      <c r="Z240" s="3"/>
      <c r="AA240" s="3"/>
      <c r="AB240" s="3"/>
      <c r="AC240" s="3"/>
      <c r="AD240" s="3"/>
      <c r="AE240" s="3"/>
      <c r="AF240" s="3"/>
      <c r="AG240" s="24"/>
    </row>
    <row r="241" spans="10:33">
      <c r="J241" s="52"/>
      <c r="L241" s="52"/>
      <c r="M241" s="52"/>
      <c r="P241" s="186"/>
      <c r="R241" s="185"/>
      <c r="S241" s="3"/>
      <c r="T241" s="14"/>
      <c r="U241" s="14"/>
      <c r="W241" s="14"/>
      <c r="X241" s="3"/>
      <c r="Y241" s="3"/>
      <c r="Z241" s="3"/>
      <c r="AA241" s="3"/>
      <c r="AB241" s="3"/>
      <c r="AC241" s="3"/>
      <c r="AD241" s="3"/>
      <c r="AE241" s="3"/>
      <c r="AF241" s="3"/>
      <c r="AG241" s="24"/>
    </row>
    <row r="242" spans="10:33">
      <c r="J242" s="52"/>
      <c r="L242" s="52"/>
      <c r="M242" s="52"/>
      <c r="P242" s="186"/>
      <c r="R242" s="185"/>
      <c r="S242" s="3"/>
      <c r="T242" s="14"/>
      <c r="U242" s="14"/>
      <c r="W242" s="14"/>
      <c r="X242" s="3"/>
      <c r="Y242" s="3"/>
      <c r="Z242" s="3"/>
      <c r="AA242" s="3"/>
      <c r="AB242" s="3"/>
      <c r="AC242" s="3"/>
      <c r="AD242" s="3"/>
      <c r="AE242" s="3"/>
      <c r="AF242" s="3"/>
      <c r="AG242" s="24"/>
    </row>
    <row r="243" spans="10:33">
      <c r="J243" s="52"/>
      <c r="L243" s="52"/>
      <c r="M243" s="52"/>
      <c r="P243" s="186"/>
      <c r="R243" s="185"/>
      <c r="S243" s="3"/>
      <c r="T243" s="14"/>
      <c r="U243" s="14"/>
      <c r="W243" s="14"/>
      <c r="X243" s="3"/>
      <c r="Y243" s="3"/>
      <c r="Z243" s="3"/>
      <c r="AA243" s="3"/>
      <c r="AB243" s="3"/>
      <c r="AC243" s="3"/>
      <c r="AD243" s="3"/>
      <c r="AE243" s="3"/>
      <c r="AF243" s="3"/>
      <c r="AG243" s="24"/>
    </row>
    <row r="244" spans="10:33">
      <c r="J244" s="52"/>
      <c r="L244" s="52"/>
      <c r="M244" s="52"/>
      <c r="P244" s="186"/>
      <c r="R244" s="185"/>
      <c r="S244" s="3"/>
      <c r="T244" s="14"/>
      <c r="U244" s="14"/>
      <c r="W244" s="14"/>
      <c r="X244" s="3"/>
      <c r="Y244" s="3"/>
      <c r="Z244" s="3"/>
      <c r="AA244" s="3"/>
      <c r="AB244" s="3"/>
      <c r="AC244" s="3"/>
      <c r="AD244" s="3"/>
      <c r="AE244" s="3"/>
      <c r="AF244" s="3"/>
      <c r="AG244" s="24"/>
    </row>
    <row r="245" spans="10:33">
      <c r="J245" s="52"/>
      <c r="L245" s="52"/>
      <c r="M245" s="52"/>
      <c r="P245" s="186"/>
      <c r="R245" s="185"/>
      <c r="S245" s="3"/>
      <c r="T245" s="14"/>
      <c r="U245" s="14"/>
      <c r="W245" s="14"/>
      <c r="X245" s="3"/>
      <c r="Y245" s="3"/>
      <c r="Z245" s="3"/>
      <c r="AA245" s="3"/>
      <c r="AB245" s="3"/>
      <c r="AC245" s="3"/>
      <c r="AD245" s="3"/>
      <c r="AE245" s="3"/>
      <c r="AF245" s="3"/>
      <c r="AG245" s="24"/>
    </row>
    <row r="246" spans="10:33">
      <c r="J246" s="52"/>
      <c r="L246" s="52"/>
      <c r="M246" s="52"/>
      <c r="P246" s="186"/>
      <c r="R246" s="185"/>
      <c r="S246" s="3"/>
      <c r="T246" s="14"/>
      <c r="U246" s="14"/>
      <c r="W246" s="14"/>
      <c r="X246" s="3"/>
      <c r="Y246" s="3"/>
      <c r="Z246" s="3"/>
      <c r="AA246" s="3"/>
      <c r="AB246" s="3"/>
      <c r="AC246" s="3"/>
      <c r="AD246" s="3"/>
      <c r="AE246" s="3"/>
      <c r="AF246" s="3"/>
      <c r="AG246" s="24"/>
    </row>
    <row r="247" spans="10:33">
      <c r="J247" s="52"/>
      <c r="L247" s="52"/>
      <c r="M247" s="52"/>
      <c r="P247" s="186"/>
      <c r="R247" s="185"/>
      <c r="S247" s="3"/>
      <c r="T247" s="14"/>
      <c r="U247" s="14"/>
      <c r="W247" s="14"/>
      <c r="X247" s="3"/>
      <c r="Y247" s="3"/>
      <c r="Z247" s="3"/>
      <c r="AA247" s="3"/>
      <c r="AB247" s="3"/>
      <c r="AC247" s="3"/>
      <c r="AD247" s="3"/>
      <c r="AE247" s="3"/>
      <c r="AF247" s="3"/>
      <c r="AG247" s="24"/>
    </row>
    <row r="248" spans="10:33">
      <c r="J248" s="52"/>
      <c r="L248" s="52"/>
      <c r="M248" s="52"/>
      <c r="P248" s="186"/>
      <c r="R248" s="185"/>
      <c r="S248" s="3"/>
      <c r="T248" s="14"/>
      <c r="U248" s="14"/>
      <c r="W248" s="14"/>
      <c r="X248" s="3"/>
      <c r="Y248" s="3"/>
      <c r="Z248" s="3"/>
      <c r="AA248" s="3"/>
      <c r="AB248" s="3"/>
      <c r="AC248" s="3"/>
      <c r="AD248" s="3"/>
      <c r="AE248" s="3"/>
      <c r="AF248" s="3"/>
      <c r="AG248" s="24"/>
    </row>
    <row r="249" spans="10:33">
      <c r="J249" s="52"/>
      <c r="L249" s="52"/>
      <c r="M249" s="52"/>
      <c r="P249" s="186"/>
      <c r="R249" s="185"/>
      <c r="S249" s="3"/>
      <c r="T249" s="14"/>
      <c r="U249" s="14"/>
      <c r="W249" s="14"/>
      <c r="X249" s="3"/>
      <c r="Y249" s="3"/>
      <c r="Z249" s="3"/>
      <c r="AA249" s="3"/>
      <c r="AB249" s="3"/>
      <c r="AC249" s="3"/>
      <c r="AD249" s="3"/>
      <c r="AE249" s="3"/>
      <c r="AF249" s="3"/>
      <c r="AG249" s="24"/>
    </row>
    <row r="250" spans="10:33">
      <c r="J250" s="52"/>
      <c r="L250" s="52"/>
      <c r="M250" s="52"/>
      <c r="P250" s="186"/>
      <c r="R250" s="185"/>
      <c r="S250" s="3"/>
      <c r="T250" s="14"/>
      <c r="U250" s="14"/>
      <c r="W250" s="14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0:33">
      <c r="J251" s="52"/>
      <c r="L251" s="52"/>
      <c r="M251" s="52"/>
      <c r="P251" s="186"/>
      <c r="R251" s="185"/>
      <c r="S251" s="3"/>
      <c r="T251" s="14"/>
      <c r="U251" s="14"/>
      <c r="W251" s="14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0:33">
      <c r="J252" s="52"/>
      <c r="L252" s="52"/>
      <c r="M252" s="52"/>
      <c r="P252" s="186"/>
      <c r="R252" s="185"/>
      <c r="S252" s="3"/>
      <c r="T252" s="14"/>
      <c r="U252" s="14"/>
      <c r="W252" s="14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0:33">
      <c r="J253" s="52"/>
      <c r="L253" s="52"/>
      <c r="M253" s="52"/>
      <c r="P253" s="186"/>
      <c r="R253" s="185"/>
      <c r="S253" s="3"/>
      <c r="T253" s="14"/>
      <c r="U253" s="14"/>
      <c r="W253" s="14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0:33">
      <c r="J254" s="52"/>
      <c r="L254" s="52"/>
      <c r="M254" s="52"/>
      <c r="P254" s="186"/>
      <c r="R254" s="185"/>
      <c r="S254" s="3"/>
      <c r="T254" s="14"/>
      <c r="U254" s="14"/>
      <c r="W254" s="14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0:33">
      <c r="J255" s="52"/>
      <c r="L255" s="52"/>
      <c r="M255" s="52"/>
      <c r="P255" s="186"/>
      <c r="R255" s="185"/>
      <c r="S255" s="3"/>
      <c r="T255" s="14"/>
      <c r="U255" s="14"/>
      <c r="W255" s="14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0:33">
      <c r="J256" s="52"/>
      <c r="L256" s="52"/>
      <c r="M256" s="52"/>
      <c r="P256" s="186"/>
      <c r="R256" s="185"/>
      <c r="S256" s="3"/>
      <c r="T256" s="14"/>
      <c r="U256" s="14"/>
      <c r="W256" s="14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0:32">
      <c r="J257" s="52"/>
      <c r="L257" s="52"/>
      <c r="M257" s="52"/>
      <c r="P257" s="186"/>
      <c r="R257" s="185"/>
      <c r="S257" s="3"/>
      <c r="T257" s="14"/>
      <c r="U257" s="14"/>
      <c r="W257" s="14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0:32">
      <c r="J258" s="52"/>
      <c r="L258" s="52"/>
      <c r="M258" s="52"/>
      <c r="P258" s="186"/>
      <c r="R258" s="185"/>
      <c r="S258" s="3"/>
      <c r="T258" s="14"/>
      <c r="U258" s="14"/>
      <c r="W258" s="14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0:32">
      <c r="J259" s="52"/>
      <c r="L259" s="52"/>
      <c r="M259" s="52"/>
      <c r="P259" s="186"/>
      <c r="R259" s="185"/>
      <c r="S259" s="3"/>
      <c r="T259" s="14"/>
      <c r="U259" s="14"/>
      <c r="W259" s="14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0:32">
      <c r="J260" s="52"/>
      <c r="L260" s="52"/>
      <c r="M260" s="52"/>
      <c r="P260" s="186"/>
      <c r="R260" s="185"/>
      <c r="S260" s="3"/>
      <c r="T260" s="14"/>
      <c r="U260" s="14"/>
      <c r="W260" s="14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0:32">
      <c r="J261" s="52"/>
      <c r="L261" s="52"/>
      <c r="M261" s="52"/>
      <c r="P261" s="186"/>
      <c r="R261" s="185"/>
      <c r="S261" s="3"/>
      <c r="T261" s="14"/>
      <c r="U261" s="14"/>
      <c r="W261" s="14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0:32">
      <c r="J262" s="52"/>
      <c r="L262" s="52"/>
      <c r="M262" s="52"/>
      <c r="P262" s="186"/>
      <c r="R262" s="185"/>
      <c r="S262" s="3"/>
      <c r="T262" s="14"/>
      <c r="U262" s="14"/>
      <c r="W262" s="14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0:32">
      <c r="J263" s="52"/>
      <c r="L263" s="52"/>
      <c r="M263" s="52"/>
      <c r="P263" s="186"/>
      <c r="R263" s="185"/>
      <c r="S263" s="3"/>
      <c r="T263" s="14"/>
      <c r="U263" s="14"/>
      <c r="W263" s="14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0:32">
      <c r="J264" s="52"/>
      <c r="L264" s="52"/>
      <c r="M264" s="52"/>
      <c r="P264" s="186"/>
      <c r="R264" s="185"/>
      <c r="S264" s="3"/>
      <c r="T264" s="14"/>
      <c r="U264" s="14"/>
      <c r="W264" s="14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0:32">
      <c r="J265" s="52"/>
      <c r="L265" s="52"/>
      <c r="M265" s="52"/>
      <c r="P265" s="186"/>
      <c r="R265" s="185"/>
      <c r="S265" s="3"/>
      <c r="T265" s="14"/>
      <c r="U265" s="14"/>
      <c r="W265" s="14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0:32">
      <c r="J266" s="52"/>
      <c r="L266" s="52"/>
      <c r="M266" s="52"/>
      <c r="P266" s="186"/>
      <c r="R266" s="185"/>
      <c r="S266" s="3"/>
      <c r="T266" s="14"/>
      <c r="U266" s="14"/>
      <c r="W266" s="14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0:32">
      <c r="J267" s="52"/>
      <c r="L267" s="52"/>
      <c r="M267" s="52"/>
      <c r="P267" s="186"/>
      <c r="R267" s="185"/>
      <c r="S267" s="3"/>
      <c r="T267" s="14"/>
      <c r="U267" s="14"/>
      <c r="W267" s="14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0:32">
      <c r="J268" s="52"/>
      <c r="L268" s="52"/>
      <c r="M268" s="52"/>
      <c r="P268" s="186"/>
      <c r="R268" s="185"/>
      <c r="S268" s="3"/>
      <c r="T268" s="14"/>
      <c r="U268" s="14"/>
      <c r="W268" s="14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0:32">
      <c r="J269" s="52"/>
      <c r="L269" s="52"/>
      <c r="M269" s="52"/>
      <c r="P269" s="186"/>
      <c r="R269" s="185"/>
      <c r="S269" s="3"/>
      <c r="T269" s="14"/>
      <c r="U269" s="14"/>
      <c r="W269" s="14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0:32">
      <c r="J270" s="52"/>
      <c r="L270" s="52"/>
      <c r="M270" s="52"/>
      <c r="P270" s="186"/>
      <c r="R270" s="185"/>
      <c r="S270" s="3"/>
      <c r="T270" s="14"/>
      <c r="U270" s="14"/>
      <c r="W270" s="14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0:32">
      <c r="J271" s="52"/>
      <c r="L271" s="52"/>
      <c r="M271" s="52"/>
      <c r="P271" s="186"/>
      <c r="R271" s="185"/>
      <c r="S271" s="3"/>
      <c r="T271" s="14"/>
      <c r="U271" s="14"/>
      <c r="W271" s="14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0:32">
      <c r="J272" s="52"/>
      <c r="L272" s="52"/>
      <c r="M272" s="52"/>
      <c r="P272" s="186"/>
      <c r="R272" s="185"/>
      <c r="S272" s="3"/>
      <c r="T272" s="14"/>
      <c r="U272" s="14"/>
      <c r="W272" s="14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0:32">
      <c r="J273" s="52"/>
      <c r="L273" s="52"/>
      <c r="M273" s="52"/>
      <c r="P273" s="186"/>
      <c r="R273" s="185"/>
      <c r="S273" s="3"/>
      <c r="T273" s="14"/>
      <c r="U273" s="14"/>
      <c r="W273" s="14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0:32">
      <c r="J274" s="52"/>
      <c r="L274" s="52"/>
      <c r="M274" s="52"/>
      <c r="P274" s="186"/>
      <c r="R274" s="185"/>
      <c r="S274" s="3"/>
      <c r="T274" s="14"/>
      <c r="U274" s="14"/>
      <c r="W274" s="14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0:32">
      <c r="J275" s="52"/>
      <c r="L275" s="52"/>
      <c r="M275" s="52"/>
      <c r="P275" s="186"/>
      <c r="R275" s="185"/>
      <c r="S275" s="3"/>
      <c r="T275" s="14"/>
      <c r="U275" s="14"/>
      <c r="W275" s="14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0:32">
      <c r="J276" s="52"/>
      <c r="L276" s="52"/>
      <c r="M276" s="52"/>
      <c r="P276" s="186"/>
      <c r="R276" s="185"/>
      <c r="S276" s="3"/>
      <c r="T276" s="14"/>
      <c r="U276" s="14"/>
      <c r="W276" s="14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0:32">
      <c r="J277" s="52"/>
      <c r="L277" s="52"/>
      <c r="M277" s="52"/>
      <c r="P277" s="186"/>
      <c r="R277" s="185"/>
      <c r="S277" s="3"/>
      <c r="T277" s="14"/>
      <c r="U277" s="14"/>
      <c r="W277" s="14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0:32">
      <c r="J278" s="52"/>
      <c r="L278" s="52"/>
      <c r="M278" s="52"/>
      <c r="P278" s="186"/>
      <c r="R278" s="185"/>
      <c r="S278" s="3"/>
      <c r="T278" s="14"/>
      <c r="U278" s="14"/>
      <c r="W278" s="14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0:32">
      <c r="J279" s="52"/>
      <c r="L279" s="52"/>
      <c r="M279" s="52"/>
      <c r="P279" s="186"/>
      <c r="R279" s="185"/>
      <c r="S279" s="3"/>
      <c r="T279" s="14"/>
      <c r="U279" s="14"/>
      <c r="W279" s="14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0:32">
      <c r="J280" s="52"/>
      <c r="L280" s="52"/>
      <c r="M280" s="52"/>
      <c r="P280" s="186"/>
      <c r="R280" s="185"/>
      <c r="S280" s="3"/>
      <c r="T280" s="14"/>
      <c r="U280" s="14"/>
      <c r="W280" s="14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0:32">
      <c r="J281" s="52"/>
      <c r="L281" s="52"/>
      <c r="M281" s="52"/>
      <c r="P281" s="186"/>
      <c r="R281" s="185"/>
      <c r="S281" s="3"/>
      <c r="T281" s="14"/>
      <c r="U281" s="14"/>
      <c r="W281" s="14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0:32">
      <c r="J282" s="52"/>
      <c r="L282" s="52"/>
      <c r="M282" s="52"/>
      <c r="P282" s="186"/>
      <c r="R282" s="185"/>
      <c r="S282" s="3"/>
      <c r="T282" s="14"/>
      <c r="U282" s="14"/>
      <c r="W282" s="14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0:32">
      <c r="J283" s="52"/>
      <c r="L283" s="52"/>
      <c r="M283" s="52"/>
      <c r="P283" s="186"/>
      <c r="R283" s="185"/>
      <c r="S283" s="3"/>
      <c r="T283" s="14"/>
      <c r="U283" s="14"/>
      <c r="W283" s="14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0:32">
      <c r="J284" s="52"/>
      <c r="L284" s="52"/>
      <c r="M284" s="52"/>
      <c r="P284" s="186"/>
      <c r="R284" s="185"/>
      <c r="S284" s="3"/>
      <c r="T284" s="14"/>
      <c r="U284" s="14"/>
      <c r="W284" s="14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0:32">
      <c r="J285" s="52"/>
      <c r="L285" s="52"/>
      <c r="M285" s="52"/>
      <c r="P285" s="186"/>
      <c r="R285" s="185"/>
      <c r="S285" s="3"/>
      <c r="T285" s="14"/>
      <c r="U285" s="14"/>
      <c r="W285" s="14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0:32">
      <c r="J286" s="52"/>
      <c r="L286" s="52"/>
      <c r="M286" s="52"/>
      <c r="P286" s="186"/>
      <c r="R286" s="185"/>
      <c r="S286" s="3"/>
      <c r="T286" s="14"/>
      <c r="U286" s="14"/>
      <c r="W286" s="14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0:32">
      <c r="J287" s="52"/>
      <c r="L287" s="52"/>
      <c r="M287" s="52"/>
      <c r="P287" s="186"/>
      <c r="R287" s="185"/>
      <c r="S287" s="3"/>
      <c r="T287" s="14"/>
      <c r="U287" s="14"/>
      <c r="W287" s="14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0:32">
      <c r="J288" s="52"/>
      <c r="L288" s="52"/>
      <c r="M288" s="52"/>
      <c r="P288" s="186"/>
      <c r="R288" s="185"/>
      <c r="S288" s="3"/>
      <c r="T288" s="14"/>
      <c r="U288" s="14"/>
      <c r="W288" s="14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0:32">
      <c r="J289" s="52"/>
      <c r="L289" s="52"/>
      <c r="M289" s="52"/>
      <c r="P289" s="186"/>
      <c r="R289" s="185"/>
      <c r="S289" s="3"/>
      <c r="T289" s="14"/>
      <c r="U289" s="14"/>
      <c r="W289" s="14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0:32">
      <c r="J290" s="52"/>
      <c r="L290" s="52"/>
      <c r="M290" s="52"/>
      <c r="P290" s="186"/>
      <c r="R290" s="185"/>
      <c r="S290" s="3"/>
      <c r="T290" s="14"/>
      <c r="U290" s="14"/>
      <c r="W290" s="14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0:32">
      <c r="J291" s="52"/>
      <c r="L291" s="52"/>
      <c r="M291" s="52"/>
      <c r="P291" s="186"/>
      <c r="R291" s="185"/>
      <c r="S291" s="3"/>
      <c r="T291" s="14"/>
      <c r="U291" s="14"/>
      <c r="W291" s="14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0:32">
      <c r="J292" s="52"/>
      <c r="L292" s="52"/>
      <c r="M292" s="52"/>
      <c r="P292" s="186"/>
      <c r="R292" s="185"/>
      <c r="S292" s="3"/>
      <c r="T292" s="14"/>
      <c r="U292" s="14"/>
      <c r="W292" s="14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0:32">
      <c r="J293" s="52"/>
      <c r="L293" s="52"/>
      <c r="M293" s="52"/>
      <c r="P293" s="186"/>
      <c r="R293" s="185"/>
      <c r="S293" s="3"/>
      <c r="T293" s="14"/>
      <c r="U293" s="14"/>
      <c r="W293" s="14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0:32">
      <c r="J294" s="52"/>
      <c r="L294" s="52"/>
      <c r="M294" s="52"/>
      <c r="P294" s="186"/>
      <c r="R294" s="185"/>
      <c r="S294" s="3"/>
      <c r="T294" s="14"/>
      <c r="U294" s="14"/>
      <c r="W294" s="14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0:32">
      <c r="J295" s="52"/>
      <c r="L295" s="52"/>
      <c r="M295" s="52"/>
      <c r="P295" s="186"/>
      <c r="S295" s="3"/>
      <c r="T295" s="14"/>
      <c r="U295" s="14"/>
      <c r="W295" s="14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0:32">
      <c r="J296" s="52"/>
      <c r="L296" s="52"/>
      <c r="M296" s="52"/>
      <c r="P296" s="186"/>
      <c r="S296" s="3"/>
      <c r="T296" s="14"/>
      <c r="U296" s="14"/>
      <c r="W296" s="14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0:32">
      <c r="J297" s="52"/>
      <c r="L297" s="52"/>
      <c r="M297" s="52"/>
      <c r="P297" s="186"/>
      <c r="S297" s="3"/>
      <c r="T297" s="14"/>
      <c r="U297" s="14"/>
      <c r="W297" s="14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0:32">
      <c r="J298" s="52"/>
      <c r="L298" s="52"/>
      <c r="M298" s="52"/>
      <c r="P298" s="186"/>
      <c r="S298" s="3"/>
      <c r="T298" s="14"/>
      <c r="U298" s="14"/>
      <c r="W298" s="14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0:32">
      <c r="J299" s="52"/>
      <c r="L299" s="52"/>
      <c r="M299" s="52"/>
      <c r="S299" s="3"/>
      <c r="T299" s="14"/>
      <c r="U299" s="14"/>
      <c r="W299" s="14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0:32">
      <c r="J300" s="52"/>
      <c r="L300" s="52"/>
      <c r="M300" s="52"/>
      <c r="S300" s="3"/>
      <c r="T300" s="14"/>
      <c r="U300" s="14"/>
      <c r="W300" s="14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0:32">
      <c r="J301" s="52"/>
      <c r="L301" s="52"/>
      <c r="M301" s="52"/>
      <c r="S301" s="3"/>
      <c r="T301" s="14"/>
      <c r="U301" s="14"/>
      <c r="W301" s="14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0:32">
      <c r="J302" s="52"/>
      <c r="L302" s="52"/>
      <c r="M302" s="52"/>
      <c r="S302" s="3"/>
      <c r="T302" s="14"/>
      <c r="U302" s="14"/>
      <c r="W302" s="14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0:32">
      <c r="J303" s="52"/>
      <c r="L303" s="52"/>
      <c r="M303" s="52"/>
      <c r="S303" s="3"/>
      <c r="T303" s="14"/>
      <c r="U303" s="14"/>
      <c r="W303" s="14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0:32">
      <c r="J304" s="52"/>
      <c r="L304" s="52"/>
      <c r="M304" s="52"/>
      <c r="S304" s="3"/>
      <c r="T304" s="14"/>
      <c r="U304" s="14"/>
      <c r="W304" s="14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0:32">
      <c r="J305" s="52"/>
      <c r="L305" s="52"/>
      <c r="M305" s="52"/>
      <c r="S305" s="3"/>
      <c r="T305" s="14"/>
      <c r="U305" s="14"/>
      <c r="W305" s="14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0:32">
      <c r="J306" s="52"/>
      <c r="L306" s="52"/>
      <c r="M306" s="52"/>
      <c r="S306" s="3"/>
      <c r="T306" s="14"/>
      <c r="U306" s="14"/>
      <c r="W306" s="14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0:32">
      <c r="J307" s="52"/>
      <c r="L307" s="52"/>
      <c r="M307" s="52"/>
      <c r="S307" s="3"/>
      <c r="T307" s="14"/>
      <c r="U307" s="14"/>
      <c r="W307" s="14"/>
      <c r="X307" s="3"/>
      <c r="Y307" s="3"/>
      <c r="Z307" s="3"/>
      <c r="AA307" s="3"/>
      <c r="AB307" s="3"/>
      <c r="AC307" s="3"/>
      <c r="AD307" s="3"/>
      <c r="AE307" s="3"/>
      <c r="AF307" s="3"/>
    </row>
  </sheetData>
  <mergeCells count="1">
    <mergeCell ref="S5:T5"/>
  </mergeCells>
  <phoneticPr fontId="11" type="noConversion"/>
  <conditionalFormatting sqref="H11:H14">
    <cfRule type="cellIs" dxfId="108" priority="9" operator="lessThan">
      <formula>0</formula>
    </cfRule>
    <cfRule type="cellIs" dxfId="107" priority="10" operator="greaterThan">
      <formula>0</formula>
    </cfRule>
  </conditionalFormatting>
  <conditionalFormatting sqref="F11:F14">
    <cfRule type="cellIs" dxfId="106" priority="7" operator="lessThan">
      <formula>0</formula>
    </cfRule>
    <cfRule type="cellIs" dxfId="105" priority="8" operator="greaterThan">
      <formula>0</formula>
    </cfRule>
  </conditionalFormatting>
  <conditionalFormatting sqref="O11:O14">
    <cfRule type="cellIs" dxfId="104" priority="5" operator="lessThan">
      <formula>0</formula>
    </cfRule>
    <cfRule type="cellIs" dxfId="103" priority="6" operator="greaterThan">
      <formula>0</formula>
    </cfRule>
  </conditionalFormatting>
  <conditionalFormatting sqref="Q11:Q14">
    <cfRule type="cellIs" dxfId="102" priority="3" operator="lessThan">
      <formula>0</formula>
    </cfRule>
    <cfRule type="cellIs" dxfId="101" priority="4" operator="greaterThan">
      <formula>0</formula>
    </cfRule>
  </conditionalFormatting>
  <conditionalFormatting sqref="K11:K14">
    <cfRule type="cellIs" dxfId="100" priority="1" operator="lessThan">
      <formula>0</formula>
    </cfRule>
    <cfRule type="cellIs" dxfId="9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966E9-F8E7-41F1-ABC6-FCCA2B3F3FBC}">
  <dimension ref="AA1:BB299"/>
  <sheetViews>
    <sheetView topLeftCell="A34" zoomScale="96" zoomScaleNormal="96" workbookViewId="0">
      <selection activeCell="A46" sqref="A46"/>
    </sheetView>
  </sheetViews>
  <sheetFormatPr baseColWidth="10" defaultRowHeight="15"/>
  <cols>
    <col min="27" max="27" width="3.81640625" customWidth="1"/>
    <col min="28" max="28" width="5.6328125" customWidth="1"/>
    <col min="29" max="29" width="3.90625" customWidth="1"/>
    <col min="31" max="31" width="7.453125" customWidth="1"/>
    <col min="32" max="32" width="7.1796875" customWidth="1"/>
    <col min="33" max="33" width="7.08984375" customWidth="1"/>
    <col min="34" max="34" width="6.81640625" style="96" customWidth="1"/>
    <col min="35" max="35" width="5.1796875" style="96" customWidth="1"/>
    <col min="36" max="36" width="6.36328125" customWidth="1"/>
    <col min="37" max="37" width="6.36328125" style="9" customWidth="1"/>
    <col min="38" max="38" width="6.6328125" style="9" customWidth="1"/>
    <col min="39" max="39" width="7.453125" customWidth="1"/>
    <col min="40" max="40" width="11" style="9" customWidth="1"/>
    <col min="41" max="41" width="6.54296875" style="9" customWidth="1"/>
    <col min="42" max="42" width="7.90625" customWidth="1"/>
    <col min="43" max="43" width="9" style="9" customWidth="1"/>
    <col min="44" max="44" width="9" customWidth="1"/>
    <col min="45" max="45" width="9.36328125" customWidth="1"/>
    <col min="46" max="46" width="9.90625" customWidth="1"/>
    <col min="47" max="47" width="9.36328125" customWidth="1"/>
    <col min="48" max="48" width="8.81640625" customWidth="1"/>
    <col min="49" max="49" width="10.6328125" customWidth="1"/>
    <col min="50" max="50" width="9.54296875" customWidth="1"/>
    <col min="51" max="51" width="7.6328125" customWidth="1"/>
    <col min="53" max="53" width="15" customWidth="1"/>
  </cols>
  <sheetData>
    <row r="1" spans="27:54">
      <c r="AH1"/>
      <c r="AI1"/>
      <c r="AK1"/>
      <c r="AL1"/>
      <c r="AN1"/>
      <c r="AO1"/>
      <c r="AQ1"/>
      <c r="AZ1" s="4"/>
    </row>
    <row r="2" spans="27:54" s="123" customFormat="1" ht="15" customHeight="1"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BA2" s="125"/>
    </row>
    <row r="3" spans="27:54">
      <c r="AH3"/>
      <c r="AI3"/>
      <c r="AK3"/>
      <c r="AL3"/>
      <c r="AN3"/>
      <c r="AO3"/>
      <c r="AQ3"/>
      <c r="AZ3" s="4"/>
    </row>
    <row r="4" spans="27:54">
      <c r="AH4"/>
      <c r="AI4"/>
      <c r="AK4"/>
      <c r="AL4"/>
      <c r="AN4"/>
      <c r="AO4"/>
      <c r="AQ4"/>
      <c r="AZ4" s="4"/>
    </row>
    <row r="5" spans="27:54" s="121" customFormat="1" ht="16.2"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 s="140"/>
      <c r="AX5" s="181"/>
    </row>
    <row r="6" spans="27:54">
      <c r="AH6"/>
      <c r="AI6"/>
      <c r="AK6"/>
      <c r="AL6"/>
      <c r="AN6"/>
      <c r="AO6"/>
      <c r="AQ6"/>
      <c r="AZ6" s="4"/>
      <c r="BB6" s="24"/>
    </row>
    <row r="7" spans="27:54">
      <c r="AH7"/>
      <c r="AI7"/>
      <c r="AK7"/>
      <c r="AL7"/>
      <c r="AN7"/>
      <c r="AO7"/>
      <c r="AQ7"/>
      <c r="AZ7" s="4"/>
      <c r="BB7" s="24"/>
    </row>
    <row r="8" spans="27:54">
      <c r="AH8"/>
      <c r="AI8"/>
      <c r="AK8"/>
      <c r="AL8"/>
      <c r="AN8"/>
      <c r="AO8"/>
      <c r="AQ8"/>
      <c r="AZ8" s="4"/>
    </row>
    <row r="9" spans="27:54">
      <c r="AH9"/>
      <c r="AI9"/>
      <c r="AK9"/>
      <c r="AL9"/>
      <c r="AN9"/>
      <c r="AO9"/>
      <c r="AQ9"/>
      <c r="AZ9" s="4"/>
    </row>
    <row r="10" spans="27:54">
      <c r="AH10" s="52"/>
      <c r="AI10" s="52"/>
      <c r="AM10" s="3"/>
      <c r="AN10" s="14"/>
      <c r="AO10" s="14"/>
      <c r="AQ10" s="14"/>
      <c r="AR10" s="3"/>
      <c r="AS10" s="3"/>
      <c r="AT10" s="3"/>
      <c r="AU10" s="3"/>
      <c r="AZ10" s="43"/>
    </row>
    <row r="11" spans="27:54">
      <c r="AH11" s="52"/>
      <c r="AI11" s="52"/>
      <c r="AM11" s="3"/>
      <c r="AN11" s="14"/>
      <c r="AO11" s="14"/>
      <c r="AQ11" s="14"/>
      <c r="AR11" s="3"/>
      <c r="AS11" s="3"/>
      <c r="AT11" s="3"/>
      <c r="AU11" s="3"/>
      <c r="AZ11" s="43"/>
    </row>
    <row r="12" spans="27:54">
      <c r="AH12" s="52"/>
      <c r="AI12" s="52"/>
      <c r="AM12" s="3"/>
      <c r="AN12" s="14"/>
      <c r="AO12" s="14"/>
      <c r="AQ12" s="14"/>
      <c r="AR12" s="3"/>
      <c r="AS12" s="3"/>
      <c r="AT12" s="3"/>
      <c r="AU12" s="3"/>
      <c r="AZ12" s="43"/>
    </row>
    <row r="13" spans="27:54">
      <c r="AH13" s="52"/>
      <c r="AI13" s="52"/>
      <c r="AM13" s="3"/>
      <c r="AN13" s="14"/>
      <c r="AO13" s="14"/>
      <c r="AQ13" s="14"/>
      <c r="AR13" s="3"/>
      <c r="AS13" s="3"/>
      <c r="AT13" s="3"/>
      <c r="AU13" s="3"/>
      <c r="AZ13" s="43"/>
    </row>
    <row r="14" spans="27:54">
      <c r="AH14" s="52"/>
      <c r="AI14" s="52"/>
      <c r="AM14" s="3"/>
      <c r="AN14" s="14"/>
      <c r="AO14" s="14"/>
      <c r="AQ14" s="14"/>
      <c r="AR14" s="3"/>
      <c r="AS14" s="3"/>
      <c r="AT14" s="3"/>
      <c r="AU14" s="3"/>
      <c r="AZ14" s="43"/>
    </row>
    <row r="15" spans="27:54">
      <c r="AH15" s="52"/>
      <c r="AI15" s="52"/>
      <c r="AM15" s="3"/>
      <c r="AN15" s="14"/>
      <c r="AO15" s="14"/>
      <c r="AQ15" s="14"/>
      <c r="AR15" s="3"/>
      <c r="AS15" s="3"/>
      <c r="AT15" s="3"/>
      <c r="AU15" s="3"/>
      <c r="AZ15" s="43"/>
    </row>
    <row r="16" spans="27:54">
      <c r="AH16" s="52"/>
      <c r="AI16" s="52"/>
      <c r="AM16" s="3"/>
      <c r="AN16" s="14"/>
      <c r="AO16" s="14"/>
      <c r="AQ16" s="14"/>
      <c r="AR16" s="3"/>
      <c r="AS16" s="3"/>
      <c r="AT16" s="3"/>
      <c r="AU16" s="3"/>
      <c r="AZ16" s="43"/>
    </row>
    <row r="17" spans="34:52">
      <c r="AH17" s="52"/>
      <c r="AI17" s="52"/>
      <c r="AM17" s="3"/>
      <c r="AN17" s="14"/>
      <c r="AO17" s="14"/>
      <c r="AQ17" s="14"/>
      <c r="AR17" s="3"/>
      <c r="AS17" s="3"/>
      <c r="AT17" s="3"/>
      <c r="AU17" s="3"/>
      <c r="AZ17" s="43"/>
    </row>
    <row r="18" spans="34:52">
      <c r="AH18" s="52"/>
      <c r="AI18" s="52"/>
      <c r="AM18" s="3"/>
      <c r="AN18" s="14"/>
      <c r="AO18" s="14"/>
      <c r="AQ18" s="14"/>
      <c r="AR18" s="3"/>
      <c r="AS18" s="3"/>
      <c r="AT18" s="3"/>
      <c r="AU18" s="3"/>
      <c r="AZ18" s="43"/>
    </row>
    <row r="19" spans="34:52">
      <c r="AH19" s="52"/>
      <c r="AI19" s="52"/>
      <c r="AM19" s="3"/>
      <c r="AN19" s="14"/>
      <c r="AO19" s="14"/>
      <c r="AQ19" s="14"/>
      <c r="AR19" s="3"/>
      <c r="AS19" s="3"/>
      <c r="AT19" s="3"/>
      <c r="AU19" s="3"/>
      <c r="AZ19" s="43"/>
    </row>
    <row r="20" spans="34:52">
      <c r="AH20" s="52"/>
      <c r="AI20" s="52"/>
      <c r="AM20" s="3"/>
      <c r="AN20" s="14"/>
      <c r="AO20" s="14"/>
      <c r="AQ20" s="14"/>
      <c r="AR20" s="3"/>
      <c r="AS20" s="3"/>
      <c r="AT20" s="3"/>
      <c r="AU20" s="3"/>
      <c r="AZ20" s="43"/>
    </row>
    <row r="21" spans="34:52">
      <c r="AH21" s="52"/>
      <c r="AI21" s="52"/>
      <c r="AM21" s="3"/>
      <c r="AN21" s="14"/>
      <c r="AO21" s="14"/>
      <c r="AQ21" s="14"/>
      <c r="AR21" s="3"/>
      <c r="AS21" s="3"/>
      <c r="AT21" s="3"/>
      <c r="AU21" s="3"/>
      <c r="AZ21" s="19"/>
    </row>
    <row r="22" spans="34:52">
      <c r="AH22" s="52"/>
      <c r="AI22" s="52"/>
      <c r="AM22" s="3"/>
      <c r="AN22" s="14"/>
      <c r="AO22" s="14"/>
      <c r="AQ22" s="14"/>
      <c r="AR22" s="3"/>
      <c r="AS22" s="3"/>
      <c r="AT22" s="3"/>
      <c r="AU22" s="3"/>
      <c r="AZ22" s="19"/>
    </row>
    <row r="23" spans="34:52">
      <c r="AH23" s="52"/>
      <c r="AI23" s="52"/>
      <c r="AM23" s="3"/>
      <c r="AN23" s="14"/>
      <c r="AO23" s="14"/>
      <c r="AQ23" s="14"/>
      <c r="AR23" s="3"/>
      <c r="AS23" s="3"/>
      <c r="AT23" s="3"/>
      <c r="AU23" s="3"/>
      <c r="AZ23" s="19"/>
    </row>
    <row r="24" spans="34:52">
      <c r="AH24" s="52"/>
      <c r="AI24" s="52"/>
      <c r="AM24" s="3"/>
      <c r="AN24" s="14"/>
      <c r="AO24" s="14"/>
      <c r="AQ24" s="14"/>
      <c r="AR24" s="3"/>
      <c r="AS24" s="3"/>
      <c r="AT24" s="3"/>
      <c r="AU24" s="3"/>
      <c r="AZ24" s="19"/>
    </row>
    <row r="25" spans="34:52">
      <c r="AH25" s="52"/>
      <c r="AI25" s="52"/>
      <c r="AM25" s="3"/>
      <c r="AN25" s="14"/>
      <c r="AO25" s="14"/>
      <c r="AQ25" s="14"/>
      <c r="AR25" s="3"/>
      <c r="AS25" s="3"/>
      <c r="AT25" s="3"/>
      <c r="AU25" s="3"/>
      <c r="AZ25" s="19"/>
    </row>
    <row r="26" spans="34:52" ht="15.6">
      <c r="AH26" s="52"/>
      <c r="AI26" s="52"/>
      <c r="AM26" s="3"/>
      <c r="AN26" s="14"/>
      <c r="AO26" s="14"/>
      <c r="AQ26" s="14"/>
      <c r="AR26" s="3"/>
      <c r="AS26" s="3"/>
      <c r="AT26" s="3"/>
      <c r="AU26" s="3"/>
      <c r="AZ26" s="44"/>
    </row>
    <row r="27" spans="34:52">
      <c r="AH27" s="52"/>
      <c r="AI27" s="52"/>
      <c r="AM27" s="3"/>
      <c r="AN27" s="14"/>
      <c r="AO27" s="14"/>
      <c r="AQ27" s="14"/>
      <c r="AR27" s="3"/>
      <c r="AS27" s="3"/>
      <c r="AT27" s="3"/>
      <c r="AU27" s="3"/>
      <c r="AW27" s="1"/>
      <c r="AX27" s="1"/>
      <c r="AY27" s="1"/>
    </row>
    <row r="28" spans="34:52">
      <c r="AH28" s="52"/>
      <c r="AI28" s="52"/>
      <c r="AM28" s="3"/>
      <c r="AN28" s="14"/>
      <c r="AO28" s="14"/>
      <c r="AQ28" s="14"/>
      <c r="AR28" s="3"/>
      <c r="AS28" s="3"/>
      <c r="AT28" s="3"/>
      <c r="AU28" s="3"/>
    </row>
    <row r="29" spans="34:52">
      <c r="AH29" s="52"/>
      <c r="AI29" s="52"/>
      <c r="AM29" s="3"/>
      <c r="AN29" s="14"/>
      <c r="AO29" s="14"/>
      <c r="AQ29" s="14"/>
      <c r="AR29" s="3"/>
      <c r="AS29" s="3"/>
      <c r="AT29" s="3"/>
      <c r="AU29" s="3"/>
    </row>
    <row r="30" spans="34:52">
      <c r="AH30" s="52"/>
      <c r="AI30" s="52"/>
      <c r="AM30" s="3"/>
      <c r="AN30" s="14"/>
      <c r="AO30" s="14"/>
      <c r="AQ30" s="14"/>
      <c r="AR30" s="3"/>
      <c r="AS30" s="3"/>
      <c r="AT30" s="3"/>
      <c r="AU30" s="3"/>
    </row>
    <row r="31" spans="34:52">
      <c r="AH31" s="52"/>
      <c r="AI31" s="52"/>
      <c r="AM31" s="3"/>
      <c r="AN31" s="14"/>
      <c r="AO31" s="14"/>
      <c r="AQ31" s="14"/>
      <c r="AR31" s="3"/>
      <c r="AS31" s="3"/>
      <c r="AT31" s="3"/>
      <c r="AU31" s="3"/>
    </row>
    <row r="32" spans="34:52">
      <c r="AH32" s="52"/>
      <c r="AI32" s="52"/>
      <c r="AM32" s="3"/>
      <c r="AN32" s="14"/>
      <c r="AO32" s="14"/>
      <c r="AQ32" s="14"/>
      <c r="AR32" s="3"/>
      <c r="AS32" s="3"/>
      <c r="AT32" s="3"/>
      <c r="AU32" s="3"/>
    </row>
    <row r="33" spans="34:47">
      <c r="AH33" s="52"/>
      <c r="AI33" s="52"/>
      <c r="AM33" s="3"/>
      <c r="AN33" s="14"/>
      <c r="AO33" s="14"/>
      <c r="AQ33" s="14"/>
      <c r="AR33" s="3"/>
      <c r="AS33" s="3"/>
      <c r="AT33" s="3"/>
      <c r="AU33" s="3"/>
    </row>
    <row r="34" spans="34:47">
      <c r="AH34" s="52"/>
      <c r="AI34" s="52"/>
      <c r="AM34" s="3"/>
      <c r="AN34" s="14"/>
      <c r="AO34" s="14"/>
      <c r="AQ34" s="14"/>
      <c r="AR34" s="3"/>
      <c r="AS34" s="3"/>
      <c r="AT34" s="3"/>
      <c r="AU34" s="3"/>
    </row>
    <row r="35" spans="34:47">
      <c r="AH35" s="52"/>
      <c r="AI35" s="52"/>
      <c r="AM35" s="3"/>
      <c r="AN35" s="14"/>
      <c r="AO35" s="14"/>
      <c r="AQ35" s="14"/>
      <c r="AR35" s="3"/>
      <c r="AS35" s="3"/>
      <c r="AT35" s="3"/>
      <c r="AU35" s="3"/>
    </row>
    <row r="36" spans="34:47">
      <c r="AH36" s="52"/>
      <c r="AI36" s="52"/>
      <c r="AM36" s="3"/>
      <c r="AN36" s="14"/>
      <c r="AO36" s="14"/>
      <c r="AQ36" s="14"/>
      <c r="AR36" s="3"/>
      <c r="AS36" s="3"/>
      <c r="AT36" s="3"/>
      <c r="AU36" s="3"/>
    </row>
    <row r="37" spans="34:47">
      <c r="AH37" s="52"/>
      <c r="AI37" s="52"/>
      <c r="AM37" s="3"/>
      <c r="AN37" s="14"/>
      <c r="AO37" s="14"/>
      <c r="AQ37" s="14"/>
      <c r="AR37" s="3"/>
      <c r="AS37" s="3"/>
      <c r="AT37" s="3"/>
      <c r="AU37" s="3"/>
    </row>
    <row r="38" spans="34:47">
      <c r="AH38" s="52"/>
      <c r="AI38" s="52"/>
      <c r="AM38" s="3"/>
      <c r="AN38" s="14"/>
      <c r="AO38" s="14"/>
      <c r="AQ38" s="14"/>
      <c r="AR38" s="3"/>
      <c r="AS38" s="3"/>
      <c r="AT38" s="3"/>
      <c r="AU38" s="3"/>
    </row>
    <row r="39" spans="34:47">
      <c r="AH39" s="52"/>
      <c r="AI39" s="52"/>
      <c r="AM39" s="3"/>
      <c r="AN39" s="14"/>
      <c r="AO39" s="14"/>
      <c r="AQ39" s="14"/>
      <c r="AR39" s="3"/>
      <c r="AS39" s="3"/>
      <c r="AT39" s="3"/>
      <c r="AU39" s="3"/>
    </row>
    <row r="40" spans="34:47">
      <c r="AH40" s="52"/>
      <c r="AI40" s="52"/>
      <c r="AM40" s="3"/>
      <c r="AN40" s="14"/>
      <c r="AO40" s="14"/>
      <c r="AQ40" s="14"/>
      <c r="AR40" s="3"/>
      <c r="AS40" s="3"/>
      <c r="AT40" s="3"/>
      <c r="AU40" s="3"/>
    </row>
    <row r="41" spans="34:47">
      <c r="AH41" s="52"/>
      <c r="AI41" s="52"/>
      <c r="AM41" s="3"/>
      <c r="AN41" s="14"/>
      <c r="AO41" s="14"/>
      <c r="AQ41" s="14"/>
      <c r="AR41" s="3"/>
      <c r="AS41" s="3"/>
      <c r="AT41" s="3"/>
      <c r="AU41" s="3"/>
    </row>
    <row r="42" spans="34:47">
      <c r="AH42" s="52"/>
      <c r="AI42" s="52"/>
      <c r="AM42" s="3"/>
      <c r="AN42" s="14"/>
      <c r="AO42" s="14"/>
      <c r="AQ42" s="14"/>
      <c r="AR42" s="3"/>
      <c r="AS42" s="3"/>
      <c r="AT42" s="3"/>
      <c r="AU42" s="3"/>
    </row>
    <row r="43" spans="34:47">
      <c r="AH43" s="52"/>
      <c r="AI43" s="52"/>
      <c r="AM43" s="3"/>
      <c r="AN43" s="14"/>
      <c r="AO43" s="14"/>
      <c r="AQ43" s="14"/>
      <c r="AR43" s="3"/>
      <c r="AS43" s="3"/>
      <c r="AT43" s="3"/>
      <c r="AU43" s="3"/>
    </row>
    <row r="44" spans="34:47">
      <c r="AH44" s="52"/>
      <c r="AI44" s="52"/>
      <c r="AM44" s="3"/>
      <c r="AN44" s="14"/>
      <c r="AO44" s="14"/>
      <c r="AQ44" s="14"/>
      <c r="AR44" s="3"/>
      <c r="AS44" s="3"/>
      <c r="AT44" s="3"/>
      <c r="AU44" s="3"/>
    </row>
    <row r="45" spans="34:47">
      <c r="AH45" s="52"/>
      <c r="AI45" s="52"/>
      <c r="AM45" s="3"/>
      <c r="AN45" s="14"/>
      <c r="AO45" s="14"/>
      <c r="AQ45" s="14"/>
      <c r="AR45" s="3"/>
      <c r="AS45" s="3"/>
      <c r="AT45" s="3"/>
      <c r="AU45" s="3"/>
    </row>
    <row r="46" spans="34:47">
      <c r="AH46" s="52"/>
      <c r="AI46" s="52"/>
      <c r="AM46" s="3"/>
      <c r="AN46" s="14"/>
      <c r="AO46" s="14"/>
      <c r="AQ46" s="14"/>
      <c r="AR46" s="3"/>
      <c r="AS46" s="3"/>
      <c r="AT46" s="3"/>
      <c r="AU46" s="3"/>
    </row>
    <row r="47" spans="34:47">
      <c r="AH47" s="52"/>
      <c r="AI47" s="52"/>
      <c r="AM47" s="3"/>
      <c r="AN47" s="14"/>
      <c r="AO47" s="14"/>
      <c r="AQ47" s="14"/>
      <c r="AR47" s="3"/>
      <c r="AS47" s="3"/>
      <c r="AT47" s="3"/>
      <c r="AU47" s="3"/>
    </row>
    <row r="48" spans="34:47">
      <c r="AH48" s="52"/>
      <c r="AI48" s="52"/>
      <c r="AM48" s="3"/>
      <c r="AN48" s="14"/>
      <c r="AO48" s="14"/>
      <c r="AQ48" s="14"/>
      <c r="AR48" s="3"/>
      <c r="AS48" s="3"/>
      <c r="AT48" s="3"/>
      <c r="AU48" s="3"/>
    </row>
    <row r="49" spans="34:47">
      <c r="AH49" s="52"/>
      <c r="AI49" s="52"/>
      <c r="AM49" s="3"/>
      <c r="AN49" s="14"/>
      <c r="AO49" s="14"/>
      <c r="AQ49" s="14"/>
      <c r="AR49" s="3"/>
      <c r="AS49" s="3"/>
      <c r="AT49" s="3"/>
      <c r="AU49" s="3"/>
    </row>
    <row r="50" spans="34:47">
      <c r="AH50" s="52"/>
      <c r="AI50" s="52"/>
      <c r="AM50" s="3"/>
      <c r="AN50" s="14"/>
      <c r="AO50" s="14"/>
      <c r="AQ50" s="14"/>
      <c r="AR50" s="3"/>
      <c r="AS50" s="3"/>
      <c r="AT50" s="3"/>
      <c r="AU50" s="3"/>
    </row>
    <row r="51" spans="34:47">
      <c r="AH51" s="52"/>
      <c r="AI51" s="52"/>
      <c r="AM51" s="3"/>
      <c r="AN51" s="14"/>
      <c r="AO51" s="14"/>
      <c r="AQ51" s="14"/>
      <c r="AR51" s="3"/>
      <c r="AS51" s="3"/>
      <c r="AT51" s="3"/>
      <c r="AU51" s="3"/>
    </row>
    <row r="52" spans="34:47">
      <c r="AH52" s="52"/>
      <c r="AI52" s="52"/>
      <c r="AM52" s="3"/>
      <c r="AN52" s="14"/>
      <c r="AO52" s="14"/>
      <c r="AQ52" s="14"/>
      <c r="AR52" s="3"/>
      <c r="AS52" s="3"/>
      <c r="AT52" s="3"/>
      <c r="AU52" s="3"/>
    </row>
    <row r="53" spans="34:47">
      <c r="AH53" s="52"/>
      <c r="AI53" s="52"/>
      <c r="AM53" s="3"/>
      <c r="AN53" s="14"/>
      <c r="AO53" s="14"/>
      <c r="AQ53" s="14"/>
      <c r="AR53" s="3"/>
      <c r="AS53" s="3"/>
      <c r="AT53" s="3"/>
      <c r="AU53" s="3"/>
    </row>
    <row r="54" spans="34:47">
      <c r="AH54" s="52"/>
      <c r="AI54" s="52"/>
      <c r="AM54" s="3"/>
      <c r="AN54" s="14"/>
      <c r="AO54" s="14"/>
      <c r="AQ54" s="14"/>
      <c r="AR54" s="3"/>
      <c r="AS54" s="3"/>
      <c r="AT54" s="3"/>
      <c r="AU54" s="3"/>
    </row>
    <row r="55" spans="34:47">
      <c r="AH55" s="52"/>
      <c r="AI55" s="52"/>
      <c r="AM55" s="3"/>
      <c r="AN55" s="14"/>
      <c r="AO55" s="14"/>
      <c r="AQ55" s="14"/>
      <c r="AR55" s="3"/>
      <c r="AS55" s="3"/>
      <c r="AT55" s="3"/>
      <c r="AU55" s="3"/>
    </row>
    <row r="56" spans="34:47">
      <c r="AH56" s="52"/>
      <c r="AI56" s="52"/>
      <c r="AM56" s="3"/>
      <c r="AN56" s="14"/>
      <c r="AO56" s="14"/>
      <c r="AQ56" s="14"/>
      <c r="AR56" s="3"/>
      <c r="AS56" s="3"/>
      <c r="AT56" s="3"/>
      <c r="AU56" s="3"/>
    </row>
    <row r="57" spans="34:47">
      <c r="AH57" s="52"/>
      <c r="AI57" s="52"/>
      <c r="AM57" s="3"/>
      <c r="AN57" s="14"/>
      <c r="AO57" s="14"/>
      <c r="AQ57" s="14"/>
      <c r="AR57" s="3"/>
      <c r="AS57" s="3"/>
      <c r="AT57" s="3"/>
      <c r="AU57" s="3"/>
    </row>
    <row r="58" spans="34:47">
      <c r="AH58" s="52"/>
      <c r="AI58" s="52"/>
      <c r="AM58" s="3"/>
      <c r="AN58" s="14"/>
      <c r="AO58" s="14"/>
      <c r="AQ58" s="14"/>
      <c r="AR58" s="3"/>
      <c r="AS58" s="3"/>
      <c r="AT58" s="3"/>
      <c r="AU58" s="3"/>
    </row>
    <row r="59" spans="34:47">
      <c r="AH59" s="52"/>
      <c r="AI59" s="52"/>
      <c r="AM59" s="3"/>
      <c r="AN59" s="14"/>
      <c r="AO59" s="14"/>
      <c r="AQ59" s="14"/>
      <c r="AR59" s="3"/>
      <c r="AS59" s="3"/>
      <c r="AT59" s="3"/>
      <c r="AU59" s="3"/>
    </row>
    <row r="60" spans="34:47">
      <c r="AH60" s="52"/>
      <c r="AI60" s="52"/>
      <c r="AM60" s="3"/>
      <c r="AN60" s="14"/>
      <c r="AO60" s="14"/>
      <c r="AQ60" s="14"/>
      <c r="AR60" s="3"/>
      <c r="AS60" s="3"/>
      <c r="AT60" s="3"/>
      <c r="AU60" s="3"/>
    </row>
    <row r="61" spans="34:47">
      <c r="AH61" s="52"/>
      <c r="AI61" s="52"/>
      <c r="AM61" s="3"/>
      <c r="AN61" s="14"/>
      <c r="AO61" s="14"/>
      <c r="AQ61" s="14"/>
      <c r="AR61" s="3"/>
      <c r="AS61" s="3"/>
      <c r="AT61" s="3"/>
      <c r="AU61" s="3"/>
    </row>
    <row r="62" spans="34:47">
      <c r="AH62" s="52"/>
      <c r="AI62" s="52"/>
      <c r="AM62" s="3"/>
      <c r="AN62" s="14"/>
      <c r="AO62" s="14"/>
      <c r="AQ62" s="14"/>
      <c r="AR62" s="3"/>
      <c r="AS62" s="3"/>
      <c r="AT62" s="3"/>
      <c r="AU62" s="3"/>
    </row>
    <row r="63" spans="34:47">
      <c r="AH63" s="52"/>
      <c r="AI63" s="52"/>
      <c r="AM63" s="3"/>
      <c r="AN63" s="14"/>
      <c r="AO63" s="14"/>
      <c r="AQ63" s="14"/>
      <c r="AR63" s="3"/>
      <c r="AS63" s="3"/>
      <c r="AT63" s="3"/>
      <c r="AU63" s="3"/>
    </row>
    <row r="64" spans="34:47">
      <c r="AH64" s="52"/>
      <c r="AI64" s="52"/>
      <c r="AM64" s="3"/>
      <c r="AN64" s="14"/>
      <c r="AO64" s="14"/>
      <c r="AQ64" s="14"/>
      <c r="AR64" s="3"/>
      <c r="AS64" s="3"/>
      <c r="AT64" s="3"/>
      <c r="AU64" s="3"/>
    </row>
    <row r="65" spans="34:53">
      <c r="AH65" s="52"/>
      <c r="AI65" s="52"/>
      <c r="AM65" s="3"/>
      <c r="AN65" s="14"/>
      <c r="AO65" s="14"/>
      <c r="AQ65" s="14"/>
      <c r="AR65" s="3"/>
      <c r="AS65" s="3"/>
      <c r="AT65" s="3"/>
      <c r="AU65" s="3"/>
    </row>
    <row r="66" spans="34:53">
      <c r="AH66" s="52"/>
      <c r="AI66" s="52"/>
      <c r="AM66" s="3"/>
      <c r="AN66" s="14"/>
      <c r="AO66" s="14"/>
      <c r="AQ66" s="14"/>
      <c r="AR66" s="3"/>
      <c r="AS66" s="3"/>
      <c r="AT66" s="3"/>
      <c r="AU66" s="3"/>
    </row>
    <row r="67" spans="34:53">
      <c r="AH67" s="52"/>
      <c r="AI67" s="52"/>
      <c r="AM67" s="3"/>
      <c r="AN67" s="14"/>
      <c r="AO67" s="14"/>
      <c r="AQ67" s="14"/>
      <c r="AR67" s="3"/>
      <c r="AS67" s="3"/>
      <c r="AT67" s="3"/>
      <c r="AU67" s="3"/>
    </row>
    <row r="68" spans="34:53">
      <c r="AH68" s="52"/>
      <c r="AI68" s="52"/>
      <c r="AM68" s="3"/>
      <c r="AN68" s="14"/>
      <c r="AO68" s="14"/>
      <c r="AQ68" s="14"/>
      <c r="AR68" s="3"/>
      <c r="AS68" s="3"/>
      <c r="AT68" s="3"/>
      <c r="AU68" s="3"/>
    </row>
    <row r="69" spans="34:53">
      <c r="AH69" s="52"/>
      <c r="AI69" s="52"/>
      <c r="AM69" s="3"/>
      <c r="AN69" s="14"/>
      <c r="AO69" s="14"/>
      <c r="AQ69" s="14"/>
      <c r="AR69" s="3"/>
      <c r="AS69" s="3"/>
      <c r="AT69" s="3"/>
      <c r="AU69" s="3"/>
    </row>
    <row r="70" spans="34:53">
      <c r="AH70" s="52"/>
      <c r="AI70" s="52"/>
      <c r="AM70" s="3"/>
      <c r="AN70" s="14"/>
      <c r="AO70" s="14"/>
      <c r="AQ70" s="14"/>
      <c r="AR70" s="3"/>
      <c r="AS70" s="3"/>
      <c r="AT70" s="3"/>
      <c r="AU70" s="3"/>
    </row>
    <row r="71" spans="34:53">
      <c r="AH71" s="52"/>
      <c r="AI71" s="52"/>
      <c r="AM71" s="3"/>
      <c r="AN71" s="14"/>
      <c r="AO71" s="14"/>
      <c r="AQ71" s="14"/>
      <c r="AR71" s="3"/>
      <c r="AS71" s="3"/>
      <c r="AT71" s="3"/>
      <c r="AU71" s="3"/>
    </row>
    <row r="72" spans="34:53">
      <c r="AH72" s="52"/>
      <c r="AI72" s="52"/>
      <c r="AM72" s="3"/>
      <c r="AN72" s="14"/>
      <c r="AO72" s="14"/>
      <c r="AQ72" s="14"/>
      <c r="AR72" s="3"/>
      <c r="AS72" s="3"/>
      <c r="AT72" s="3"/>
      <c r="AU72" s="3"/>
    </row>
    <row r="73" spans="34:53">
      <c r="AH73" s="52"/>
      <c r="AI73" s="52"/>
      <c r="AM73" s="3"/>
      <c r="AN73" s="14"/>
      <c r="AO73" s="14"/>
      <c r="AQ73" s="14"/>
      <c r="AR73" s="3"/>
      <c r="AS73" s="3"/>
      <c r="AT73" s="3"/>
      <c r="AU73" s="3"/>
    </row>
    <row r="74" spans="34:53">
      <c r="AH74" s="52"/>
      <c r="AI74" s="52"/>
      <c r="AM74" s="3"/>
      <c r="AN74" s="14"/>
      <c r="AO74" s="14"/>
      <c r="AQ74" s="14"/>
      <c r="AR74" s="3"/>
      <c r="AS74" s="3"/>
      <c r="AT74" s="3"/>
      <c r="AU74" s="3"/>
    </row>
    <row r="75" spans="34:53">
      <c r="AH75" s="52"/>
      <c r="AI75" s="52"/>
      <c r="AM75" s="3"/>
      <c r="AN75" s="14"/>
      <c r="AO75" s="14"/>
      <c r="AQ75" s="14"/>
      <c r="AR75" s="3"/>
      <c r="AS75" s="3"/>
      <c r="AT75" s="3"/>
      <c r="AU75" s="3"/>
    </row>
    <row r="76" spans="34:53">
      <c r="AH76" s="52"/>
      <c r="AI76" s="52"/>
      <c r="AM76" s="3"/>
      <c r="AN76" s="14"/>
      <c r="AO76" s="14"/>
      <c r="AQ76" s="14"/>
      <c r="AR76" s="3"/>
      <c r="AS76" s="3"/>
      <c r="AT76" s="3"/>
      <c r="AU76" s="3"/>
    </row>
    <row r="77" spans="34:53">
      <c r="AH77" s="52"/>
      <c r="AI77" s="52"/>
      <c r="AM77" s="3"/>
      <c r="AN77" s="14"/>
      <c r="AO77" s="14"/>
      <c r="AQ77" s="14"/>
      <c r="AR77" s="3"/>
      <c r="AS77" s="3"/>
      <c r="AT77" s="3"/>
      <c r="AU77" s="3"/>
      <c r="BA77" s="1"/>
    </row>
    <row r="78" spans="34:53">
      <c r="AH78" s="52"/>
      <c r="AI78" s="52"/>
      <c r="AM78" s="3"/>
      <c r="AN78" s="14"/>
      <c r="AO78" s="14"/>
      <c r="AQ78" s="14"/>
      <c r="AR78" s="3"/>
      <c r="AS78" s="3"/>
      <c r="AT78" s="3"/>
      <c r="AU78" s="3"/>
      <c r="BA78" s="1"/>
    </row>
    <row r="79" spans="34:53">
      <c r="AH79" s="52"/>
      <c r="AI79" s="52"/>
      <c r="AM79" s="3"/>
      <c r="AN79" s="14"/>
      <c r="AO79" s="14"/>
      <c r="AQ79" s="14"/>
      <c r="AR79" s="3"/>
      <c r="AS79" s="3"/>
      <c r="AT79" s="3"/>
      <c r="AU79" s="3"/>
      <c r="BA79" s="1"/>
    </row>
    <row r="80" spans="34:53">
      <c r="AH80" s="52"/>
      <c r="AI80" s="52"/>
      <c r="AM80" s="3"/>
      <c r="AN80" s="14"/>
      <c r="AO80" s="14"/>
      <c r="AQ80" s="14"/>
      <c r="AR80" s="3"/>
      <c r="AS80" s="3"/>
      <c r="AT80" s="3"/>
      <c r="AU80" s="3"/>
      <c r="BA80" s="1"/>
    </row>
    <row r="81" spans="34:53">
      <c r="AH81" s="52"/>
      <c r="AI81" s="52"/>
      <c r="AM81" s="3"/>
      <c r="AN81" s="14"/>
      <c r="AO81" s="14"/>
      <c r="AQ81" s="14"/>
      <c r="AR81" s="3"/>
      <c r="AS81" s="3"/>
      <c r="AT81" s="3"/>
      <c r="AU81" s="3"/>
      <c r="BA81" s="1"/>
    </row>
    <row r="82" spans="34:53">
      <c r="AH82" s="52"/>
      <c r="AI82" s="52"/>
      <c r="AM82" s="3"/>
      <c r="AN82" s="14"/>
      <c r="AO82" s="14"/>
      <c r="AQ82" s="14"/>
      <c r="AR82" s="3"/>
      <c r="AS82" s="3"/>
      <c r="AT82" s="3"/>
      <c r="AU82" s="3"/>
      <c r="BA82" s="1"/>
    </row>
    <row r="83" spans="34:53">
      <c r="AH83" s="52"/>
      <c r="AI83" s="52"/>
      <c r="AM83" s="3"/>
      <c r="AN83" s="14"/>
      <c r="AO83" s="14"/>
      <c r="AQ83" s="14"/>
      <c r="AR83" s="3"/>
      <c r="AS83" s="3"/>
      <c r="AT83" s="3"/>
      <c r="AU83" s="3"/>
      <c r="BA83" s="1"/>
    </row>
    <row r="84" spans="34:53">
      <c r="AH84" s="52"/>
      <c r="AI84" s="52"/>
      <c r="AM84" s="3"/>
      <c r="AN84" s="14"/>
      <c r="AO84" s="14"/>
      <c r="AQ84" s="14"/>
      <c r="AR84" s="3"/>
      <c r="AS84" s="3"/>
      <c r="AT84" s="3"/>
      <c r="AU84" s="3"/>
      <c r="BA84" s="1"/>
    </row>
    <row r="85" spans="34:53">
      <c r="AH85" s="52"/>
      <c r="AI85" s="52"/>
      <c r="AM85" s="3"/>
      <c r="AN85" s="14"/>
      <c r="AO85" s="14"/>
      <c r="AQ85" s="14"/>
      <c r="AR85" s="3"/>
      <c r="AS85" s="3"/>
      <c r="AT85" s="3"/>
      <c r="AU85" s="3"/>
      <c r="BA85" s="1"/>
    </row>
    <row r="86" spans="34:53">
      <c r="AH86" s="52"/>
      <c r="AI86" s="52"/>
      <c r="AM86" s="3"/>
      <c r="AN86" s="14"/>
      <c r="AO86" s="14"/>
      <c r="AQ86" s="14"/>
      <c r="AR86" s="3"/>
      <c r="AS86" s="3"/>
      <c r="AT86" s="3"/>
      <c r="AU86" s="3"/>
      <c r="BA86" s="1"/>
    </row>
    <row r="87" spans="34:53">
      <c r="AH87" s="52"/>
      <c r="AI87" s="52"/>
      <c r="AM87" s="3"/>
      <c r="AN87" s="14"/>
      <c r="AO87" s="14"/>
      <c r="AQ87" s="14"/>
      <c r="AR87" s="3"/>
      <c r="AS87" s="3"/>
      <c r="AT87" s="3"/>
      <c r="AU87" s="3"/>
      <c r="BA87" s="1"/>
    </row>
    <row r="88" spans="34:53">
      <c r="AH88" s="52"/>
      <c r="AI88" s="52"/>
      <c r="AM88" s="3"/>
      <c r="AN88" s="14"/>
      <c r="AO88" s="14"/>
      <c r="AQ88" s="14"/>
      <c r="AR88" s="3"/>
      <c r="AS88" s="3"/>
      <c r="AT88" s="3"/>
      <c r="AU88" s="3"/>
      <c r="BA88" s="1"/>
    </row>
    <row r="89" spans="34:53">
      <c r="AH89" s="52"/>
      <c r="AI89" s="52"/>
      <c r="AM89" s="3"/>
      <c r="AN89" s="14"/>
      <c r="AO89" s="14"/>
      <c r="AQ89" s="14"/>
      <c r="AR89" s="3"/>
      <c r="AS89" s="3"/>
      <c r="AT89" s="3"/>
      <c r="AU89" s="3"/>
      <c r="BA89" s="1"/>
    </row>
    <row r="90" spans="34:53">
      <c r="AH90" s="52"/>
      <c r="AI90" s="52"/>
      <c r="AM90" s="3"/>
      <c r="AN90" s="14"/>
      <c r="AO90" s="14"/>
      <c r="AQ90" s="14"/>
      <c r="AR90" s="3"/>
      <c r="AS90" s="3"/>
      <c r="AT90" s="3"/>
      <c r="AU90" s="3"/>
      <c r="BA90" s="1"/>
    </row>
    <row r="91" spans="34:53">
      <c r="AH91" s="52"/>
      <c r="AI91" s="52"/>
      <c r="AM91" s="3"/>
      <c r="AN91" s="14"/>
      <c r="AO91" s="14"/>
      <c r="AQ91" s="14"/>
      <c r="AR91" s="3"/>
      <c r="AS91" s="3"/>
      <c r="AT91" s="3"/>
      <c r="AU91" s="3"/>
      <c r="BA91" s="1"/>
    </row>
    <row r="92" spans="34:53">
      <c r="AH92" s="52"/>
      <c r="AI92" s="52"/>
      <c r="AM92" s="3"/>
      <c r="AN92" s="14"/>
      <c r="AO92" s="14"/>
      <c r="AQ92" s="14"/>
      <c r="AR92" s="3"/>
      <c r="AS92" s="3"/>
      <c r="AT92" s="3"/>
      <c r="AU92" s="3"/>
      <c r="BA92" s="1"/>
    </row>
    <row r="93" spans="34:53">
      <c r="AH93" s="52"/>
      <c r="AI93" s="52"/>
      <c r="AM93" s="3"/>
      <c r="AN93" s="14"/>
      <c r="AO93" s="14"/>
      <c r="AQ93" s="14"/>
      <c r="AR93" s="3"/>
      <c r="AS93" s="3"/>
      <c r="AT93" s="3"/>
      <c r="AU93" s="3"/>
      <c r="BA93" s="1"/>
    </row>
    <row r="94" spans="34:53">
      <c r="AH94" s="52"/>
      <c r="AI94" s="52"/>
      <c r="AM94" s="3"/>
      <c r="AN94" s="14"/>
      <c r="AO94" s="14"/>
      <c r="AQ94" s="14"/>
      <c r="AR94" s="3"/>
      <c r="AS94" s="3"/>
      <c r="AT94" s="3"/>
      <c r="AU94" s="3"/>
      <c r="BA94" s="1"/>
    </row>
    <row r="95" spans="34:53">
      <c r="AH95" s="52"/>
      <c r="AI95" s="52"/>
      <c r="AM95" s="3"/>
      <c r="AN95" s="14"/>
      <c r="AO95" s="14"/>
      <c r="AQ95" s="14"/>
      <c r="AR95" s="3"/>
      <c r="AS95" s="3"/>
      <c r="AT95" s="3"/>
      <c r="AU95" s="3"/>
    </row>
    <row r="96" spans="34:53">
      <c r="AH96" s="52"/>
      <c r="AI96" s="52"/>
      <c r="AM96" s="3"/>
      <c r="AN96" s="14"/>
      <c r="AO96" s="14"/>
      <c r="AQ96" s="14"/>
      <c r="AR96" s="3"/>
      <c r="AS96" s="3"/>
      <c r="AT96" s="3"/>
      <c r="AU96" s="3"/>
    </row>
    <row r="97" spans="34:52">
      <c r="AH97" s="52"/>
      <c r="AI97" s="52"/>
      <c r="AM97" s="3"/>
      <c r="AN97" s="14"/>
      <c r="AO97" s="14"/>
      <c r="AQ97" s="14"/>
      <c r="AR97" s="3"/>
      <c r="AS97" s="3"/>
      <c r="AT97" s="3"/>
      <c r="AU97" s="3"/>
      <c r="AV97" s="3"/>
      <c r="AW97" s="3"/>
      <c r="AX97" s="3"/>
      <c r="AY97" s="3"/>
      <c r="AZ97" s="3"/>
    </row>
    <row r="98" spans="34:52">
      <c r="AH98" s="52"/>
      <c r="AI98" s="52"/>
      <c r="AM98" s="3"/>
      <c r="AN98" s="14"/>
      <c r="AO98" s="14"/>
      <c r="AQ98" s="14"/>
      <c r="AR98" s="3"/>
      <c r="AS98" s="3"/>
      <c r="AT98" s="3"/>
      <c r="AU98" s="3"/>
      <c r="AV98" s="3"/>
      <c r="AW98" s="3"/>
      <c r="AX98" s="3"/>
      <c r="AY98" s="3"/>
      <c r="AZ98" s="3"/>
    </row>
    <row r="99" spans="34:52">
      <c r="AH99" s="52"/>
      <c r="AI99" s="52"/>
      <c r="AM99" s="3"/>
      <c r="AN99" s="14"/>
      <c r="AO99" s="14"/>
      <c r="AQ99" s="14"/>
      <c r="AR99" s="3"/>
      <c r="AS99" s="3"/>
      <c r="AT99" s="3"/>
      <c r="AU99" s="3"/>
      <c r="AV99" s="3"/>
      <c r="AW99" s="3"/>
      <c r="AX99" s="3"/>
      <c r="AY99" s="3"/>
      <c r="AZ99" s="3"/>
    </row>
    <row r="100" spans="34:52">
      <c r="AH100" s="52"/>
      <c r="AI100" s="52"/>
      <c r="AM100" s="3"/>
      <c r="AN100" s="14"/>
      <c r="AO100" s="14"/>
      <c r="AQ100" s="14"/>
      <c r="AR100" s="3"/>
      <c r="AS100" s="3"/>
      <c r="AT100" s="3"/>
      <c r="AU100" s="3"/>
      <c r="AV100" s="3"/>
      <c r="AW100" s="3"/>
      <c r="AX100" s="3"/>
      <c r="AY100" s="3"/>
      <c r="AZ100" s="3"/>
    </row>
    <row r="101" spans="34:52">
      <c r="AH101" s="52"/>
      <c r="AI101" s="52"/>
      <c r="AM101" s="3"/>
      <c r="AN101" s="14"/>
      <c r="AO101" s="14"/>
      <c r="AQ101" s="14"/>
      <c r="AR101" s="3"/>
      <c r="AS101" s="3"/>
      <c r="AT101" s="3"/>
      <c r="AU101" s="3"/>
      <c r="AV101" s="3"/>
      <c r="AW101" s="3"/>
      <c r="AX101" s="3"/>
      <c r="AY101" s="3"/>
      <c r="AZ101" s="3"/>
    </row>
    <row r="102" spans="34:52">
      <c r="AH102" s="52"/>
      <c r="AI102" s="52"/>
      <c r="AM102" s="3"/>
      <c r="AN102" s="14"/>
      <c r="AO102" s="14"/>
      <c r="AQ102" s="14"/>
      <c r="AR102" s="3"/>
      <c r="AS102" s="3"/>
      <c r="AT102" s="3"/>
      <c r="AU102" s="3"/>
      <c r="AV102" s="3"/>
      <c r="AW102" s="3"/>
      <c r="AX102" s="3"/>
      <c r="AY102" s="3"/>
      <c r="AZ102" s="3"/>
    </row>
    <row r="103" spans="34:52">
      <c r="AH103" s="52"/>
      <c r="AI103" s="52"/>
      <c r="AM103" s="3"/>
      <c r="AN103" s="14"/>
      <c r="AO103" s="14"/>
      <c r="AQ103" s="14"/>
      <c r="AR103" s="3"/>
      <c r="AS103" s="3"/>
      <c r="AT103" s="3"/>
      <c r="AU103" s="3"/>
      <c r="AV103" s="3"/>
      <c r="AW103" s="3"/>
      <c r="AX103" s="3"/>
      <c r="AY103" s="3"/>
      <c r="AZ103" s="3"/>
    </row>
    <row r="104" spans="34:52">
      <c r="AH104" s="52"/>
      <c r="AI104" s="52"/>
      <c r="AM104" s="3"/>
      <c r="AN104" s="14"/>
      <c r="AO104" s="14"/>
      <c r="AQ104" s="14"/>
      <c r="AR104" s="3"/>
      <c r="AS104" s="3"/>
      <c r="AT104" s="3"/>
      <c r="AU104" s="3"/>
      <c r="AV104" s="3"/>
      <c r="AW104" s="3"/>
      <c r="AX104" s="3"/>
      <c r="AY104" s="3"/>
      <c r="AZ104" s="3"/>
    </row>
    <row r="105" spans="34:52">
      <c r="AH105" s="52"/>
      <c r="AI105" s="52"/>
      <c r="AM105" s="3"/>
      <c r="AN105" s="14"/>
      <c r="AO105" s="14"/>
      <c r="AQ105" s="14"/>
      <c r="AR105" s="3"/>
      <c r="AS105" s="3"/>
      <c r="AT105" s="3"/>
      <c r="AU105" s="3"/>
      <c r="AV105" s="3"/>
      <c r="AW105" s="3"/>
      <c r="AX105" s="3"/>
      <c r="AY105" s="3"/>
      <c r="AZ105" s="3"/>
    </row>
    <row r="106" spans="34:52">
      <c r="AH106" s="52"/>
      <c r="AI106" s="52"/>
      <c r="AM106" s="3"/>
      <c r="AN106" s="14"/>
      <c r="AO106" s="14"/>
      <c r="AQ106" s="14"/>
      <c r="AR106" s="3"/>
      <c r="AS106" s="3"/>
      <c r="AT106" s="3"/>
      <c r="AU106" s="3"/>
      <c r="AV106" s="3"/>
      <c r="AW106" s="3"/>
      <c r="AX106" s="3"/>
      <c r="AY106" s="3"/>
      <c r="AZ106" s="3"/>
    </row>
    <row r="107" spans="34:52">
      <c r="AH107" s="52"/>
      <c r="AI107" s="52"/>
      <c r="AM107" s="3"/>
      <c r="AN107" s="14"/>
      <c r="AO107" s="14"/>
      <c r="AQ107" s="14"/>
      <c r="AR107" s="3"/>
      <c r="AS107" s="3"/>
      <c r="AT107" s="3"/>
      <c r="AU107" s="3"/>
      <c r="AV107" s="3"/>
      <c r="AW107" s="3"/>
      <c r="AX107" s="3"/>
      <c r="AY107" s="3"/>
      <c r="AZ107" s="3"/>
    </row>
    <row r="108" spans="34:52">
      <c r="AH108" s="52"/>
      <c r="AI108" s="52"/>
      <c r="AM108" s="3"/>
      <c r="AN108" s="14"/>
      <c r="AO108" s="14"/>
      <c r="AQ108" s="14"/>
      <c r="AR108" s="3"/>
      <c r="AS108" s="3"/>
      <c r="AT108" s="3"/>
      <c r="AU108" s="3"/>
      <c r="AV108" s="3"/>
      <c r="AW108" s="3"/>
      <c r="AX108" s="3"/>
      <c r="AY108" s="3"/>
      <c r="AZ108" s="3"/>
    </row>
    <row r="109" spans="34:52">
      <c r="AH109" s="52"/>
      <c r="AI109" s="52"/>
      <c r="AM109" s="3"/>
      <c r="AN109" s="14"/>
      <c r="AO109" s="14"/>
      <c r="AQ109" s="14"/>
      <c r="AR109" s="3"/>
      <c r="AS109" s="3"/>
      <c r="AT109" s="3"/>
      <c r="AU109" s="3"/>
      <c r="AV109" s="3"/>
      <c r="AW109" s="3"/>
      <c r="AX109" s="3"/>
      <c r="AY109" s="3"/>
      <c r="AZ109" s="3"/>
    </row>
    <row r="110" spans="34:52">
      <c r="AH110" s="52"/>
      <c r="AI110" s="52"/>
      <c r="AM110" s="3"/>
      <c r="AN110" s="14"/>
      <c r="AO110" s="14"/>
      <c r="AQ110" s="14"/>
      <c r="AR110" s="3"/>
      <c r="AS110" s="3"/>
      <c r="AT110" s="3"/>
      <c r="AU110" s="3"/>
      <c r="AV110" s="3"/>
      <c r="AW110" s="3"/>
      <c r="AX110" s="3"/>
      <c r="AY110" s="3"/>
      <c r="AZ110" s="3"/>
    </row>
    <row r="111" spans="34:52">
      <c r="AH111" s="52"/>
      <c r="AI111" s="52"/>
      <c r="AM111" s="3"/>
      <c r="AN111" s="14"/>
      <c r="AO111" s="14"/>
      <c r="AQ111" s="14"/>
      <c r="AR111" s="3"/>
      <c r="AS111" s="3"/>
      <c r="AT111" s="3"/>
      <c r="AU111" s="3"/>
      <c r="AV111" s="3"/>
      <c r="AW111" s="3"/>
      <c r="AX111" s="3"/>
      <c r="AY111" s="3"/>
      <c r="AZ111" s="3"/>
    </row>
    <row r="112" spans="34:52">
      <c r="AH112" s="52"/>
      <c r="AI112" s="52"/>
      <c r="AM112" s="3"/>
      <c r="AN112" s="14"/>
      <c r="AO112" s="14"/>
      <c r="AQ112" s="14"/>
      <c r="AR112" s="3"/>
      <c r="AS112" s="3"/>
      <c r="AT112" s="3"/>
      <c r="AU112" s="3"/>
      <c r="AV112" s="3"/>
      <c r="AW112" s="3"/>
      <c r="AX112" s="3"/>
      <c r="AY112" s="3"/>
      <c r="AZ112" s="3"/>
    </row>
    <row r="113" spans="34:52">
      <c r="AH113" s="52"/>
      <c r="AI113" s="52"/>
      <c r="AM113" s="3"/>
      <c r="AN113" s="14"/>
      <c r="AO113" s="14"/>
      <c r="AQ113" s="14"/>
      <c r="AR113" s="3"/>
      <c r="AS113" s="3"/>
      <c r="AT113" s="3"/>
      <c r="AU113" s="3"/>
      <c r="AV113" s="3"/>
      <c r="AW113" s="3"/>
      <c r="AX113" s="3"/>
      <c r="AY113" s="3"/>
      <c r="AZ113" s="3"/>
    </row>
    <row r="114" spans="34:52">
      <c r="AH114" s="52"/>
      <c r="AI114" s="52"/>
      <c r="AM114" s="3"/>
      <c r="AN114" s="14"/>
      <c r="AO114" s="14"/>
      <c r="AQ114" s="14"/>
      <c r="AR114" s="3"/>
      <c r="AS114" s="3"/>
      <c r="AT114" s="3"/>
      <c r="AU114" s="3"/>
      <c r="AV114" s="3"/>
      <c r="AW114" s="3"/>
      <c r="AX114" s="3"/>
      <c r="AY114" s="3"/>
      <c r="AZ114" s="3"/>
    </row>
    <row r="115" spans="34:52">
      <c r="AH115" s="52"/>
      <c r="AI115" s="52"/>
      <c r="AM115" s="3"/>
      <c r="AN115" s="14"/>
      <c r="AO115" s="14"/>
      <c r="AQ115" s="14"/>
      <c r="AR115" s="3"/>
      <c r="AS115" s="3"/>
      <c r="AT115" s="3"/>
      <c r="AU115" s="3"/>
      <c r="AV115" s="3"/>
      <c r="AW115" s="3"/>
      <c r="AX115" s="3"/>
      <c r="AY115" s="3"/>
      <c r="AZ115" s="3"/>
    </row>
    <row r="116" spans="34:52">
      <c r="AH116" s="52"/>
      <c r="AI116" s="52"/>
      <c r="AM116" s="3"/>
      <c r="AN116" s="14"/>
      <c r="AO116" s="14"/>
      <c r="AQ116" s="14"/>
      <c r="AR116" s="3"/>
      <c r="AS116" s="3"/>
      <c r="AT116" s="3"/>
      <c r="AU116" s="3"/>
      <c r="AV116" s="3"/>
      <c r="AW116" s="3"/>
      <c r="AX116" s="3"/>
      <c r="AY116" s="3"/>
      <c r="AZ116" s="3"/>
    </row>
    <row r="117" spans="34:52">
      <c r="AH117" s="52"/>
      <c r="AI117" s="52"/>
      <c r="AM117" s="3"/>
      <c r="AN117" s="14"/>
      <c r="AO117" s="14"/>
      <c r="AQ117" s="14"/>
      <c r="AR117" s="3"/>
      <c r="AS117" s="3"/>
      <c r="AT117" s="3"/>
      <c r="AU117" s="3"/>
      <c r="AV117" s="3"/>
      <c r="AW117" s="3"/>
      <c r="AX117" s="3"/>
      <c r="AY117" s="3"/>
      <c r="AZ117" s="3"/>
    </row>
    <row r="118" spans="34:52">
      <c r="AH118" s="52"/>
      <c r="AI118" s="52"/>
      <c r="AM118" s="3"/>
      <c r="AN118" s="14"/>
      <c r="AO118" s="14"/>
      <c r="AQ118" s="14"/>
      <c r="AR118" s="3"/>
      <c r="AS118" s="3"/>
      <c r="AT118" s="3"/>
      <c r="AU118" s="3"/>
      <c r="AV118" s="3"/>
      <c r="AW118" s="3"/>
      <c r="AX118" s="3"/>
      <c r="AY118" s="3"/>
      <c r="AZ118" s="3"/>
    </row>
    <row r="119" spans="34:52">
      <c r="AH119" s="52"/>
      <c r="AI119" s="52"/>
      <c r="AM119" s="3"/>
      <c r="AN119" s="14"/>
      <c r="AO119" s="14"/>
      <c r="AQ119" s="14"/>
      <c r="AR119" s="3"/>
      <c r="AS119" s="3"/>
      <c r="AT119" s="3"/>
      <c r="AU119" s="3"/>
      <c r="AV119" s="3"/>
      <c r="AW119" s="3"/>
      <c r="AX119" s="3"/>
      <c r="AY119" s="3"/>
      <c r="AZ119" s="3"/>
    </row>
    <row r="120" spans="34:52">
      <c r="AH120" s="52"/>
      <c r="AI120" s="52"/>
      <c r="AM120" s="3"/>
      <c r="AN120" s="14"/>
      <c r="AO120" s="14"/>
      <c r="AQ120" s="14"/>
      <c r="AR120" s="3"/>
      <c r="AS120" s="3"/>
      <c r="AT120" s="3"/>
      <c r="AU120" s="3"/>
      <c r="AV120" s="3"/>
      <c r="AW120" s="3"/>
      <c r="AX120" s="3"/>
      <c r="AY120" s="3"/>
      <c r="AZ120" s="3"/>
    </row>
    <row r="121" spans="34:52">
      <c r="AH121" s="52"/>
      <c r="AI121" s="52"/>
      <c r="AM121" s="3"/>
      <c r="AN121" s="14"/>
      <c r="AO121" s="14"/>
      <c r="AQ121" s="14"/>
      <c r="AR121" s="3"/>
      <c r="AS121" s="3"/>
      <c r="AT121" s="3"/>
      <c r="AU121" s="3"/>
      <c r="AV121" s="3"/>
      <c r="AW121" s="3"/>
      <c r="AX121" s="3"/>
      <c r="AY121" s="3"/>
      <c r="AZ121" s="3"/>
    </row>
    <row r="122" spans="34:52">
      <c r="AH122" s="52"/>
      <c r="AI122" s="52"/>
      <c r="AM122" s="3"/>
      <c r="AN122" s="14"/>
      <c r="AO122" s="14"/>
      <c r="AQ122" s="14"/>
      <c r="AR122" s="3"/>
      <c r="AS122" s="3"/>
      <c r="AT122" s="3"/>
      <c r="AU122" s="3"/>
      <c r="AV122" s="3"/>
      <c r="AW122" s="3"/>
      <c r="AX122" s="3"/>
      <c r="AY122" s="3"/>
      <c r="AZ122" s="3"/>
    </row>
    <row r="123" spans="34:52">
      <c r="AH123" s="52"/>
      <c r="AI123" s="52"/>
      <c r="AM123" s="3"/>
      <c r="AN123" s="14"/>
      <c r="AO123" s="14"/>
      <c r="AQ123" s="14"/>
      <c r="AR123" s="3"/>
      <c r="AS123" s="3"/>
      <c r="AT123" s="3"/>
      <c r="AU123" s="3"/>
      <c r="AV123" s="3"/>
      <c r="AW123" s="3"/>
      <c r="AX123" s="3"/>
      <c r="AY123" s="3"/>
      <c r="AZ123" s="3"/>
    </row>
    <row r="124" spans="34:52">
      <c r="AH124" s="52"/>
      <c r="AI124" s="52"/>
      <c r="AM124" s="3"/>
      <c r="AN124" s="14"/>
      <c r="AO124" s="14"/>
      <c r="AQ124" s="14"/>
      <c r="AR124" s="3"/>
      <c r="AS124" s="3"/>
      <c r="AT124" s="3"/>
      <c r="AU124" s="3"/>
      <c r="AV124" s="3"/>
      <c r="AW124" s="3"/>
      <c r="AX124" s="3"/>
      <c r="AY124" s="3"/>
      <c r="AZ124" s="3"/>
    </row>
    <row r="125" spans="34:52">
      <c r="AH125" s="52"/>
      <c r="AI125" s="52"/>
      <c r="AM125" s="3"/>
      <c r="AN125" s="14"/>
      <c r="AO125" s="14"/>
      <c r="AQ125" s="14"/>
      <c r="AR125" s="3"/>
      <c r="AS125" s="3"/>
      <c r="AT125" s="3"/>
      <c r="AU125" s="3"/>
      <c r="AV125" s="3"/>
      <c r="AW125" s="3"/>
      <c r="AX125" s="3"/>
      <c r="AY125" s="3"/>
      <c r="AZ125" s="3"/>
    </row>
    <row r="126" spans="34:52">
      <c r="AH126" s="52"/>
      <c r="AI126" s="52"/>
      <c r="AM126" s="3"/>
      <c r="AN126" s="14"/>
      <c r="AO126" s="14"/>
      <c r="AQ126" s="14"/>
      <c r="AR126" s="3"/>
      <c r="AS126" s="3"/>
      <c r="AT126" s="3"/>
      <c r="AU126" s="3"/>
      <c r="AV126" s="3"/>
      <c r="AW126" s="3"/>
      <c r="AX126" s="3"/>
      <c r="AY126" s="3"/>
      <c r="AZ126" s="3"/>
    </row>
    <row r="127" spans="34:52">
      <c r="AH127" s="52"/>
      <c r="AI127" s="52"/>
      <c r="AM127" s="3"/>
      <c r="AN127" s="14"/>
      <c r="AO127" s="14"/>
      <c r="AQ127" s="14"/>
      <c r="AR127" s="3"/>
      <c r="AS127" s="3"/>
      <c r="AT127" s="3"/>
      <c r="AU127" s="3"/>
      <c r="AV127" s="3"/>
      <c r="AW127" s="3"/>
      <c r="AX127" s="3"/>
      <c r="AY127" s="3"/>
      <c r="AZ127" s="3"/>
    </row>
    <row r="128" spans="34:52">
      <c r="AH128" s="52"/>
      <c r="AI128" s="52"/>
      <c r="AM128" s="3"/>
      <c r="AN128" s="14"/>
      <c r="AO128" s="14"/>
      <c r="AQ128" s="14"/>
      <c r="AR128" s="3"/>
      <c r="AS128" s="3"/>
      <c r="AT128" s="3"/>
      <c r="AU128" s="3"/>
      <c r="AV128" s="3"/>
      <c r="AW128" s="3"/>
      <c r="AX128" s="3"/>
      <c r="AY128" s="3"/>
      <c r="AZ128" s="3"/>
    </row>
    <row r="129" spans="34:53">
      <c r="AH129" s="52"/>
      <c r="AI129" s="52"/>
      <c r="AM129" s="3"/>
      <c r="AN129" s="14"/>
      <c r="AO129" s="14"/>
      <c r="AQ129" s="14"/>
      <c r="AR129" s="3"/>
      <c r="AS129" s="3"/>
      <c r="AT129" s="3"/>
      <c r="AU129" s="3"/>
      <c r="AV129" s="3"/>
      <c r="AW129" s="3"/>
      <c r="AX129" s="3"/>
      <c r="AY129" s="3"/>
      <c r="AZ129" s="3"/>
    </row>
    <row r="130" spans="34:53">
      <c r="AH130" s="52"/>
      <c r="AI130" s="52"/>
      <c r="AM130" s="3"/>
      <c r="AN130" s="14"/>
      <c r="AO130" s="14"/>
      <c r="AQ130" s="14"/>
      <c r="AR130" s="3"/>
      <c r="AS130" s="3"/>
      <c r="AT130" s="3"/>
      <c r="AU130" s="3"/>
      <c r="AV130" s="3"/>
      <c r="AW130" s="3"/>
      <c r="AX130" s="3"/>
      <c r="AY130" s="3"/>
      <c r="AZ130" s="3"/>
    </row>
    <row r="131" spans="34:53">
      <c r="AH131" s="52"/>
      <c r="AI131" s="52"/>
      <c r="AM131" s="3"/>
      <c r="AN131" s="14"/>
      <c r="AO131" s="14"/>
      <c r="AQ131" s="14"/>
      <c r="AR131" s="3"/>
      <c r="AS131" s="3"/>
      <c r="AT131" s="3"/>
      <c r="AU131" s="3"/>
      <c r="AV131" s="3"/>
      <c r="AW131" s="3"/>
      <c r="AX131" s="3"/>
      <c r="AY131" s="3"/>
      <c r="AZ131" s="3"/>
    </row>
    <row r="132" spans="34:53">
      <c r="AH132" s="52"/>
      <c r="AI132" s="52"/>
      <c r="AM132" s="3"/>
      <c r="AN132" s="14"/>
      <c r="AO132" s="14"/>
      <c r="AQ132" s="14"/>
      <c r="AR132" s="3"/>
      <c r="AS132" s="3"/>
      <c r="AT132" s="3"/>
      <c r="AU132" s="3"/>
      <c r="AV132" s="3"/>
      <c r="AW132" s="3"/>
      <c r="AX132" s="3"/>
      <c r="AY132" s="3"/>
      <c r="AZ132" s="3"/>
    </row>
    <row r="133" spans="34:53">
      <c r="AH133" s="52"/>
      <c r="AI133" s="52"/>
      <c r="AM133" s="3"/>
      <c r="AN133" s="14"/>
      <c r="AO133" s="14"/>
      <c r="AQ133" s="14"/>
      <c r="AR133" s="3"/>
      <c r="AS133" s="3"/>
      <c r="AT133" s="3"/>
      <c r="AU133" s="3"/>
      <c r="AV133" s="3"/>
      <c r="AW133" s="3"/>
      <c r="AX133" s="3"/>
      <c r="AY133" s="3"/>
      <c r="AZ133" s="3"/>
    </row>
    <row r="134" spans="34:53">
      <c r="AH134" s="52"/>
      <c r="AI134" s="52"/>
      <c r="AM134" s="3"/>
      <c r="AN134" s="14"/>
      <c r="AO134" s="14"/>
      <c r="AQ134" s="14"/>
      <c r="AR134" s="3"/>
      <c r="AS134" s="3"/>
      <c r="AT134" s="3"/>
      <c r="AU134" s="3"/>
      <c r="AV134" s="3"/>
      <c r="AW134" s="3"/>
      <c r="AX134" s="3"/>
      <c r="AY134" s="3"/>
      <c r="AZ134" s="3"/>
    </row>
    <row r="135" spans="34:53">
      <c r="AH135" s="52"/>
      <c r="AI135" s="52"/>
      <c r="AM135" s="3"/>
      <c r="AN135" s="14"/>
      <c r="AO135" s="14"/>
      <c r="AQ135" s="14"/>
      <c r="AR135" s="3"/>
      <c r="AS135" s="3"/>
      <c r="AT135" s="3"/>
      <c r="AU135" s="3"/>
      <c r="AV135" s="3"/>
      <c r="AW135" s="3"/>
      <c r="AX135" s="3"/>
      <c r="AY135" s="3"/>
      <c r="AZ135" s="3"/>
    </row>
    <row r="136" spans="34:53">
      <c r="AH136" s="52"/>
      <c r="AI136" s="52"/>
      <c r="AM136" s="3"/>
      <c r="AN136" s="14"/>
      <c r="AO136" s="14"/>
      <c r="AQ136" s="14"/>
      <c r="AR136" s="3"/>
      <c r="AS136" s="3"/>
      <c r="AT136" s="3"/>
      <c r="AU136" s="3"/>
      <c r="AV136" s="3"/>
      <c r="AW136" s="3"/>
      <c r="AX136" s="3"/>
      <c r="AY136" s="3"/>
      <c r="AZ136" s="3"/>
    </row>
    <row r="137" spans="34:53">
      <c r="AH137" s="52"/>
      <c r="AI137" s="52"/>
      <c r="AM137" s="3"/>
      <c r="AN137" s="14"/>
      <c r="AO137" s="14"/>
      <c r="AQ137" s="14"/>
      <c r="AR137" s="3"/>
      <c r="AS137" s="3"/>
      <c r="AT137" s="3"/>
      <c r="AU137" s="3"/>
      <c r="AV137" s="3"/>
      <c r="AW137" s="3"/>
      <c r="AX137" s="3"/>
      <c r="AY137" s="3"/>
      <c r="AZ137" s="3"/>
    </row>
    <row r="138" spans="34:53">
      <c r="AH138" s="52"/>
      <c r="AI138" s="52"/>
      <c r="AM138" s="3"/>
      <c r="AN138" s="14"/>
      <c r="AO138" s="14"/>
      <c r="AQ138" s="14"/>
      <c r="AR138" s="3"/>
      <c r="AS138" s="3"/>
      <c r="AT138" s="3"/>
      <c r="AU138" s="3"/>
      <c r="AV138" s="3"/>
      <c r="AW138" s="3"/>
      <c r="AX138" s="3"/>
      <c r="AY138" s="3"/>
      <c r="AZ138" s="3"/>
    </row>
    <row r="139" spans="34:53">
      <c r="AH139" s="52"/>
      <c r="AI139" s="52"/>
      <c r="AM139" s="3"/>
      <c r="AN139" s="14"/>
      <c r="AO139" s="14"/>
      <c r="AQ139" s="14"/>
      <c r="AR139" s="3"/>
      <c r="AS139" s="3"/>
      <c r="AT139" s="3"/>
      <c r="AU139" s="3"/>
      <c r="AV139" s="3"/>
      <c r="AW139" s="3"/>
      <c r="AX139" s="3"/>
      <c r="AY139" s="3"/>
      <c r="AZ139" s="3"/>
    </row>
    <row r="140" spans="34:53">
      <c r="AH140" s="52"/>
      <c r="AI140" s="52"/>
      <c r="AM140" s="3"/>
      <c r="AN140" s="14"/>
      <c r="AO140" s="14"/>
      <c r="AQ140" s="14"/>
      <c r="AR140" s="3"/>
      <c r="AS140" s="3"/>
      <c r="AT140" s="3"/>
      <c r="AU140" s="3"/>
      <c r="AV140" s="3"/>
      <c r="AW140" s="3"/>
      <c r="AX140" s="3"/>
      <c r="AY140" s="3"/>
      <c r="AZ140" s="3"/>
    </row>
    <row r="141" spans="34:53">
      <c r="AH141" s="52"/>
      <c r="AI141" s="52"/>
      <c r="AM141" s="3"/>
      <c r="AN141" s="14"/>
      <c r="AO141" s="14"/>
      <c r="AQ141" s="14"/>
      <c r="AR141" s="3"/>
      <c r="AS141" s="3"/>
      <c r="AT141" s="3"/>
      <c r="AU141" s="3"/>
      <c r="AV141" s="3"/>
      <c r="AW141" s="3"/>
      <c r="AX141" s="3"/>
      <c r="AY141" s="3"/>
      <c r="AZ141" s="3"/>
    </row>
    <row r="142" spans="34:53">
      <c r="AH142" s="52"/>
      <c r="AI142" s="52"/>
      <c r="AM142" s="3"/>
      <c r="AN142" s="14"/>
      <c r="AO142" s="14"/>
      <c r="AQ142" s="14"/>
      <c r="AR142" s="3"/>
      <c r="AS142" s="3"/>
      <c r="AT142" s="3"/>
      <c r="AU142" s="3"/>
      <c r="AV142" s="3"/>
      <c r="AW142" s="3"/>
      <c r="AX142" s="3"/>
      <c r="AY142" s="3"/>
      <c r="AZ142" s="3"/>
      <c r="BA142" s="24"/>
    </row>
    <row r="143" spans="34:53">
      <c r="AH143" s="52"/>
      <c r="AI143" s="52"/>
      <c r="AM143" s="3"/>
      <c r="AN143" s="14"/>
      <c r="AO143" s="14"/>
      <c r="AQ143" s="14"/>
      <c r="AR143" s="3"/>
      <c r="AS143" s="3"/>
      <c r="AT143" s="3"/>
      <c r="AU143" s="3"/>
      <c r="AV143" s="3"/>
      <c r="AW143" s="3"/>
      <c r="AX143" s="3"/>
      <c r="AY143" s="3"/>
      <c r="AZ143" s="3"/>
      <c r="BA143" s="24"/>
    </row>
    <row r="144" spans="34:53">
      <c r="AH144" s="52"/>
      <c r="AI144" s="52"/>
      <c r="AM144" s="3"/>
      <c r="AN144" s="14"/>
      <c r="AO144" s="14"/>
      <c r="AQ144" s="14"/>
      <c r="AR144" s="3"/>
      <c r="AS144" s="3"/>
      <c r="AT144" s="3"/>
      <c r="AU144" s="3"/>
      <c r="AV144" s="3"/>
      <c r="AW144" s="3"/>
      <c r="AX144" s="3"/>
      <c r="AY144" s="3"/>
      <c r="AZ144" s="3"/>
      <c r="BA144" s="24"/>
    </row>
    <row r="145" spans="34:53">
      <c r="AH145" s="52"/>
      <c r="AI145" s="52"/>
      <c r="AM145" s="3"/>
      <c r="AN145" s="14"/>
      <c r="AO145" s="14"/>
      <c r="AQ145" s="14"/>
      <c r="AR145" s="3"/>
      <c r="AS145" s="3"/>
      <c r="AT145" s="3"/>
      <c r="AU145" s="3"/>
      <c r="AV145" s="3"/>
      <c r="AW145" s="3"/>
      <c r="AX145" s="3"/>
      <c r="AY145" s="3"/>
      <c r="AZ145" s="3"/>
      <c r="BA145" s="24"/>
    </row>
    <row r="146" spans="34:53">
      <c r="AH146" s="52"/>
      <c r="AI146" s="52"/>
      <c r="AM146" s="3"/>
      <c r="AN146" s="14"/>
      <c r="AO146" s="14"/>
      <c r="AQ146" s="14"/>
      <c r="AR146" s="3"/>
      <c r="AS146" s="3"/>
      <c r="AT146" s="3"/>
      <c r="AU146" s="3"/>
      <c r="AV146" s="3"/>
      <c r="AW146" s="3"/>
      <c r="AX146" s="3"/>
      <c r="AY146" s="3"/>
      <c r="AZ146" s="3"/>
      <c r="BA146" s="24"/>
    </row>
    <row r="147" spans="34:53" ht="12.75" customHeight="1">
      <c r="AH147" s="52"/>
      <c r="AI147" s="52"/>
      <c r="AM147" s="3"/>
      <c r="AN147" s="14"/>
      <c r="AO147" s="14"/>
      <c r="AQ147" s="14"/>
      <c r="AR147" s="3"/>
      <c r="AS147" s="3"/>
      <c r="AT147" s="3"/>
      <c r="AU147" s="3"/>
      <c r="AV147" s="3"/>
      <c r="AW147" s="3"/>
      <c r="AX147" s="3"/>
      <c r="AY147" s="3"/>
      <c r="AZ147" s="3"/>
      <c r="BA147" s="24"/>
    </row>
    <row r="148" spans="34:53">
      <c r="AH148" s="52"/>
      <c r="AI148" s="52"/>
      <c r="AM148" s="3"/>
      <c r="AN148" s="14"/>
      <c r="AO148" s="14"/>
      <c r="AQ148" s="14"/>
      <c r="AR148" s="3"/>
      <c r="AS148" s="3"/>
      <c r="AT148" s="3"/>
      <c r="AU148" s="3"/>
      <c r="AV148" s="3"/>
      <c r="AW148" s="3"/>
      <c r="AX148" s="3"/>
      <c r="AY148" s="3"/>
      <c r="AZ148" s="3"/>
      <c r="BA148" s="24"/>
    </row>
    <row r="149" spans="34:53">
      <c r="AH149" s="52"/>
      <c r="AI149" s="52"/>
      <c r="AM149" s="3"/>
      <c r="AN149" s="14"/>
      <c r="AO149" s="14"/>
      <c r="AQ149" s="14"/>
      <c r="AR149" s="3"/>
      <c r="AS149" s="3"/>
      <c r="AT149" s="3"/>
      <c r="AU149" s="3"/>
      <c r="AV149" s="3"/>
      <c r="AW149" s="3"/>
      <c r="AX149" s="3"/>
      <c r="AY149" s="3"/>
      <c r="AZ149" s="3"/>
      <c r="BA149" s="24"/>
    </row>
    <row r="150" spans="34:53">
      <c r="AH150" s="52"/>
      <c r="AI150" s="52"/>
      <c r="AM150" s="3"/>
      <c r="AN150" s="14"/>
      <c r="AO150" s="14"/>
      <c r="AQ150" s="14"/>
      <c r="AR150" s="3"/>
      <c r="AS150" s="3"/>
      <c r="AT150" s="3"/>
      <c r="AU150" s="3"/>
      <c r="AV150" s="3"/>
      <c r="AW150" s="3"/>
      <c r="AX150" s="3"/>
      <c r="AY150" s="3"/>
      <c r="AZ150" s="3"/>
      <c r="BA150" s="24"/>
    </row>
    <row r="151" spans="34:53">
      <c r="AH151" s="52"/>
      <c r="AI151" s="52"/>
      <c r="AM151" s="3"/>
      <c r="AN151" s="14"/>
      <c r="AO151" s="14"/>
      <c r="AQ151" s="14"/>
      <c r="AR151" s="3"/>
      <c r="AS151" s="3"/>
      <c r="AT151" s="3"/>
      <c r="AU151" s="3"/>
      <c r="AV151" s="3"/>
      <c r="AW151" s="3"/>
      <c r="AX151" s="3"/>
      <c r="AY151" s="3"/>
      <c r="AZ151" s="3"/>
      <c r="BA151" s="24"/>
    </row>
    <row r="152" spans="34:53">
      <c r="AH152" s="52"/>
      <c r="AI152" s="52"/>
      <c r="AM152" s="3"/>
      <c r="AN152" s="14"/>
      <c r="AO152" s="14"/>
      <c r="AQ152" s="14"/>
      <c r="AR152" s="3"/>
      <c r="AS152" s="3"/>
      <c r="AT152" s="3"/>
      <c r="AU152" s="3"/>
      <c r="AV152" s="3"/>
      <c r="AW152" s="3"/>
      <c r="AX152" s="3"/>
      <c r="AY152" s="3"/>
      <c r="AZ152" s="3"/>
      <c r="BA152" s="24"/>
    </row>
    <row r="153" spans="34:53">
      <c r="AH153" s="52"/>
      <c r="AI153" s="52"/>
      <c r="AM153" s="3"/>
      <c r="AN153" s="14"/>
      <c r="AO153" s="14"/>
      <c r="AQ153" s="14"/>
      <c r="AR153" s="3"/>
      <c r="AS153" s="3"/>
      <c r="AT153" s="3"/>
      <c r="AU153" s="3"/>
      <c r="AV153" s="3"/>
      <c r="AW153" s="3"/>
      <c r="AX153" s="3"/>
      <c r="AY153" s="3"/>
      <c r="AZ153" s="3"/>
      <c r="BA153" s="24"/>
    </row>
    <row r="154" spans="34:53">
      <c r="AH154" s="52"/>
      <c r="AI154" s="52"/>
      <c r="AM154" s="3"/>
      <c r="AN154" s="14"/>
      <c r="AO154" s="14"/>
      <c r="AQ154" s="14"/>
      <c r="AR154" s="3"/>
      <c r="AS154" s="3"/>
      <c r="AT154" s="3"/>
      <c r="AU154" s="3"/>
      <c r="AV154" s="3"/>
      <c r="AW154" s="3"/>
      <c r="AX154" s="3"/>
      <c r="AY154" s="3"/>
      <c r="AZ154" s="3"/>
      <c r="BA154" s="24"/>
    </row>
    <row r="155" spans="34:53">
      <c r="AH155" s="52"/>
      <c r="AI155" s="52"/>
      <c r="AM155" s="3"/>
      <c r="AN155" s="14"/>
      <c r="AO155" s="14"/>
      <c r="AQ155" s="14"/>
      <c r="AR155" s="3"/>
      <c r="AS155" s="3"/>
      <c r="AT155" s="3"/>
      <c r="AU155" s="3"/>
      <c r="AV155" s="3"/>
      <c r="AW155" s="3"/>
      <c r="AX155" s="3"/>
      <c r="AY155" s="3"/>
      <c r="AZ155" s="3"/>
      <c r="BA155" s="24"/>
    </row>
    <row r="156" spans="34:53">
      <c r="AH156" s="52"/>
      <c r="AI156" s="52"/>
      <c r="AM156" s="3"/>
      <c r="AN156" s="14"/>
      <c r="AO156" s="14"/>
      <c r="AQ156" s="14"/>
      <c r="AR156" s="3"/>
      <c r="AS156" s="3"/>
      <c r="AT156" s="3"/>
      <c r="AU156" s="3"/>
      <c r="AV156" s="3"/>
      <c r="AW156" s="3"/>
      <c r="AX156" s="3"/>
      <c r="AY156" s="3"/>
      <c r="AZ156" s="3"/>
      <c r="BA156" s="24"/>
    </row>
    <row r="157" spans="34:53">
      <c r="AH157" s="52"/>
      <c r="AI157" s="52"/>
      <c r="AM157" s="3"/>
      <c r="AN157" s="14"/>
      <c r="AO157" s="14"/>
      <c r="AQ157" s="14"/>
      <c r="AR157" s="3"/>
      <c r="AS157" s="3"/>
      <c r="AT157" s="3"/>
      <c r="AU157" s="3"/>
      <c r="AV157" s="3"/>
      <c r="AW157" s="3"/>
      <c r="AX157" s="3"/>
      <c r="AY157" s="3"/>
      <c r="AZ157" s="3"/>
      <c r="BA157" s="24"/>
    </row>
    <row r="158" spans="34:53">
      <c r="AH158" s="52"/>
      <c r="AI158" s="52"/>
      <c r="AM158" s="3"/>
      <c r="AN158" s="14"/>
      <c r="AO158" s="14"/>
      <c r="AQ158" s="14"/>
      <c r="AR158" s="3"/>
      <c r="AS158" s="3"/>
      <c r="AT158" s="3"/>
      <c r="AU158" s="3"/>
      <c r="AV158" s="3"/>
      <c r="AW158" s="3"/>
      <c r="AX158" s="3"/>
      <c r="AY158" s="3"/>
      <c r="AZ158" s="3"/>
      <c r="BA158" s="24"/>
    </row>
    <row r="159" spans="34:53">
      <c r="AH159" s="52"/>
      <c r="AI159" s="52"/>
      <c r="AM159" s="3"/>
      <c r="AN159" s="14"/>
      <c r="AO159" s="14"/>
      <c r="AQ159" s="14"/>
      <c r="AR159" s="3"/>
      <c r="AS159" s="3"/>
      <c r="AT159" s="3"/>
      <c r="AU159" s="3"/>
      <c r="AV159" s="3"/>
      <c r="AW159" s="3"/>
      <c r="AX159" s="3"/>
      <c r="AY159" s="3"/>
      <c r="AZ159" s="3"/>
      <c r="BA159" s="24"/>
    </row>
    <row r="160" spans="34:53">
      <c r="AH160" s="52"/>
      <c r="AI160" s="52"/>
      <c r="AM160" s="3"/>
      <c r="AN160" s="14"/>
      <c r="AO160" s="14"/>
      <c r="AQ160" s="14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34:53">
      <c r="AH161" s="52"/>
      <c r="AI161" s="52"/>
      <c r="AM161" s="3"/>
      <c r="AN161" s="14"/>
      <c r="AO161" s="14"/>
      <c r="AQ161" s="14"/>
      <c r="AR161" s="3"/>
      <c r="AS161" s="3"/>
      <c r="AT161" s="3"/>
      <c r="AU161" s="3"/>
      <c r="AV161" s="3"/>
      <c r="AW161" s="3"/>
      <c r="AX161" s="3"/>
      <c r="AY161" s="3"/>
      <c r="AZ161" s="3"/>
      <c r="BA161" s="24"/>
    </row>
    <row r="162" spans="34:53">
      <c r="AH162" s="52"/>
      <c r="AI162" s="52"/>
      <c r="AM162" s="3"/>
      <c r="AN162" s="14"/>
      <c r="AO162" s="14"/>
      <c r="AQ162" s="14"/>
      <c r="AR162" s="3"/>
      <c r="AS162" s="3"/>
      <c r="AT162" s="3"/>
      <c r="AU162" s="3"/>
      <c r="AV162" s="3"/>
      <c r="AW162" s="3"/>
      <c r="AX162" s="3"/>
      <c r="AY162" s="3"/>
      <c r="AZ162" s="3"/>
      <c r="BA162" s="24"/>
    </row>
    <row r="163" spans="34:53">
      <c r="AH163" s="52"/>
      <c r="AI163" s="52"/>
      <c r="AM163" s="3"/>
      <c r="AN163" s="14"/>
      <c r="AO163" s="14"/>
      <c r="AQ163" s="14"/>
      <c r="AR163" s="3"/>
      <c r="AS163" s="3"/>
      <c r="AT163" s="3"/>
      <c r="AU163" s="3"/>
      <c r="AV163" s="3"/>
      <c r="AW163" s="3"/>
      <c r="AX163" s="3"/>
      <c r="AY163" s="3"/>
      <c r="AZ163" s="3"/>
      <c r="BA163" s="24"/>
    </row>
    <row r="164" spans="34:53">
      <c r="AH164" s="52"/>
      <c r="AI164" s="52"/>
      <c r="AM164" s="3"/>
      <c r="AN164" s="14"/>
      <c r="AO164" s="14"/>
      <c r="AQ164" s="14"/>
      <c r="AR164" s="3"/>
      <c r="AS164" s="3"/>
      <c r="AT164" s="3"/>
      <c r="AU164" s="3"/>
      <c r="AV164" s="3"/>
      <c r="AW164" s="3"/>
      <c r="AX164" s="3"/>
      <c r="AY164" s="3"/>
      <c r="AZ164" s="3"/>
      <c r="BA164" s="24"/>
    </row>
    <row r="165" spans="34:53">
      <c r="AH165" s="52"/>
      <c r="AI165" s="52"/>
      <c r="AM165" s="3"/>
      <c r="AN165" s="14"/>
      <c r="AO165" s="14"/>
      <c r="AQ165" s="14"/>
      <c r="AR165" s="3"/>
      <c r="AS165" s="3"/>
      <c r="AT165" s="3"/>
      <c r="AU165" s="3"/>
      <c r="AV165" s="3"/>
      <c r="AW165" s="3"/>
      <c r="AX165" s="3"/>
      <c r="AY165" s="3"/>
      <c r="AZ165" s="3"/>
      <c r="BA165" s="24"/>
    </row>
    <row r="166" spans="34:53">
      <c r="AH166" s="52"/>
      <c r="AI166" s="52"/>
      <c r="AM166" s="3"/>
      <c r="AN166" s="14"/>
      <c r="AO166" s="14"/>
      <c r="AQ166" s="14"/>
      <c r="AR166" s="3"/>
      <c r="AS166" s="3"/>
      <c r="AT166" s="3"/>
      <c r="AU166" s="3"/>
      <c r="AV166" s="3"/>
      <c r="AW166" s="3"/>
      <c r="AX166" s="3"/>
      <c r="AY166" s="3"/>
      <c r="AZ166" s="3"/>
      <c r="BA166" s="24"/>
    </row>
    <row r="167" spans="34:53">
      <c r="AH167" s="52"/>
      <c r="AI167" s="52"/>
      <c r="AM167" s="3"/>
      <c r="AN167" s="14"/>
      <c r="AO167" s="14"/>
      <c r="AQ167" s="14"/>
      <c r="AR167" s="3"/>
      <c r="AS167" s="3"/>
      <c r="AT167" s="3"/>
      <c r="AU167" s="3"/>
      <c r="AV167" s="3"/>
      <c r="AW167" s="3"/>
      <c r="AX167" s="3"/>
      <c r="AY167" s="3"/>
      <c r="AZ167" s="3"/>
      <c r="BA167" s="24"/>
    </row>
    <row r="168" spans="34:53">
      <c r="AH168" s="52"/>
      <c r="AI168" s="52"/>
      <c r="AM168" s="3"/>
      <c r="AN168" s="14"/>
      <c r="AO168" s="14"/>
      <c r="AQ168" s="14"/>
      <c r="AR168" s="3"/>
      <c r="AS168" s="3"/>
      <c r="AT168" s="3"/>
      <c r="AU168" s="3"/>
      <c r="AV168" s="3"/>
      <c r="AW168" s="3"/>
      <c r="AX168" s="3"/>
      <c r="AY168" s="3"/>
      <c r="AZ168" s="3"/>
      <c r="BA168" s="24"/>
    </row>
    <row r="169" spans="34:53">
      <c r="AH169" s="52"/>
      <c r="AI169" s="52"/>
      <c r="AM169" s="3"/>
      <c r="AN169" s="14"/>
      <c r="AO169" s="14"/>
      <c r="AQ169" s="14"/>
      <c r="AR169" s="3"/>
      <c r="AS169" s="3"/>
      <c r="AT169" s="3"/>
      <c r="AU169" s="3"/>
      <c r="AV169" s="3"/>
      <c r="AW169" s="3"/>
      <c r="AX169" s="3"/>
      <c r="AY169" s="3"/>
      <c r="AZ169" s="3"/>
      <c r="BA169" s="24"/>
    </row>
    <row r="170" spans="34:53">
      <c r="AH170" s="52"/>
      <c r="AI170" s="52"/>
      <c r="AM170" s="3"/>
      <c r="AN170" s="14"/>
      <c r="AO170" s="14"/>
      <c r="AQ170" s="14"/>
      <c r="AR170" s="3"/>
      <c r="AS170" s="3"/>
      <c r="AT170" s="3"/>
      <c r="AU170" s="3"/>
      <c r="AV170" s="3"/>
      <c r="AW170" s="3"/>
      <c r="AX170" s="3"/>
      <c r="AY170" s="3"/>
      <c r="AZ170" s="3"/>
      <c r="BA170" s="24"/>
    </row>
    <row r="171" spans="34:53">
      <c r="AH171" s="52"/>
      <c r="AI171" s="52"/>
      <c r="AM171" s="3"/>
      <c r="AN171" s="14"/>
      <c r="AO171" s="14"/>
      <c r="AQ171" s="14"/>
      <c r="AR171" s="3"/>
      <c r="AS171" s="3"/>
      <c r="AT171" s="3"/>
      <c r="AU171" s="3"/>
      <c r="AV171" s="3"/>
      <c r="AW171" s="3"/>
      <c r="AX171" s="3"/>
      <c r="AY171" s="3"/>
      <c r="AZ171" s="3"/>
      <c r="BA171" s="24"/>
    </row>
    <row r="172" spans="34:53">
      <c r="AH172" s="52"/>
      <c r="AI172" s="52"/>
      <c r="AM172" s="3"/>
      <c r="AN172" s="14"/>
      <c r="AO172" s="14"/>
      <c r="AQ172" s="14"/>
      <c r="AR172" s="3"/>
      <c r="AS172" s="3"/>
      <c r="AT172" s="3"/>
      <c r="AU172" s="3"/>
      <c r="AV172" s="3"/>
      <c r="AW172" s="3"/>
      <c r="AX172" s="3"/>
      <c r="AY172" s="3"/>
      <c r="AZ172" s="3"/>
      <c r="BA172" s="24"/>
    </row>
    <row r="173" spans="34:53">
      <c r="AH173" s="52"/>
      <c r="AI173" s="52"/>
      <c r="AM173" s="3"/>
      <c r="AN173" s="14"/>
      <c r="AO173" s="14"/>
      <c r="AQ173" s="14"/>
      <c r="AR173" s="3"/>
      <c r="AS173" s="3"/>
      <c r="AT173" s="3"/>
      <c r="AU173" s="3"/>
      <c r="AV173" s="3"/>
      <c r="AW173" s="3"/>
      <c r="AX173" s="3"/>
      <c r="AY173" s="3"/>
      <c r="AZ173" s="3"/>
      <c r="BA173" s="24"/>
    </row>
    <row r="174" spans="34:53">
      <c r="AH174" s="52"/>
      <c r="AI174" s="52"/>
      <c r="AM174" s="3"/>
      <c r="AN174" s="14"/>
      <c r="AO174" s="14"/>
      <c r="AQ174" s="14"/>
      <c r="AR174" s="3"/>
      <c r="AS174" s="3"/>
      <c r="AT174" s="3"/>
      <c r="AU174" s="3"/>
      <c r="AV174" s="3"/>
      <c r="AW174" s="3"/>
      <c r="AX174" s="3"/>
      <c r="AY174" s="3"/>
      <c r="AZ174" s="3"/>
      <c r="BA174" s="24"/>
    </row>
    <row r="175" spans="34:53">
      <c r="AH175" s="52"/>
      <c r="AI175" s="52"/>
      <c r="AM175" s="3"/>
      <c r="AN175" s="14"/>
      <c r="AO175" s="14"/>
      <c r="AQ175" s="14"/>
      <c r="AR175" s="3"/>
      <c r="AS175" s="3"/>
      <c r="AT175" s="3"/>
      <c r="AU175" s="3"/>
      <c r="AV175" s="3"/>
      <c r="AW175" s="3"/>
      <c r="AX175" s="3"/>
      <c r="AY175" s="3"/>
      <c r="AZ175" s="3"/>
      <c r="BA175" s="24"/>
    </row>
    <row r="176" spans="34:53">
      <c r="AH176" s="52"/>
      <c r="AI176" s="52"/>
      <c r="AM176" s="3"/>
      <c r="AN176" s="14"/>
      <c r="AO176" s="14"/>
      <c r="AQ176" s="14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34:53">
      <c r="AH177" s="52"/>
      <c r="AI177" s="52"/>
      <c r="AM177" s="3"/>
      <c r="AN177" s="14"/>
      <c r="AO177" s="14"/>
      <c r="AQ177" s="14"/>
      <c r="AR177" s="3"/>
      <c r="AS177" s="3"/>
      <c r="AT177" s="3"/>
      <c r="AU177" s="3"/>
      <c r="AV177" s="3"/>
      <c r="AW177" s="3"/>
      <c r="AX177" s="3"/>
      <c r="AY177" s="3"/>
      <c r="AZ177" s="3"/>
      <c r="BA177" s="24"/>
    </row>
    <row r="178" spans="34:53">
      <c r="AH178" s="52"/>
      <c r="AI178" s="52"/>
      <c r="AM178" s="3"/>
      <c r="AN178" s="14"/>
      <c r="AO178" s="14"/>
      <c r="AQ178" s="14"/>
      <c r="AR178" s="3"/>
      <c r="AS178" s="3"/>
      <c r="AT178" s="3"/>
      <c r="AU178" s="3"/>
      <c r="AV178" s="3"/>
      <c r="AW178" s="3"/>
      <c r="AX178" s="3"/>
      <c r="AY178" s="3"/>
      <c r="AZ178" s="3"/>
      <c r="BA178" s="24"/>
    </row>
    <row r="179" spans="34:53">
      <c r="AH179" s="52"/>
      <c r="AI179" s="52"/>
      <c r="AM179" s="3"/>
      <c r="AN179" s="14"/>
      <c r="AO179" s="14"/>
      <c r="AQ179" s="14"/>
      <c r="AR179" s="3"/>
      <c r="AS179" s="3"/>
      <c r="AT179" s="3"/>
      <c r="AU179" s="3"/>
      <c r="AV179" s="3"/>
      <c r="AW179" s="3"/>
      <c r="AX179" s="3"/>
      <c r="AY179" s="3"/>
      <c r="AZ179" s="3"/>
      <c r="BA179" s="24"/>
    </row>
    <row r="180" spans="34:53">
      <c r="AH180" s="52"/>
      <c r="AI180" s="52"/>
      <c r="AM180" s="3"/>
      <c r="AN180" s="14"/>
      <c r="AO180" s="14"/>
      <c r="AQ180" s="14"/>
      <c r="AR180" s="3"/>
      <c r="AS180" s="3"/>
      <c r="AT180" s="3"/>
      <c r="AU180" s="3"/>
      <c r="AV180" s="3"/>
      <c r="AW180" s="3"/>
      <c r="AX180" s="3"/>
      <c r="AY180" s="3"/>
      <c r="AZ180" s="3"/>
      <c r="BA180" s="24"/>
    </row>
    <row r="181" spans="34:53">
      <c r="AH181" s="52"/>
      <c r="AI181" s="52"/>
      <c r="AM181" s="3"/>
      <c r="AN181" s="14"/>
      <c r="AO181" s="14"/>
      <c r="AQ181" s="14"/>
      <c r="AR181" s="3"/>
      <c r="AS181" s="3"/>
      <c r="AT181" s="3"/>
      <c r="AU181" s="3"/>
      <c r="AV181" s="3"/>
      <c r="AW181" s="3"/>
      <c r="AX181" s="3"/>
      <c r="AY181" s="3"/>
      <c r="AZ181" s="3"/>
      <c r="BA181" s="24"/>
    </row>
    <row r="182" spans="34:53">
      <c r="AH182" s="52"/>
      <c r="AI182" s="52"/>
      <c r="AM182" s="3"/>
      <c r="AN182" s="14"/>
      <c r="AO182" s="14"/>
      <c r="AQ182" s="14"/>
      <c r="AR182" s="3"/>
      <c r="AS182" s="3"/>
      <c r="AT182" s="3"/>
      <c r="AU182" s="3"/>
      <c r="AV182" s="3"/>
      <c r="AW182" s="3"/>
      <c r="AX182" s="3"/>
      <c r="AY182" s="3"/>
      <c r="AZ182" s="3"/>
      <c r="BA182" s="24"/>
    </row>
    <row r="183" spans="34:53">
      <c r="AH183" s="52"/>
      <c r="AI183" s="52"/>
      <c r="AM183" s="3"/>
      <c r="AN183" s="14"/>
      <c r="AO183" s="14"/>
      <c r="AQ183" s="14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34:53">
      <c r="AH184" s="52"/>
      <c r="AI184" s="52"/>
      <c r="AM184" s="3"/>
      <c r="AN184" s="14"/>
      <c r="AO184" s="14"/>
      <c r="AQ184" s="14"/>
      <c r="AR184" s="3"/>
      <c r="AS184" s="3"/>
      <c r="AT184" s="3"/>
      <c r="AU184" s="3"/>
      <c r="AV184" s="3"/>
      <c r="AW184" s="3"/>
      <c r="AX184" s="3"/>
      <c r="AY184" s="3"/>
      <c r="AZ184" s="3"/>
      <c r="BA184" s="24"/>
    </row>
    <row r="185" spans="34:53">
      <c r="AH185" s="52"/>
      <c r="AI185" s="52"/>
      <c r="AM185" s="3"/>
      <c r="AN185" s="14"/>
      <c r="AO185" s="14"/>
      <c r="AQ185" s="14"/>
      <c r="AR185" s="3"/>
      <c r="AS185" s="3"/>
      <c r="AT185" s="3"/>
      <c r="AU185" s="3"/>
      <c r="AV185" s="3"/>
      <c r="AW185" s="3"/>
      <c r="AX185" s="3"/>
      <c r="AY185" s="3"/>
      <c r="AZ185" s="3"/>
      <c r="BA185" s="24"/>
    </row>
    <row r="186" spans="34:53">
      <c r="AH186" s="52"/>
      <c r="AI186" s="52"/>
      <c r="AM186" s="3"/>
      <c r="AN186" s="14"/>
      <c r="AO186" s="14"/>
      <c r="AQ186" s="14"/>
      <c r="AR186" s="3"/>
      <c r="AS186" s="3"/>
      <c r="AT186" s="3"/>
      <c r="AU186" s="3"/>
      <c r="AV186" s="3"/>
      <c r="AW186" s="3"/>
      <c r="AX186" s="3"/>
      <c r="AY186" s="3"/>
      <c r="AZ186" s="3"/>
      <c r="BA186" s="24"/>
    </row>
    <row r="187" spans="34:53">
      <c r="AH187" s="52"/>
      <c r="AI187" s="52"/>
      <c r="AM187" s="3"/>
      <c r="AN187" s="14"/>
      <c r="AO187" s="14"/>
      <c r="AQ187" s="14"/>
      <c r="AR187" s="3"/>
      <c r="AS187" s="3"/>
      <c r="AT187" s="3"/>
      <c r="AU187" s="3"/>
      <c r="AV187" s="3"/>
      <c r="AW187" s="3"/>
      <c r="AX187" s="3"/>
      <c r="AY187" s="3"/>
      <c r="AZ187" s="3"/>
      <c r="BA187" s="24"/>
    </row>
    <row r="188" spans="34:53">
      <c r="AH188" s="52"/>
      <c r="AI188" s="52"/>
      <c r="AM188" s="3"/>
      <c r="AN188" s="14"/>
      <c r="AO188" s="14"/>
      <c r="AQ188" s="14"/>
      <c r="AR188" s="3"/>
      <c r="AS188" s="3"/>
      <c r="AT188" s="3"/>
      <c r="AU188" s="3"/>
      <c r="AV188" s="3"/>
      <c r="AW188" s="3"/>
      <c r="AX188" s="3"/>
      <c r="AY188" s="3"/>
      <c r="AZ188" s="3"/>
      <c r="BA188" s="24"/>
    </row>
    <row r="189" spans="34:53">
      <c r="AH189" s="52"/>
      <c r="AI189" s="52"/>
      <c r="AM189" s="3"/>
      <c r="AN189" s="14"/>
      <c r="AO189" s="14"/>
      <c r="AQ189" s="14"/>
      <c r="AR189" s="3"/>
      <c r="AS189" s="3"/>
      <c r="AT189" s="3"/>
      <c r="AU189" s="3"/>
      <c r="AV189" s="3"/>
      <c r="AW189" s="3"/>
      <c r="AX189" s="3"/>
      <c r="AY189" s="3"/>
      <c r="AZ189" s="3"/>
      <c r="BA189" s="24"/>
    </row>
    <row r="190" spans="34:53">
      <c r="AH190" s="52"/>
      <c r="AI190" s="52"/>
      <c r="AM190" s="3"/>
      <c r="AN190" s="14"/>
      <c r="AO190" s="14"/>
      <c r="AQ190" s="14"/>
      <c r="AR190" s="3"/>
      <c r="AS190" s="3"/>
      <c r="AT190" s="3"/>
      <c r="AU190" s="3"/>
      <c r="AV190" s="3"/>
      <c r="AW190" s="3"/>
      <c r="AX190" s="3"/>
      <c r="AY190" s="3"/>
      <c r="AZ190" s="3"/>
      <c r="BA190" s="24"/>
    </row>
    <row r="191" spans="34:53">
      <c r="AH191" s="52"/>
      <c r="AI191" s="52"/>
      <c r="AM191" s="3"/>
      <c r="AN191" s="14"/>
      <c r="AO191" s="14"/>
      <c r="AQ191" s="14"/>
      <c r="AR191" s="3"/>
      <c r="AS191" s="3"/>
      <c r="AT191" s="3"/>
      <c r="AU191" s="3"/>
      <c r="AV191" s="3"/>
      <c r="AW191" s="3"/>
      <c r="AX191" s="3"/>
      <c r="AY191" s="3"/>
      <c r="AZ191" s="3"/>
      <c r="BA191" s="24"/>
    </row>
    <row r="192" spans="34:53">
      <c r="AH192" s="52"/>
      <c r="AI192" s="52"/>
      <c r="AM192" s="3"/>
      <c r="AN192" s="14"/>
      <c r="AO192" s="14"/>
      <c r="AQ192" s="14"/>
      <c r="AR192" s="3"/>
      <c r="AS192" s="3"/>
      <c r="AT192" s="3"/>
      <c r="AU192" s="3"/>
      <c r="AV192" s="3"/>
      <c r="AW192" s="3"/>
      <c r="AX192" s="3"/>
      <c r="AY192" s="3"/>
      <c r="AZ192" s="3"/>
      <c r="BA192" s="24"/>
    </row>
    <row r="193" spans="34:53">
      <c r="AH193" s="52"/>
      <c r="AI193" s="52"/>
      <c r="AL193" s="185"/>
      <c r="AM193" s="3"/>
      <c r="AN193" s="14"/>
      <c r="AO193" s="14"/>
      <c r="AQ193" s="14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34:53">
      <c r="AH194" s="52"/>
      <c r="AI194" s="52"/>
      <c r="AL194" s="185"/>
      <c r="AM194" s="3"/>
      <c r="AN194" s="14"/>
      <c r="AO194" s="14"/>
      <c r="AQ194" s="14"/>
      <c r="AR194" s="3"/>
      <c r="AS194" s="3"/>
      <c r="AT194" s="3"/>
      <c r="AU194" s="3"/>
      <c r="AV194" s="3"/>
      <c r="AW194" s="3"/>
      <c r="AX194" s="3"/>
      <c r="AY194" s="3"/>
      <c r="AZ194" s="3"/>
      <c r="BA194" s="24"/>
    </row>
    <row r="195" spans="34:53">
      <c r="AH195" s="52"/>
      <c r="AI195" s="52"/>
      <c r="AL195" s="185"/>
      <c r="AM195" s="3"/>
      <c r="AN195" s="14"/>
      <c r="AO195" s="14"/>
      <c r="AQ195" s="14"/>
      <c r="AR195" s="3"/>
      <c r="AS195" s="3"/>
      <c r="AT195" s="3"/>
      <c r="AU195" s="3"/>
      <c r="AV195" s="3"/>
      <c r="AW195" s="3"/>
      <c r="AX195" s="3"/>
      <c r="AY195" s="3"/>
      <c r="AZ195" s="3"/>
      <c r="BA195" s="24"/>
    </row>
    <row r="196" spans="34:53">
      <c r="AH196" s="52"/>
      <c r="AI196" s="52"/>
      <c r="AL196" s="185"/>
      <c r="AM196" s="3"/>
      <c r="AN196" s="14"/>
      <c r="AO196" s="14"/>
      <c r="AQ196" s="14"/>
      <c r="AR196" s="3"/>
      <c r="AS196" s="3"/>
      <c r="AT196" s="3"/>
      <c r="AU196" s="3"/>
      <c r="AV196" s="3"/>
      <c r="AW196" s="3"/>
      <c r="AX196" s="3"/>
      <c r="AY196" s="3"/>
      <c r="AZ196" s="3"/>
      <c r="BA196" s="24"/>
    </row>
    <row r="197" spans="34:53">
      <c r="AH197" s="52"/>
      <c r="AI197" s="52"/>
      <c r="AK197" s="186"/>
      <c r="AL197" s="185"/>
      <c r="AM197" s="3"/>
      <c r="AN197" s="14"/>
      <c r="AO197" s="14"/>
      <c r="AQ197" s="14"/>
      <c r="AR197" s="3"/>
      <c r="AS197" s="3"/>
      <c r="AT197" s="3"/>
      <c r="AU197" s="3"/>
      <c r="AV197" s="3"/>
      <c r="AW197" s="3"/>
      <c r="AX197" s="3"/>
      <c r="AY197" s="3"/>
      <c r="AZ197" s="3"/>
      <c r="BA197" s="24"/>
    </row>
    <row r="198" spans="34:53">
      <c r="AH198" s="52"/>
      <c r="AI198" s="52"/>
      <c r="AK198" s="186"/>
      <c r="AL198" s="185"/>
      <c r="AM198" s="3"/>
      <c r="AN198" s="14"/>
      <c r="AO198" s="14"/>
      <c r="AQ198" s="14"/>
      <c r="AR198" s="3"/>
      <c r="AS198" s="3"/>
      <c r="AT198" s="3"/>
      <c r="AU198" s="3"/>
      <c r="AV198" s="3"/>
      <c r="AW198" s="3"/>
      <c r="AX198" s="3"/>
      <c r="AY198" s="3"/>
      <c r="AZ198" s="3"/>
      <c r="BA198" s="24"/>
    </row>
    <row r="199" spans="34:53">
      <c r="AH199" s="52"/>
      <c r="AI199" s="52"/>
      <c r="AK199" s="186"/>
      <c r="AL199" s="185"/>
      <c r="AM199" s="3"/>
      <c r="AN199" s="14"/>
      <c r="AO199" s="14"/>
      <c r="AQ199" s="14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34:53">
      <c r="AH200" s="52"/>
      <c r="AI200" s="52"/>
      <c r="AK200" s="186"/>
      <c r="AL200" s="185"/>
      <c r="AM200" s="3"/>
      <c r="AN200" s="14"/>
      <c r="AO200" s="14"/>
      <c r="AQ200" s="14"/>
      <c r="AR200" s="3"/>
      <c r="AS200" s="3"/>
      <c r="AT200" s="3"/>
      <c r="AU200" s="3"/>
      <c r="AV200" s="3"/>
      <c r="AW200" s="3"/>
      <c r="AX200" s="3"/>
      <c r="AY200" s="3"/>
      <c r="AZ200" s="3"/>
      <c r="BA200" s="24"/>
    </row>
    <row r="201" spans="34:53">
      <c r="AH201" s="52"/>
      <c r="AI201" s="52"/>
      <c r="AK201" s="186"/>
      <c r="AL201" s="185"/>
      <c r="AM201" s="3"/>
      <c r="AN201" s="14"/>
      <c r="AO201" s="14"/>
      <c r="AQ201" s="14"/>
      <c r="AR201" s="3"/>
      <c r="AS201" s="3"/>
      <c r="AT201" s="3"/>
      <c r="AU201" s="3"/>
      <c r="AV201" s="3"/>
      <c r="AW201" s="3"/>
      <c r="AX201" s="3"/>
      <c r="AY201" s="3"/>
      <c r="AZ201" s="3"/>
      <c r="BA201" s="24"/>
    </row>
    <row r="202" spans="34:53">
      <c r="AH202" s="52"/>
      <c r="AI202" s="52"/>
      <c r="AK202" s="186"/>
      <c r="AL202" s="185"/>
      <c r="AM202" s="3"/>
      <c r="AN202" s="14"/>
      <c r="AO202" s="14"/>
      <c r="AQ202" s="14"/>
      <c r="AR202" s="3"/>
      <c r="AS202" s="3"/>
      <c r="AT202" s="3"/>
      <c r="AU202" s="3"/>
      <c r="AV202" s="3"/>
      <c r="AW202" s="3"/>
      <c r="AX202" s="3"/>
      <c r="AY202" s="3"/>
      <c r="AZ202" s="3"/>
      <c r="BA202" s="24"/>
    </row>
    <row r="203" spans="34:53">
      <c r="AH203" s="52"/>
      <c r="AI203" s="52"/>
      <c r="AK203" s="186"/>
      <c r="AL203" s="185"/>
      <c r="AM203" s="3"/>
      <c r="AN203" s="14"/>
      <c r="AO203" s="14"/>
      <c r="AQ203" s="14"/>
      <c r="AR203" s="3"/>
      <c r="AS203" s="3"/>
      <c r="AT203" s="3"/>
      <c r="AU203" s="3"/>
      <c r="AV203" s="3"/>
      <c r="AW203" s="3"/>
      <c r="AX203" s="3"/>
      <c r="AY203" s="3"/>
      <c r="AZ203" s="3"/>
      <c r="BA203" s="24"/>
    </row>
    <row r="204" spans="34:53">
      <c r="AH204" s="52"/>
      <c r="AI204" s="52"/>
      <c r="AK204" s="186"/>
      <c r="AL204" s="185"/>
      <c r="AM204" s="3"/>
      <c r="AN204" s="14"/>
      <c r="AO204" s="14"/>
      <c r="AQ204" s="14"/>
      <c r="AR204" s="3"/>
      <c r="AS204" s="3"/>
      <c r="AT204" s="3"/>
      <c r="AU204" s="3"/>
      <c r="AV204" s="3"/>
      <c r="AW204" s="3"/>
      <c r="AX204" s="3"/>
      <c r="AY204" s="3"/>
      <c r="AZ204" s="3"/>
      <c r="BA204" s="24"/>
    </row>
    <row r="205" spans="34:53">
      <c r="AH205" s="52"/>
      <c r="AI205" s="52"/>
      <c r="AK205" s="186"/>
      <c r="AL205" s="185"/>
      <c r="AM205" s="3"/>
      <c r="AN205" s="14"/>
      <c r="AO205" s="14"/>
      <c r="AQ205" s="14"/>
      <c r="AR205" s="3"/>
      <c r="AS205" s="3"/>
      <c r="AT205" s="3"/>
      <c r="AU205" s="3"/>
      <c r="AV205" s="3"/>
      <c r="AW205" s="3"/>
      <c r="AX205" s="3"/>
      <c r="AY205" s="3"/>
      <c r="AZ205" s="3"/>
      <c r="BA205" s="24"/>
    </row>
    <row r="206" spans="34:53">
      <c r="AH206" s="52"/>
      <c r="AI206" s="52"/>
      <c r="AK206" s="186"/>
      <c r="AL206" s="185"/>
      <c r="AM206" s="3"/>
      <c r="AN206" s="14"/>
      <c r="AO206" s="14"/>
      <c r="AQ206" s="14"/>
      <c r="AR206" s="3"/>
      <c r="AS206" s="3"/>
      <c r="AT206" s="3"/>
      <c r="AU206" s="3"/>
      <c r="AV206" s="3"/>
      <c r="AW206" s="3"/>
      <c r="AX206" s="3"/>
      <c r="AY206" s="3"/>
      <c r="AZ206" s="3"/>
      <c r="BA206" s="24"/>
    </row>
    <row r="207" spans="34:53">
      <c r="AH207" s="52"/>
      <c r="AI207" s="52"/>
      <c r="AK207" s="186"/>
      <c r="AL207" s="185"/>
      <c r="AM207" s="3"/>
      <c r="AN207" s="14"/>
      <c r="AO207" s="14"/>
      <c r="AQ207" s="14"/>
      <c r="AR207" s="3"/>
      <c r="AS207" s="3"/>
      <c r="AT207" s="3"/>
      <c r="AU207" s="3"/>
      <c r="AV207" s="3"/>
      <c r="AW207" s="3"/>
      <c r="AX207" s="3"/>
      <c r="AY207" s="3"/>
      <c r="AZ207" s="3"/>
      <c r="BA207" s="24"/>
    </row>
    <row r="208" spans="34:53">
      <c r="AH208" s="52"/>
      <c r="AI208" s="52"/>
      <c r="AK208" s="186"/>
      <c r="AL208" s="185"/>
      <c r="AM208" s="3"/>
      <c r="AN208" s="14"/>
      <c r="AO208" s="14"/>
      <c r="AQ208" s="14"/>
      <c r="AR208" s="3"/>
      <c r="AS208" s="3"/>
      <c r="AT208" s="3"/>
      <c r="AU208" s="3"/>
      <c r="AV208" s="3"/>
      <c r="AW208" s="3"/>
      <c r="AX208" s="3"/>
      <c r="AY208" s="3"/>
      <c r="AZ208" s="3"/>
      <c r="BA208" s="24"/>
    </row>
    <row r="209" spans="34:53">
      <c r="AH209" s="52"/>
      <c r="AI209" s="52"/>
      <c r="AK209" s="186"/>
      <c r="AL209" s="185"/>
      <c r="AM209" s="3"/>
      <c r="AN209" s="14"/>
      <c r="AO209" s="14"/>
      <c r="AQ209" s="14"/>
      <c r="AR209" s="3"/>
      <c r="AS209" s="3"/>
      <c r="AT209" s="3"/>
      <c r="AU209" s="3"/>
      <c r="AV209" s="3"/>
      <c r="AW209" s="3"/>
      <c r="AX209" s="3"/>
      <c r="AY209" s="3"/>
      <c r="AZ209" s="3"/>
      <c r="BA209" s="24"/>
    </row>
    <row r="210" spans="34:53">
      <c r="AH210" s="52"/>
      <c r="AI210" s="52"/>
      <c r="AK210" s="186"/>
      <c r="AL210" s="185"/>
      <c r="AM210" s="3"/>
      <c r="AN210" s="14"/>
      <c r="AO210" s="14"/>
      <c r="AQ210" s="14"/>
      <c r="AR210" s="3"/>
      <c r="AS210" s="3"/>
      <c r="AT210" s="3"/>
      <c r="AU210" s="3"/>
      <c r="AV210" s="3"/>
      <c r="AW210" s="3"/>
      <c r="AX210" s="3"/>
      <c r="AY210" s="3"/>
      <c r="AZ210" s="3"/>
      <c r="BA210" s="24"/>
    </row>
    <row r="211" spans="34:53">
      <c r="AH211" s="52"/>
      <c r="AI211" s="52"/>
      <c r="AK211" s="186"/>
      <c r="AL211" s="185"/>
      <c r="AM211" s="3"/>
      <c r="AN211" s="14"/>
      <c r="AO211" s="14"/>
      <c r="AQ211" s="14"/>
      <c r="AR211" s="3"/>
      <c r="AS211" s="3"/>
      <c r="AT211" s="3"/>
      <c r="AU211" s="3"/>
      <c r="AV211" s="3"/>
      <c r="AW211" s="3"/>
      <c r="AX211" s="3"/>
      <c r="AY211" s="3"/>
      <c r="AZ211" s="3"/>
      <c r="BA211" s="24"/>
    </row>
    <row r="212" spans="34:53">
      <c r="AH212" s="52"/>
      <c r="AI212" s="52"/>
      <c r="AK212" s="186"/>
      <c r="AL212" s="185"/>
      <c r="AM212" s="3"/>
      <c r="AN212" s="14"/>
      <c r="AO212" s="14"/>
      <c r="AQ212" s="14"/>
      <c r="AR212" s="3"/>
      <c r="AS212" s="3"/>
      <c r="AT212" s="3"/>
      <c r="AU212" s="3"/>
      <c r="AV212" s="3"/>
      <c r="AW212" s="3"/>
      <c r="AX212" s="3"/>
      <c r="AY212" s="3"/>
      <c r="AZ212" s="3"/>
      <c r="BA212" s="24"/>
    </row>
    <row r="213" spans="34:53">
      <c r="AH213" s="52"/>
      <c r="AI213" s="52"/>
      <c r="AK213" s="186"/>
      <c r="AL213" s="185"/>
      <c r="AM213" s="3"/>
      <c r="AN213" s="14"/>
      <c r="AO213" s="14"/>
      <c r="AQ213" s="14"/>
      <c r="AR213" s="3"/>
      <c r="AS213" s="3"/>
      <c r="AT213" s="3"/>
      <c r="AU213" s="3"/>
      <c r="AV213" s="3"/>
      <c r="AW213" s="3"/>
      <c r="AX213" s="3"/>
      <c r="AY213" s="3"/>
      <c r="AZ213" s="3"/>
      <c r="BA213" s="24"/>
    </row>
    <row r="214" spans="34:53">
      <c r="AH214" s="52"/>
      <c r="AI214" s="52"/>
      <c r="AK214" s="186"/>
      <c r="AL214" s="185"/>
      <c r="AM214" s="3"/>
      <c r="AN214" s="14"/>
      <c r="AO214" s="14"/>
      <c r="AQ214" s="14"/>
      <c r="AR214" s="3"/>
      <c r="AS214" s="3"/>
      <c r="AT214" s="3"/>
      <c r="AU214" s="3"/>
      <c r="AV214" s="3"/>
      <c r="AW214" s="3"/>
      <c r="AX214" s="3"/>
      <c r="AY214" s="3"/>
      <c r="AZ214" s="3"/>
      <c r="BA214" s="24"/>
    </row>
    <row r="215" spans="34:53">
      <c r="AH215" s="52"/>
      <c r="AI215" s="52"/>
      <c r="AK215" s="186"/>
      <c r="AL215" s="185"/>
      <c r="AM215" s="3"/>
      <c r="AN215" s="14"/>
      <c r="AO215" s="14"/>
      <c r="AQ215" s="14"/>
      <c r="AR215" s="3"/>
      <c r="AS215" s="3"/>
      <c r="AT215" s="3"/>
      <c r="AU215" s="3"/>
      <c r="AV215" s="3"/>
      <c r="AW215" s="3"/>
      <c r="AX215" s="3"/>
      <c r="AY215" s="3"/>
      <c r="AZ215" s="3"/>
      <c r="BA215" s="24"/>
    </row>
    <row r="216" spans="34:53">
      <c r="AH216" s="52"/>
      <c r="AI216" s="52"/>
      <c r="AK216" s="186"/>
      <c r="AL216" s="185"/>
      <c r="AM216" s="3"/>
      <c r="AN216" s="14"/>
      <c r="AO216" s="14"/>
      <c r="AQ216" s="14"/>
      <c r="AR216" s="3"/>
      <c r="AS216" s="3"/>
      <c r="AT216" s="3"/>
      <c r="AU216" s="3"/>
      <c r="AV216" s="3"/>
      <c r="AW216" s="3"/>
      <c r="AX216" s="3"/>
      <c r="AY216" s="3"/>
      <c r="AZ216" s="3"/>
      <c r="BA216" s="24"/>
    </row>
    <row r="217" spans="34:53">
      <c r="AH217" s="52"/>
      <c r="AI217" s="52"/>
      <c r="AK217" s="186"/>
      <c r="AL217" s="185"/>
      <c r="AM217" s="3"/>
      <c r="AN217" s="14"/>
      <c r="AO217" s="14"/>
      <c r="AQ217" s="14"/>
      <c r="AR217" s="3"/>
      <c r="AS217" s="3"/>
      <c r="AT217" s="3"/>
      <c r="AU217" s="3"/>
      <c r="AV217" s="3"/>
      <c r="AW217" s="3"/>
      <c r="AX217" s="3"/>
      <c r="AY217" s="3"/>
      <c r="AZ217" s="3"/>
      <c r="BA217" s="24"/>
    </row>
    <row r="218" spans="34:53">
      <c r="AH218" s="52"/>
      <c r="AI218" s="52"/>
      <c r="AK218" s="186"/>
      <c r="AL218" s="185"/>
      <c r="AM218" s="3"/>
      <c r="AN218" s="14"/>
      <c r="AO218" s="14"/>
      <c r="AQ218" s="14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34:53">
      <c r="AH219" s="52"/>
      <c r="AI219" s="52"/>
      <c r="AK219" s="186"/>
      <c r="AL219" s="185"/>
      <c r="AM219" s="3"/>
      <c r="AN219" s="14"/>
      <c r="AO219" s="14"/>
      <c r="AQ219" s="14"/>
      <c r="AR219" s="3"/>
      <c r="AS219" s="3"/>
      <c r="AT219" s="3"/>
      <c r="AU219" s="3"/>
      <c r="AV219" s="3"/>
      <c r="AW219" s="3"/>
      <c r="AX219" s="3"/>
      <c r="AY219" s="3"/>
      <c r="AZ219" s="3"/>
      <c r="BA219" s="24"/>
    </row>
    <row r="220" spans="34:53">
      <c r="AH220" s="52"/>
      <c r="AI220" s="52"/>
      <c r="AK220" s="186"/>
      <c r="AL220" s="185"/>
      <c r="AM220" s="3"/>
      <c r="AN220" s="14"/>
      <c r="AO220" s="14"/>
      <c r="AQ220" s="14"/>
      <c r="AR220" s="3"/>
      <c r="AS220" s="3"/>
      <c r="AT220" s="3"/>
      <c r="AU220" s="3"/>
      <c r="AV220" s="3"/>
      <c r="AW220" s="3"/>
      <c r="AX220" s="3"/>
      <c r="AY220" s="3"/>
      <c r="AZ220" s="3"/>
      <c r="BA220" s="24"/>
    </row>
    <row r="221" spans="34:53">
      <c r="AH221" s="52"/>
      <c r="AI221" s="52"/>
      <c r="AK221" s="186"/>
      <c r="AL221" s="185"/>
      <c r="AM221" s="3"/>
      <c r="AN221" s="14"/>
      <c r="AO221" s="14"/>
      <c r="AQ221" s="14"/>
      <c r="AR221" s="3"/>
      <c r="AS221" s="3"/>
      <c r="AT221" s="3"/>
      <c r="AU221" s="3"/>
      <c r="AV221" s="3"/>
      <c r="AW221" s="3"/>
      <c r="AX221" s="3"/>
      <c r="AY221" s="3"/>
      <c r="AZ221" s="3"/>
      <c r="BA221" s="24"/>
    </row>
    <row r="222" spans="34:53">
      <c r="AH222" s="52"/>
      <c r="AI222" s="52"/>
      <c r="AK222" s="186"/>
      <c r="AL222" s="185"/>
      <c r="AM222" s="3"/>
      <c r="AN222" s="14"/>
      <c r="AO222" s="14"/>
      <c r="AQ222" s="14"/>
      <c r="AR222" s="3"/>
      <c r="AS222" s="3"/>
      <c r="AT222" s="3"/>
      <c r="AU222" s="3"/>
      <c r="AV222" s="3"/>
      <c r="AW222" s="3"/>
      <c r="AX222" s="3"/>
      <c r="AY222" s="3"/>
      <c r="AZ222" s="3"/>
      <c r="BA222" s="24"/>
    </row>
    <row r="223" spans="34:53">
      <c r="AH223" s="52"/>
      <c r="AI223" s="52"/>
      <c r="AK223" s="186"/>
      <c r="AL223" s="185"/>
      <c r="AM223" s="3"/>
      <c r="AN223" s="14"/>
      <c r="AO223" s="14"/>
      <c r="AQ223" s="14"/>
      <c r="AR223" s="3"/>
      <c r="AS223" s="3"/>
      <c r="AT223" s="3"/>
      <c r="AU223" s="3"/>
      <c r="AV223" s="3"/>
      <c r="AW223" s="3"/>
      <c r="AX223" s="3"/>
      <c r="AY223" s="3"/>
      <c r="AZ223" s="3"/>
      <c r="BA223" s="24"/>
    </row>
    <row r="224" spans="34:53">
      <c r="AH224" s="52"/>
      <c r="AI224" s="52"/>
      <c r="AK224" s="186"/>
      <c r="AL224" s="185"/>
      <c r="AM224" s="3"/>
      <c r="AN224" s="14"/>
      <c r="AO224" s="14"/>
      <c r="AQ224" s="14"/>
      <c r="AR224" s="3"/>
      <c r="AS224" s="3"/>
      <c r="AT224" s="3"/>
      <c r="AU224" s="3"/>
      <c r="AV224" s="3"/>
      <c r="AW224" s="3"/>
      <c r="AX224" s="3"/>
      <c r="AY224" s="3"/>
      <c r="AZ224" s="3"/>
      <c r="BA224" s="24"/>
    </row>
    <row r="225" spans="34:53">
      <c r="AH225" s="52"/>
      <c r="AI225" s="52"/>
      <c r="AK225" s="186"/>
      <c r="AL225" s="185"/>
      <c r="AM225" s="3"/>
      <c r="AN225" s="14"/>
      <c r="AO225" s="14"/>
      <c r="AQ225" s="14"/>
      <c r="AR225" s="3"/>
      <c r="AS225" s="3"/>
      <c r="AT225" s="3"/>
      <c r="AU225" s="3"/>
      <c r="AV225" s="3"/>
      <c r="AW225" s="3"/>
      <c r="AX225" s="3"/>
      <c r="AY225" s="3"/>
      <c r="AZ225" s="3"/>
      <c r="BA225" s="24"/>
    </row>
    <row r="226" spans="34:53">
      <c r="AH226" s="52"/>
      <c r="AI226" s="52"/>
      <c r="AK226" s="186"/>
      <c r="AL226" s="185"/>
      <c r="AM226" s="3"/>
      <c r="AN226" s="14"/>
      <c r="AO226" s="14"/>
      <c r="AQ226" s="14"/>
      <c r="AR226" s="3"/>
      <c r="AS226" s="3"/>
      <c r="AT226" s="3"/>
      <c r="AU226" s="3"/>
      <c r="AV226" s="3"/>
      <c r="AW226" s="3"/>
      <c r="AX226" s="3"/>
      <c r="AY226" s="3"/>
      <c r="AZ226" s="3"/>
      <c r="BA226" s="24"/>
    </row>
    <row r="227" spans="34:53">
      <c r="AH227" s="52"/>
      <c r="AI227" s="52"/>
      <c r="AK227" s="186"/>
      <c r="AL227" s="185"/>
      <c r="AM227" s="3"/>
      <c r="AN227" s="14"/>
      <c r="AO227" s="14"/>
      <c r="AQ227" s="14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34:53">
      <c r="AH228" s="52"/>
      <c r="AI228" s="52"/>
      <c r="AK228" s="186"/>
      <c r="AL228" s="185"/>
      <c r="AM228" s="3"/>
      <c r="AN228" s="14"/>
      <c r="AO228" s="14"/>
      <c r="AQ228" s="14"/>
      <c r="AR228" s="3"/>
      <c r="AS228" s="3"/>
      <c r="AT228" s="3"/>
      <c r="AU228" s="3"/>
      <c r="AV228" s="3"/>
      <c r="AW228" s="3"/>
      <c r="AX228" s="3"/>
      <c r="AY228" s="3"/>
      <c r="AZ228" s="3"/>
      <c r="BA228" s="24"/>
    </row>
    <row r="229" spans="34:53">
      <c r="AH229" s="52"/>
      <c r="AI229" s="52"/>
      <c r="AK229" s="186"/>
      <c r="AL229" s="185"/>
      <c r="AM229" s="3"/>
      <c r="AN229" s="14"/>
      <c r="AO229" s="14"/>
      <c r="AQ229" s="14"/>
      <c r="AR229" s="3"/>
      <c r="AS229" s="3"/>
      <c r="AT229" s="3"/>
      <c r="AU229" s="3"/>
      <c r="AV229" s="3"/>
      <c r="AW229" s="3"/>
      <c r="AX229" s="3"/>
      <c r="AY229" s="3"/>
      <c r="AZ229" s="3"/>
      <c r="BA229" s="24"/>
    </row>
    <row r="230" spans="34:53">
      <c r="AH230" s="52"/>
      <c r="AI230" s="52"/>
      <c r="AK230" s="186"/>
      <c r="AL230" s="185"/>
      <c r="AM230" s="3"/>
      <c r="AN230" s="14"/>
      <c r="AO230" s="14"/>
      <c r="AQ230" s="14"/>
      <c r="AR230" s="3"/>
      <c r="AS230" s="3"/>
      <c r="AT230" s="3"/>
      <c r="AU230" s="3"/>
      <c r="AV230" s="3"/>
      <c r="AW230" s="3"/>
      <c r="AX230" s="3"/>
      <c r="AY230" s="3"/>
      <c r="AZ230" s="3"/>
      <c r="BA230" s="24"/>
    </row>
    <row r="231" spans="34:53">
      <c r="AH231" s="52"/>
      <c r="AI231" s="52"/>
      <c r="AK231" s="186"/>
      <c r="AL231" s="185"/>
      <c r="AM231" s="3"/>
      <c r="AN231" s="14"/>
      <c r="AO231" s="14"/>
      <c r="AQ231" s="14"/>
      <c r="AR231" s="3"/>
      <c r="AS231" s="3"/>
      <c r="AT231" s="3"/>
      <c r="AU231" s="3"/>
      <c r="AV231" s="3"/>
      <c r="AW231" s="3"/>
      <c r="AX231" s="3"/>
      <c r="AY231" s="3"/>
      <c r="AZ231" s="3"/>
      <c r="BA231" s="24"/>
    </row>
    <row r="232" spans="34:53">
      <c r="AH232" s="52"/>
      <c r="AI232" s="52"/>
      <c r="AK232" s="186"/>
      <c r="AL232" s="185"/>
      <c r="AM232" s="3"/>
      <c r="AN232" s="14"/>
      <c r="AO232" s="14"/>
      <c r="AQ232" s="14"/>
      <c r="AR232" s="3"/>
      <c r="AS232" s="3"/>
      <c r="AT232" s="3"/>
      <c r="AU232" s="3"/>
      <c r="AV232" s="3"/>
      <c r="AW232" s="3"/>
      <c r="AX232" s="3"/>
      <c r="AY232" s="3"/>
      <c r="AZ232" s="3"/>
      <c r="BA232" s="24"/>
    </row>
    <row r="233" spans="34:53">
      <c r="AH233" s="52"/>
      <c r="AI233" s="52"/>
      <c r="AK233" s="186"/>
      <c r="AL233" s="185"/>
      <c r="AM233" s="3"/>
      <c r="AN233" s="14"/>
      <c r="AO233" s="14"/>
      <c r="AQ233" s="14"/>
      <c r="AR233" s="3"/>
      <c r="AS233" s="3"/>
      <c r="AT233" s="3"/>
      <c r="AU233" s="3"/>
      <c r="AV233" s="3"/>
      <c r="AW233" s="3"/>
      <c r="AX233" s="3"/>
      <c r="AY233" s="3"/>
      <c r="AZ233" s="3"/>
      <c r="BA233" s="24"/>
    </row>
    <row r="234" spans="34:53">
      <c r="AH234" s="52"/>
      <c r="AI234" s="52"/>
      <c r="AK234" s="186"/>
      <c r="AL234" s="185"/>
      <c r="AM234" s="3"/>
      <c r="AN234" s="14"/>
      <c r="AO234" s="14"/>
      <c r="AQ234" s="14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34:53">
      <c r="AH235" s="52"/>
      <c r="AI235" s="52"/>
      <c r="AK235" s="186"/>
      <c r="AL235" s="185"/>
      <c r="AM235" s="3"/>
      <c r="AN235" s="14"/>
      <c r="AO235" s="14"/>
      <c r="AQ235" s="14"/>
      <c r="AR235" s="3"/>
      <c r="AS235" s="3"/>
      <c r="AT235" s="3"/>
      <c r="AU235" s="3"/>
      <c r="AV235" s="3"/>
      <c r="AW235" s="3"/>
      <c r="AX235" s="3"/>
      <c r="AY235" s="3"/>
      <c r="AZ235" s="3"/>
      <c r="BA235" s="24"/>
    </row>
    <row r="236" spans="34:53">
      <c r="AH236" s="52"/>
      <c r="AI236" s="52"/>
      <c r="AK236" s="186"/>
      <c r="AL236" s="185"/>
      <c r="AM236" s="3"/>
      <c r="AN236" s="14"/>
      <c r="AO236" s="14"/>
      <c r="AQ236" s="14"/>
      <c r="AR236" s="3"/>
      <c r="AS236" s="3"/>
      <c r="AT236" s="3"/>
      <c r="AU236" s="3"/>
      <c r="AV236" s="3"/>
      <c r="AW236" s="3"/>
      <c r="AX236" s="3"/>
      <c r="AY236" s="3"/>
      <c r="AZ236" s="3"/>
      <c r="BA236" s="24"/>
    </row>
    <row r="237" spans="34:53">
      <c r="AH237" s="52"/>
      <c r="AI237" s="52"/>
      <c r="AK237" s="186"/>
      <c r="AL237" s="185"/>
      <c r="AM237" s="3"/>
      <c r="AN237" s="14"/>
      <c r="AO237" s="14"/>
      <c r="AQ237" s="14"/>
      <c r="AR237" s="3"/>
      <c r="AS237" s="3"/>
      <c r="AT237" s="3"/>
      <c r="AU237" s="3"/>
      <c r="AV237" s="3"/>
      <c r="AW237" s="3"/>
      <c r="AX237" s="3"/>
      <c r="AY237" s="3"/>
      <c r="AZ237" s="3"/>
      <c r="BA237" s="24"/>
    </row>
    <row r="238" spans="34:53">
      <c r="AH238" s="52"/>
      <c r="AI238" s="52"/>
      <c r="AK238" s="186"/>
      <c r="AL238" s="185"/>
      <c r="AM238" s="3"/>
      <c r="AN238" s="14"/>
      <c r="AO238" s="14"/>
      <c r="AQ238" s="14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34:53">
      <c r="AH239" s="52"/>
      <c r="AI239" s="52"/>
      <c r="AK239" s="186"/>
      <c r="AL239" s="185"/>
      <c r="AM239" s="3"/>
      <c r="AN239" s="14"/>
      <c r="AO239" s="14"/>
      <c r="AQ239" s="14"/>
      <c r="AR239" s="3"/>
      <c r="AS239" s="3"/>
      <c r="AT239" s="3"/>
      <c r="AU239" s="3"/>
      <c r="AV239" s="3"/>
      <c r="AW239" s="3"/>
      <c r="AX239" s="3"/>
      <c r="AY239" s="3"/>
      <c r="AZ239" s="3"/>
      <c r="BA239" s="24"/>
    </row>
    <row r="240" spans="34:53">
      <c r="AH240" s="52"/>
      <c r="AI240" s="52"/>
      <c r="AK240" s="186"/>
      <c r="AL240" s="185"/>
      <c r="AM240" s="3"/>
      <c r="AN240" s="14"/>
      <c r="AO240" s="14"/>
      <c r="AQ240" s="14"/>
      <c r="AR240" s="3"/>
      <c r="AS240" s="3"/>
      <c r="AT240" s="3"/>
      <c r="AU240" s="3"/>
      <c r="AV240" s="3"/>
      <c r="AW240" s="3"/>
      <c r="AX240" s="3"/>
      <c r="AY240" s="3"/>
      <c r="AZ240" s="3"/>
      <c r="BA240" s="24"/>
    </row>
    <row r="241" spans="34:53">
      <c r="AH241" s="52"/>
      <c r="AI241" s="52"/>
      <c r="AK241" s="186"/>
      <c r="AL241" s="185"/>
      <c r="AM241" s="3"/>
      <c r="AN241" s="14"/>
      <c r="AO241" s="14"/>
      <c r="AQ241" s="14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34:53">
      <c r="AH242" s="52"/>
      <c r="AI242" s="52"/>
      <c r="AK242" s="186"/>
      <c r="AL242" s="185"/>
      <c r="AM242" s="3"/>
      <c r="AN242" s="14"/>
      <c r="AO242" s="14"/>
      <c r="AQ242" s="14"/>
      <c r="AR242" s="3"/>
      <c r="AS242" s="3"/>
      <c r="AT242" s="3"/>
      <c r="AU242" s="3"/>
      <c r="AV242" s="3"/>
      <c r="AW242" s="3"/>
      <c r="AX242" s="3"/>
      <c r="AY242" s="3"/>
      <c r="AZ242" s="3"/>
    </row>
    <row r="243" spans="34:53">
      <c r="AH243" s="52"/>
      <c r="AI243" s="52"/>
      <c r="AK243" s="186"/>
      <c r="AL243" s="185"/>
      <c r="AM243" s="3"/>
      <c r="AN243" s="14"/>
      <c r="AO243" s="14"/>
      <c r="AQ243" s="14"/>
      <c r="AR243" s="3"/>
      <c r="AS243" s="3"/>
      <c r="AT243" s="3"/>
      <c r="AU243" s="3"/>
      <c r="AV243" s="3"/>
      <c r="AW243" s="3"/>
      <c r="AX243" s="3"/>
      <c r="AY243" s="3"/>
      <c r="AZ243" s="3"/>
    </row>
    <row r="244" spans="34:53">
      <c r="AH244" s="52"/>
      <c r="AI244" s="52"/>
      <c r="AK244" s="186"/>
      <c r="AL244" s="185"/>
      <c r="AM244" s="3"/>
      <c r="AN244" s="14"/>
      <c r="AO244" s="14"/>
      <c r="AQ244" s="14"/>
      <c r="AR244" s="3"/>
      <c r="AS244" s="3"/>
      <c r="AT244" s="3"/>
      <c r="AU244" s="3"/>
      <c r="AV244" s="3"/>
      <c r="AW244" s="3"/>
      <c r="AX244" s="3"/>
      <c r="AY244" s="3"/>
      <c r="AZ244" s="3"/>
    </row>
    <row r="245" spans="34:53">
      <c r="AH245" s="52"/>
      <c r="AI245" s="52"/>
      <c r="AK245" s="186"/>
      <c r="AL245" s="185"/>
      <c r="AM245" s="3"/>
      <c r="AN245" s="14"/>
      <c r="AO245" s="14"/>
      <c r="AQ245" s="14"/>
      <c r="AR245" s="3"/>
      <c r="AS245" s="3"/>
      <c r="AT245" s="3"/>
      <c r="AU245" s="3"/>
      <c r="AV245" s="3"/>
      <c r="AW245" s="3"/>
      <c r="AX245" s="3"/>
      <c r="AY245" s="3"/>
      <c r="AZ245" s="3"/>
    </row>
    <row r="246" spans="34:53">
      <c r="AH246" s="52"/>
      <c r="AI246" s="52"/>
      <c r="AK246" s="186"/>
      <c r="AL246" s="185"/>
      <c r="AM246" s="3"/>
      <c r="AN246" s="14"/>
      <c r="AO246" s="14"/>
      <c r="AQ246" s="14"/>
      <c r="AR246" s="3"/>
      <c r="AS246" s="3"/>
      <c r="AT246" s="3"/>
      <c r="AU246" s="3"/>
      <c r="AV246" s="3"/>
      <c r="AW246" s="3"/>
      <c r="AX246" s="3"/>
      <c r="AY246" s="3"/>
      <c r="AZ246" s="3"/>
    </row>
    <row r="247" spans="34:53">
      <c r="AH247" s="52"/>
      <c r="AI247" s="52"/>
      <c r="AK247" s="186"/>
      <c r="AL247" s="185"/>
      <c r="AM247" s="3"/>
      <c r="AN247" s="14"/>
      <c r="AO247" s="14"/>
      <c r="AQ247" s="14"/>
      <c r="AR247" s="3"/>
      <c r="AS247" s="3"/>
      <c r="AT247" s="3"/>
      <c r="AU247" s="3"/>
      <c r="AV247" s="3"/>
      <c r="AW247" s="3"/>
      <c r="AX247" s="3"/>
      <c r="AY247" s="3"/>
      <c r="AZ247" s="3"/>
    </row>
    <row r="248" spans="34:53">
      <c r="AH248" s="52"/>
      <c r="AI248" s="52"/>
      <c r="AK248" s="186"/>
      <c r="AL248" s="185"/>
      <c r="AM248" s="3"/>
      <c r="AN248" s="14"/>
      <c r="AO248" s="14"/>
      <c r="AQ248" s="14"/>
      <c r="AR248" s="3"/>
      <c r="AS248" s="3"/>
      <c r="AT248" s="3"/>
      <c r="AU248" s="3"/>
      <c r="AV248" s="3"/>
      <c r="AW248" s="3"/>
      <c r="AX248" s="3"/>
      <c r="AY248" s="3"/>
      <c r="AZ248" s="3"/>
    </row>
    <row r="249" spans="34:53">
      <c r="AH249" s="52"/>
      <c r="AI249" s="52"/>
      <c r="AK249" s="186"/>
      <c r="AL249" s="185"/>
      <c r="AM249" s="3"/>
      <c r="AN249" s="14"/>
      <c r="AO249" s="14"/>
      <c r="AQ249" s="14"/>
      <c r="AR249" s="3"/>
      <c r="AS249" s="3"/>
      <c r="AT249" s="3"/>
      <c r="AU249" s="3"/>
      <c r="AV249" s="3"/>
      <c r="AW249" s="3"/>
      <c r="AX249" s="3"/>
      <c r="AY249" s="3"/>
      <c r="AZ249" s="3"/>
    </row>
    <row r="250" spans="34:53">
      <c r="AH250" s="52"/>
      <c r="AI250" s="52"/>
      <c r="AK250" s="186"/>
      <c r="AL250" s="185"/>
      <c r="AM250" s="3"/>
      <c r="AN250" s="14"/>
      <c r="AO250" s="14"/>
      <c r="AQ250" s="14"/>
      <c r="AR250" s="3"/>
      <c r="AS250" s="3"/>
      <c r="AT250" s="3"/>
      <c r="AU250" s="3"/>
      <c r="AV250" s="3"/>
      <c r="AW250" s="3"/>
      <c r="AX250" s="3"/>
      <c r="AY250" s="3"/>
      <c r="AZ250" s="3"/>
    </row>
    <row r="251" spans="34:53">
      <c r="AH251" s="52"/>
      <c r="AI251" s="52"/>
      <c r="AK251" s="186"/>
      <c r="AL251" s="185"/>
      <c r="AM251" s="3"/>
      <c r="AN251" s="14"/>
      <c r="AO251" s="14"/>
      <c r="AQ251" s="14"/>
      <c r="AR251" s="3"/>
      <c r="AS251" s="3"/>
      <c r="AT251" s="3"/>
      <c r="AU251" s="3"/>
      <c r="AV251" s="3"/>
      <c r="AW251" s="3"/>
      <c r="AX251" s="3"/>
      <c r="AY251" s="3"/>
      <c r="AZ251" s="3"/>
    </row>
    <row r="252" spans="34:53">
      <c r="AH252" s="52"/>
      <c r="AI252" s="52"/>
      <c r="AK252" s="186"/>
      <c r="AL252" s="185"/>
      <c r="AM252" s="3"/>
      <c r="AN252" s="14"/>
      <c r="AO252" s="14"/>
      <c r="AQ252" s="14"/>
      <c r="AR252" s="3"/>
      <c r="AS252" s="3"/>
      <c r="AT252" s="3"/>
      <c r="AU252" s="3"/>
      <c r="AV252" s="3"/>
      <c r="AW252" s="3"/>
      <c r="AX252" s="3"/>
      <c r="AY252" s="3"/>
      <c r="AZ252" s="3"/>
    </row>
    <row r="253" spans="34:53">
      <c r="AH253" s="52"/>
      <c r="AI253" s="52"/>
      <c r="AK253" s="186"/>
      <c r="AL253" s="185"/>
      <c r="AM253" s="3"/>
      <c r="AN253" s="14"/>
      <c r="AO253" s="14"/>
      <c r="AQ253" s="14"/>
      <c r="AR253" s="3"/>
      <c r="AS253" s="3"/>
      <c r="AT253" s="3"/>
      <c r="AU253" s="3"/>
      <c r="AV253" s="3"/>
      <c r="AW253" s="3"/>
      <c r="AX253" s="3"/>
      <c r="AY253" s="3"/>
      <c r="AZ253" s="3"/>
    </row>
    <row r="254" spans="34:53">
      <c r="AH254" s="52"/>
      <c r="AI254" s="52"/>
      <c r="AK254" s="186"/>
      <c r="AL254" s="185"/>
      <c r="AM254" s="3"/>
      <c r="AN254" s="14"/>
      <c r="AO254" s="14"/>
      <c r="AQ254" s="14"/>
      <c r="AR254" s="3"/>
      <c r="AS254" s="3"/>
      <c r="AT254" s="3"/>
      <c r="AU254" s="3"/>
      <c r="AV254" s="3"/>
      <c r="AW254" s="3"/>
      <c r="AX254" s="3"/>
      <c r="AY254" s="3"/>
      <c r="AZ254" s="3"/>
    </row>
    <row r="255" spans="34:53">
      <c r="AH255" s="52"/>
      <c r="AI255" s="52"/>
      <c r="AK255" s="186"/>
      <c r="AL255" s="185"/>
      <c r="AM255" s="3"/>
      <c r="AN255" s="14"/>
      <c r="AO255" s="14"/>
      <c r="AQ255" s="14"/>
      <c r="AR255" s="3"/>
      <c r="AS255" s="3"/>
      <c r="AT255" s="3"/>
      <c r="AU255" s="3"/>
      <c r="AV255" s="3"/>
      <c r="AW255" s="3"/>
      <c r="AX255" s="3"/>
      <c r="AY255" s="3"/>
      <c r="AZ255" s="3"/>
    </row>
    <row r="256" spans="34:53">
      <c r="AH256" s="52"/>
      <c r="AI256" s="52"/>
      <c r="AK256" s="186"/>
      <c r="AL256" s="185"/>
      <c r="AM256" s="3"/>
      <c r="AN256" s="14"/>
      <c r="AO256" s="14"/>
      <c r="AQ256" s="14"/>
      <c r="AR256" s="3"/>
      <c r="AS256" s="3"/>
      <c r="AT256" s="3"/>
      <c r="AU256" s="3"/>
      <c r="AV256" s="3"/>
      <c r="AW256" s="3"/>
      <c r="AX256" s="3"/>
      <c r="AY256" s="3"/>
      <c r="AZ256" s="3"/>
    </row>
    <row r="257" spans="34:52">
      <c r="AH257" s="52"/>
      <c r="AI257" s="52"/>
      <c r="AK257" s="186"/>
      <c r="AL257" s="185"/>
      <c r="AM257" s="3"/>
      <c r="AN257" s="14"/>
      <c r="AO257" s="14"/>
      <c r="AQ257" s="14"/>
      <c r="AR257" s="3"/>
      <c r="AS257" s="3"/>
      <c r="AT257" s="3"/>
      <c r="AU257" s="3"/>
      <c r="AV257" s="3"/>
      <c r="AW257" s="3"/>
      <c r="AX257" s="3"/>
      <c r="AY257" s="3"/>
      <c r="AZ257" s="3"/>
    </row>
    <row r="258" spans="34:52">
      <c r="AH258" s="52"/>
      <c r="AI258" s="52"/>
      <c r="AK258" s="186"/>
      <c r="AL258" s="185"/>
      <c r="AM258" s="3"/>
      <c r="AN258" s="14"/>
      <c r="AO258" s="14"/>
      <c r="AQ258" s="14"/>
      <c r="AR258" s="3"/>
      <c r="AS258" s="3"/>
      <c r="AT258" s="3"/>
      <c r="AU258" s="3"/>
      <c r="AV258" s="3"/>
      <c r="AW258" s="3"/>
      <c r="AX258" s="3"/>
      <c r="AY258" s="3"/>
      <c r="AZ258" s="3"/>
    </row>
    <row r="259" spans="34:52">
      <c r="AH259" s="52"/>
      <c r="AI259" s="52"/>
      <c r="AK259" s="186"/>
      <c r="AL259" s="185"/>
      <c r="AM259" s="3"/>
      <c r="AN259" s="14"/>
      <c r="AO259" s="14"/>
      <c r="AQ259" s="14"/>
      <c r="AR259" s="3"/>
      <c r="AS259" s="3"/>
      <c r="AT259" s="3"/>
      <c r="AU259" s="3"/>
      <c r="AV259" s="3"/>
      <c r="AW259" s="3"/>
      <c r="AX259" s="3"/>
      <c r="AY259" s="3"/>
      <c r="AZ259" s="3"/>
    </row>
    <row r="260" spans="34:52">
      <c r="AH260" s="52"/>
      <c r="AI260" s="52"/>
      <c r="AK260" s="186"/>
      <c r="AL260" s="185"/>
      <c r="AM260" s="3"/>
      <c r="AN260" s="14"/>
      <c r="AO260" s="14"/>
      <c r="AQ260" s="14"/>
      <c r="AR260" s="3"/>
      <c r="AS260" s="3"/>
      <c r="AT260" s="3"/>
      <c r="AU260" s="3"/>
      <c r="AV260" s="3"/>
      <c r="AW260" s="3"/>
      <c r="AX260" s="3"/>
      <c r="AY260" s="3"/>
      <c r="AZ260" s="3"/>
    </row>
    <row r="261" spans="34:52">
      <c r="AH261" s="52"/>
      <c r="AI261" s="52"/>
      <c r="AK261" s="186"/>
      <c r="AL261" s="185"/>
      <c r="AM261" s="3"/>
      <c r="AN261" s="14"/>
      <c r="AO261" s="14"/>
      <c r="AQ261" s="14"/>
      <c r="AR261" s="3"/>
      <c r="AS261" s="3"/>
      <c r="AT261" s="3"/>
      <c r="AU261" s="3"/>
      <c r="AV261" s="3"/>
      <c r="AW261" s="3"/>
      <c r="AX261" s="3"/>
      <c r="AY261" s="3"/>
      <c r="AZ261" s="3"/>
    </row>
    <row r="262" spans="34:52">
      <c r="AH262" s="52"/>
      <c r="AI262" s="52"/>
      <c r="AK262" s="186"/>
      <c r="AL262" s="185"/>
      <c r="AM262" s="3"/>
      <c r="AN262" s="14"/>
      <c r="AO262" s="14"/>
      <c r="AQ262" s="14"/>
      <c r="AR262" s="3"/>
      <c r="AS262" s="3"/>
      <c r="AT262" s="3"/>
      <c r="AU262" s="3"/>
      <c r="AV262" s="3"/>
      <c r="AW262" s="3"/>
      <c r="AX262" s="3"/>
      <c r="AY262" s="3"/>
      <c r="AZ262" s="3"/>
    </row>
    <row r="263" spans="34:52">
      <c r="AH263" s="52"/>
      <c r="AI263" s="52"/>
      <c r="AK263" s="186"/>
      <c r="AL263" s="185"/>
      <c r="AM263" s="3"/>
      <c r="AN263" s="14"/>
      <c r="AO263" s="14"/>
      <c r="AQ263" s="14"/>
      <c r="AR263" s="3"/>
      <c r="AS263" s="3"/>
      <c r="AT263" s="3"/>
      <c r="AU263" s="3"/>
      <c r="AV263" s="3"/>
      <c r="AW263" s="3"/>
      <c r="AX263" s="3"/>
      <c r="AY263" s="3"/>
      <c r="AZ263" s="3"/>
    </row>
    <row r="264" spans="34:52">
      <c r="AH264" s="52"/>
      <c r="AI264" s="52"/>
      <c r="AK264" s="186"/>
      <c r="AL264" s="185"/>
      <c r="AM264" s="3"/>
      <c r="AN264" s="14"/>
      <c r="AO264" s="14"/>
      <c r="AQ264" s="14"/>
      <c r="AR264" s="3"/>
      <c r="AS264" s="3"/>
      <c r="AT264" s="3"/>
      <c r="AU264" s="3"/>
      <c r="AV264" s="3"/>
      <c r="AW264" s="3"/>
      <c r="AX264" s="3"/>
      <c r="AY264" s="3"/>
      <c r="AZ264" s="3"/>
    </row>
    <row r="265" spans="34:52">
      <c r="AH265" s="52"/>
      <c r="AI265" s="52"/>
      <c r="AK265" s="186"/>
      <c r="AL265" s="185"/>
      <c r="AM265" s="3"/>
      <c r="AN265" s="14"/>
      <c r="AO265" s="14"/>
      <c r="AQ265" s="14"/>
      <c r="AR265" s="3"/>
      <c r="AS265" s="3"/>
      <c r="AT265" s="3"/>
      <c r="AU265" s="3"/>
      <c r="AV265" s="3"/>
      <c r="AW265" s="3"/>
      <c r="AX265" s="3"/>
      <c r="AY265" s="3"/>
      <c r="AZ265" s="3"/>
    </row>
    <row r="266" spans="34:52">
      <c r="AH266" s="52"/>
      <c r="AI266" s="52"/>
      <c r="AK266" s="186"/>
      <c r="AL266" s="185"/>
      <c r="AM266" s="3"/>
      <c r="AN266" s="14"/>
      <c r="AO266" s="14"/>
      <c r="AQ266" s="14"/>
      <c r="AR266" s="3"/>
      <c r="AS266" s="3"/>
      <c r="AT266" s="3"/>
      <c r="AU266" s="3"/>
      <c r="AV266" s="3"/>
      <c r="AW266" s="3"/>
      <c r="AX266" s="3"/>
      <c r="AY266" s="3"/>
      <c r="AZ266" s="3"/>
    </row>
    <row r="267" spans="34:52">
      <c r="AH267" s="52"/>
      <c r="AI267" s="52"/>
      <c r="AK267" s="186"/>
      <c r="AL267" s="185"/>
      <c r="AM267" s="3"/>
      <c r="AN267" s="14"/>
      <c r="AO267" s="14"/>
      <c r="AQ267" s="14"/>
      <c r="AR267" s="3"/>
      <c r="AS267" s="3"/>
      <c r="AT267" s="3"/>
      <c r="AU267" s="3"/>
      <c r="AV267" s="3"/>
      <c r="AW267" s="3"/>
      <c r="AX267" s="3"/>
      <c r="AY267" s="3"/>
      <c r="AZ267" s="3"/>
    </row>
    <row r="268" spans="34:52">
      <c r="AH268" s="52"/>
      <c r="AI268" s="52"/>
      <c r="AK268" s="186"/>
      <c r="AL268" s="185"/>
      <c r="AM268" s="3"/>
      <c r="AN268" s="14"/>
      <c r="AO268" s="14"/>
      <c r="AQ268" s="14"/>
      <c r="AR268" s="3"/>
      <c r="AS268" s="3"/>
      <c r="AT268" s="3"/>
      <c r="AU268" s="3"/>
      <c r="AV268" s="3"/>
      <c r="AW268" s="3"/>
      <c r="AX268" s="3"/>
      <c r="AY268" s="3"/>
      <c r="AZ268" s="3"/>
    </row>
    <row r="269" spans="34:52">
      <c r="AH269" s="52"/>
      <c r="AI269" s="52"/>
      <c r="AK269" s="186"/>
      <c r="AL269" s="185"/>
      <c r="AM269" s="3"/>
      <c r="AN269" s="14"/>
      <c r="AO269" s="14"/>
      <c r="AQ269" s="14"/>
      <c r="AR269" s="3"/>
      <c r="AS269" s="3"/>
      <c r="AT269" s="3"/>
      <c r="AU269" s="3"/>
      <c r="AV269" s="3"/>
      <c r="AW269" s="3"/>
      <c r="AX269" s="3"/>
      <c r="AY269" s="3"/>
      <c r="AZ269" s="3"/>
    </row>
    <row r="270" spans="34:52">
      <c r="AH270" s="52"/>
      <c r="AI270" s="52"/>
      <c r="AK270" s="186"/>
      <c r="AL270" s="185"/>
      <c r="AM270" s="3"/>
      <c r="AN270" s="14"/>
      <c r="AO270" s="14"/>
      <c r="AQ270" s="14"/>
      <c r="AR270" s="3"/>
      <c r="AS270" s="3"/>
      <c r="AT270" s="3"/>
      <c r="AU270" s="3"/>
      <c r="AV270" s="3"/>
      <c r="AW270" s="3"/>
      <c r="AX270" s="3"/>
      <c r="AY270" s="3"/>
      <c r="AZ270" s="3"/>
    </row>
    <row r="271" spans="34:52">
      <c r="AH271" s="52"/>
      <c r="AI271" s="52"/>
      <c r="AK271" s="186"/>
      <c r="AL271" s="185"/>
      <c r="AM271" s="3"/>
      <c r="AN271" s="14"/>
      <c r="AO271" s="14"/>
      <c r="AQ271" s="14"/>
      <c r="AR271" s="3"/>
      <c r="AS271" s="3"/>
      <c r="AT271" s="3"/>
      <c r="AU271" s="3"/>
      <c r="AV271" s="3"/>
      <c r="AW271" s="3"/>
      <c r="AX271" s="3"/>
      <c r="AY271" s="3"/>
      <c r="AZ271" s="3"/>
    </row>
    <row r="272" spans="34:52">
      <c r="AH272" s="52"/>
      <c r="AI272" s="52"/>
      <c r="AK272" s="186"/>
      <c r="AL272" s="185"/>
      <c r="AM272" s="3"/>
      <c r="AN272" s="14"/>
      <c r="AO272" s="14"/>
      <c r="AQ272" s="14"/>
      <c r="AR272" s="3"/>
      <c r="AS272" s="3"/>
      <c r="AT272" s="3"/>
      <c r="AU272" s="3"/>
      <c r="AV272" s="3"/>
      <c r="AW272" s="3"/>
      <c r="AX272" s="3"/>
      <c r="AY272" s="3"/>
      <c r="AZ272" s="3"/>
    </row>
    <row r="273" spans="34:52">
      <c r="AH273" s="52"/>
      <c r="AI273" s="52"/>
      <c r="AK273" s="186"/>
      <c r="AL273" s="185"/>
      <c r="AM273" s="3"/>
      <c r="AN273" s="14"/>
      <c r="AO273" s="14"/>
      <c r="AQ273" s="14"/>
      <c r="AR273" s="3"/>
      <c r="AS273" s="3"/>
      <c r="AT273" s="3"/>
      <c r="AU273" s="3"/>
      <c r="AV273" s="3"/>
      <c r="AW273" s="3"/>
      <c r="AX273" s="3"/>
      <c r="AY273" s="3"/>
      <c r="AZ273" s="3"/>
    </row>
    <row r="274" spans="34:52">
      <c r="AH274" s="52"/>
      <c r="AI274" s="52"/>
      <c r="AK274" s="186"/>
      <c r="AL274" s="185"/>
      <c r="AM274" s="3"/>
      <c r="AN274" s="14"/>
      <c r="AO274" s="14"/>
      <c r="AQ274" s="14"/>
      <c r="AR274" s="3"/>
      <c r="AS274" s="3"/>
      <c r="AT274" s="3"/>
      <c r="AU274" s="3"/>
      <c r="AV274" s="3"/>
      <c r="AW274" s="3"/>
      <c r="AX274" s="3"/>
      <c r="AY274" s="3"/>
      <c r="AZ274" s="3"/>
    </row>
    <row r="275" spans="34:52">
      <c r="AH275" s="52"/>
      <c r="AI275" s="52"/>
      <c r="AK275" s="186"/>
      <c r="AL275" s="185"/>
      <c r="AM275" s="3"/>
      <c r="AN275" s="14"/>
      <c r="AO275" s="14"/>
      <c r="AQ275" s="14"/>
      <c r="AR275" s="3"/>
      <c r="AS275" s="3"/>
      <c r="AT275" s="3"/>
      <c r="AU275" s="3"/>
      <c r="AV275" s="3"/>
      <c r="AW275" s="3"/>
      <c r="AX275" s="3"/>
      <c r="AY275" s="3"/>
      <c r="AZ275" s="3"/>
    </row>
    <row r="276" spans="34:52">
      <c r="AH276" s="52"/>
      <c r="AI276" s="52"/>
      <c r="AK276" s="186"/>
      <c r="AL276" s="185"/>
      <c r="AM276" s="3"/>
      <c r="AN276" s="14"/>
      <c r="AO276" s="14"/>
      <c r="AQ276" s="14"/>
      <c r="AR276" s="3"/>
      <c r="AS276" s="3"/>
      <c r="AT276" s="3"/>
      <c r="AU276" s="3"/>
      <c r="AV276" s="3"/>
      <c r="AW276" s="3"/>
      <c r="AX276" s="3"/>
      <c r="AY276" s="3"/>
      <c r="AZ276" s="3"/>
    </row>
    <row r="277" spans="34:52">
      <c r="AH277" s="52"/>
      <c r="AI277" s="52"/>
      <c r="AK277" s="186"/>
      <c r="AL277" s="185"/>
      <c r="AM277" s="3"/>
      <c r="AN277" s="14"/>
      <c r="AO277" s="14"/>
      <c r="AQ277" s="14"/>
      <c r="AR277" s="3"/>
      <c r="AS277" s="3"/>
      <c r="AT277" s="3"/>
      <c r="AU277" s="3"/>
      <c r="AV277" s="3"/>
      <c r="AW277" s="3"/>
      <c r="AX277" s="3"/>
      <c r="AY277" s="3"/>
      <c r="AZ277" s="3"/>
    </row>
    <row r="278" spans="34:52">
      <c r="AH278" s="52"/>
      <c r="AI278" s="52"/>
      <c r="AK278" s="186"/>
      <c r="AL278" s="185"/>
      <c r="AM278" s="3"/>
      <c r="AN278" s="14"/>
      <c r="AO278" s="14"/>
      <c r="AQ278" s="14"/>
      <c r="AR278" s="3"/>
      <c r="AS278" s="3"/>
      <c r="AT278" s="3"/>
      <c r="AU278" s="3"/>
      <c r="AV278" s="3"/>
      <c r="AW278" s="3"/>
      <c r="AX278" s="3"/>
      <c r="AY278" s="3"/>
      <c r="AZ278" s="3"/>
    </row>
    <row r="279" spans="34:52">
      <c r="AH279" s="52"/>
      <c r="AI279" s="52"/>
      <c r="AK279" s="186"/>
      <c r="AL279" s="185"/>
      <c r="AM279" s="3"/>
      <c r="AN279" s="14"/>
      <c r="AO279" s="14"/>
      <c r="AQ279" s="14"/>
      <c r="AR279" s="3"/>
      <c r="AS279" s="3"/>
      <c r="AT279" s="3"/>
      <c r="AU279" s="3"/>
      <c r="AV279" s="3"/>
      <c r="AW279" s="3"/>
      <c r="AX279" s="3"/>
      <c r="AY279" s="3"/>
      <c r="AZ279" s="3"/>
    </row>
    <row r="280" spans="34:52">
      <c r="AH280" s="52"/>
      <c r="AI280" s="52"/>
      <c r="AK280" s="186"/>
      <c r="AL280" s="185"/>
      <c r="AM280" s="3"/>
      <c r="AN280" s="14"/>
      <c r="AO280" s="14"/>
      <c r="AQ280" s="14"/>
      <c r="AR280" s="3"/>
      <c r="AS280" s="3"/>
      <c r="AT280" s="3"/>
      <c r="AU280" s="3"/>
      <c r="AV280" s="3"/>
      <c r="AW280" s="3"/>
      <c r="AX280" s="3"/>
      <c r="AY280" s="3"/>
      <c r="AZ280" s="3"/>
    </row>
    <row r="281" spans="34:52">
      <c r="AH281" s="52"/>
      <c r="AI281" s="52"/>
      <c r="AK281" s="186"/>
      <c r="AL281" s="185"/>
      <c r="AM281" s="3"/>
      <c r="AN281" s="14"/>
      <c r="AO281" s="14"/>
      <c r="AQ281" s="14"/>
      <c r="AR281" s="3"/>
      <c r="AS281" s="3"/>
      <c r="AT281" s="3"/>
      <c r="AU281" s="3"/>
      <c r="AV281" s="3"/>
      <c r="AW281" s="3"/>
      <c r="AX281" s="3"/>
      <c r="AY281" s="3"/>
      <c r="AZ281" s="3"/>
    </row>
    <row r="282" spans="34:52">
      <c r="AH282" s="52"/>
      <c r="AI282" s="52"/>
      <c r="AK282" s="186"/>
      <c r="AL282" s="185"/>
      <c r="AM282" s="3"/>
      <c r="AN282" s="14"/>
      <c r="AO282" s="14"/>
      <c r="AQ282" s="14"/>
      <c r="AR282" s="3"/>
      <c r="AS282" s="3"/>
      <c r="AT282" s="3"/>
      <c r="AU282" s="3"/>
      <c r="AV282" s="3"/>
      <c r="AW282" s="3"/>
      <c r="AX282" s="3"/>
      <c r="AY282" s="3"/>
      <c r="AZ282" s="3"/>
    </row>
    <row r="283" spans="34:52">
      <c r="AH283" s="52"/>
      <c r="AI283" s="52"/>
      <c r="AK283" s="186"/>
      <c r="AL283" s="185"/>
      <c r="AM283" s="3"/>
      <c r="AN283" s="14"/>
      <c r="AO283" s="14"/>
      <c r="AQ283" s="14"/>
      <c r="AR283" s="3"/>
      <c r="AS283" s="3"/>
      <c r="AT283" s="3"/>
      <c r="AU283" s="3"/>
      <c r="AV283" s="3"/>
      <c r="AW283" s="3"/>
      <c r="AX283" s="3"/>
      <c r="AY283" s="3"/>
      <c r="AZ283" s="3"/>
    </row>
    <row r="284" spans="34:52">
      <c r="AH284" s="52"/>
      <c r="AI284" s="52"/>
      <c r="AK284" s="186"/>
      <c r="AL284" s="185"/>
      <c r="AM284" s="3"/>
      <c r="AN284" s="14"/>
      <c r="AO284" s="14"/>
      <c r="AQ284" s="14"/>
      <c r="AR284" s="3"/>
      <c r="AS284" s="3"/>
      <c r="AT284" s="3"/>
      <c r="AU284" s="3"/>
      <c r="AV284" s="3"/>
      <c r="AW284" s="3"/>
      <c r="AX284" s="3"/>
      <c r="AY284" s="3"/>
      <c r="AZ284" s="3"/>
    </row>
    <row r="285" spans="34:52">
      <c r="AH285" s="52"/>
      <c r="AI285" s="52"/>
      <c r="AK285" s="186"/>
      <c r="AL285" s="185"/>
      <c r="AM285" s="3"/>
      <c r="AN285" s="14"/>
      <c r="AO285" s="14"/>
      <c r="AQ285" s="14"/>
      <c r="AR285" s="3"/>
      <c r="AS285" s="3"/>
      <c r="AT285" s="3"/>
      <c r="AU285" s="3"/>
      <c r="AV285" s="3"/>
      <c r="AW285" s="3"/>
      <c r="AX285" s="3"/>
      <c r="AY285" s="3"/>
      <c r="AZ285" s="3"/>
    </row>
    <row r="286" spans="34:52">
      <c r="AH286" s="52"/>
      <c r="AI286" s="52"/>
      <c r="AK286" s="186"/>
      <c r="AL286" s="185"/>
      <c r="AM286" s="3"/>
      <c r="AN286" s="14"/>
      <c r="AO286" s="14"/>
      <c r="AQ286" s="14"/>
      <c r="AR286" s="3"/>
      <c r="AS286" s="3"/>
      <c r="AT286" s="3"/>
      <c r="AU286" s="3"/>
      <c r="AV286" s="3"/>
      <c r="AW286" s="3"/>
      <c r="AX286" s="3"/>
      <c r="AY286" s="3"/>
      <c r="AZ286" s="3"/>
    </row>
    <row r="287" spans="34:52">
      <c r="AH287" s="52"/>
      <c r="AI287" s="52"/>
      <c r="AK287" s="186"/>
      <c r="AM287" s="3"/>
      <c r="AN287" s="14"/>
      <c r="AO287" s="14"/>
      <c r="AQ287" s="14"/>
      <c r="AR287" s="3"/>
      <c r="AS287" s="3"/>
      <c r="AT287" s="3"/>
      <c r="AU287" s="3"/>
      <c r="AV287" s="3"/>
      <c r="AW287" s="3"/>
      <c r="AX287" s="3"/>
      <c r="AY287" s="3"/>
      <c r="AZ287" s="3"/>
    </row>
    <row r="288" spans="34:52">
      <c r="AH288" s="52"/>
      <c r="AI288" s="52"/>
      <c r="AK288" s="186"/>
      <c r="AM288" s="3"/>
      <c r="AN288" s="14"/>
      <c r="AO288" s="14"/>
      <c r="AQ288" s="14"/>
      <c r="AR288" s="3"/>
      <c r="AS288" s="3"/>
      <c r="AT288" s="3"/>
      <c r="AU288" s="3"/>
      <c r="AV288" s="3"/>
      <c r="AW288" s="3"/>
      <c r="AX288" s="3"/>
      <c r="AY288" s="3"/>
      <c r="AZ288" s="3"/>
    </row>
    <row r="289" spans="34:52">
      <c r="AH289" s="52"/>
      <c r="AI289" s="52"/>
      <c r="AK289" s="186"/>
      <c r="AM289" s="3"/>
      <c r="AN289" s="14"/>
      <c r="AO289" s="14"/>
      <c r="AQ289" s="14"/>
      <c r="AR289" s="3"/>
      <c r="AS289" s="3"/>
      <c r="AT289" s="3"/>
      <c r="AU289" s="3"/>
      <c r="AV289" s="3"/>
      <c r="AW289" s="3"/>
      <c r="AX289" s="3"/>
      <c r="AY289" s="3"/>
      <c r="AZ289" s="3"/>
    </row>
    <row r="290" spans="34:52">
      <c r="AH290" s="52"/>
      <c r="AI290" s="52"/>
      <c r="AK290" s="186"/>
      <c r="AM290" s="3"/>
      <c r="AN290" s="14"/>
      <c r="AO290" s="14"/>
      <c r="AQ290" s="14"/>
      <c r="AR290" s="3"/>
      <c r="AS290" s="3"/>
      <c r="AT290" s="3"/>
      <c r="AU290" s="3"/>
      <c r="AV290" s="3"/>
      <c r="AW290" s="3"/>
      <c r="AX290" s="3"/>
      <c r="AY290" s="3"/>
      <c r="AZ290" s="3"/>
    </row>
    <row r="291" spans="34:52">
      <c r="AH291" s="52"/>
      <c r="AI291" s="52"/>
      <c r="AM291" s="3"/>
      <c r="AN291" s="14"/>
      <c r="AO291" s="14"/>
      <c r="AQ291" s="14"/>
      <c r="AR291" s="3"/>
      <c r="AS291" s="3"/>
      <c r="AT291" s="3"/>
      <c r="AU291" s="3"/>
      <c r="AV291" s="3"/>
      <c r="AW291" s="3"/>
      <c r="AX291" s="3"/>
      <c r="AY291" s="3"/>
      <c r="AZ291" s="3"/>
    </row>
    <row r="292" spans="34:52">
      <c r="AH292" s="52"/>
      <c r="AI292" s="52"/>
      <c r="AM292" s="3"/>
      <c r="AN292" s="14"/>
      <c r="AO292" s="14"/>
      <c r="AQ292" s="14"/>
      <c r="AR292" s="3"/>
      <c r="AS292" s="3"/>
      <c r="AT292" s="3"/>
      <c r="AU292" s="3"/>
      <c r="AV292" s="3"/>
      <c r="AW292" s="3"/>
      <c r="AX292" s="3"/>
      <c r="AY292" s="3"/>
      <c r="AZ292" s="3"/>
    </row>
    <row r="293" spans="34:52">
      <c r="AH293" s="52"/>
      <c r="AI293" s="52"/>
      <c r="AM293" s="3"/>
      <c r="AN293" s="14"/>
      <c r="AO293" s="14"/>
      <c r="AQ293" s="14"/>
      <c r="AR293" s="3"/>
      <c r="AS293" s="3"/>
      <c r="AT293" s="3"/>
      <c r="AU293" s="3"/>
      <c r="AV293" s="3"/>
      <c r="AW293" s="3"/>
      <c r="AX293" s="3"/>
      <c r="AY293" s="3"/>
      <c r="AZ293" s="3"/>
    </row>
    <row r="294" spans="34:52">
      <c r="AH294" s="52"/>
      <c r="AI294" s="52"/>
      <c r="AM294" s="3"/>
      <c r="AN294" s="14"/>
      <c r="AO294" s="14"/>
      <c r="AQ294" s="14"/>
      <c r="AR294" s="3"/>
      <c r="AS294" s="3"/>
      <c r="AT294" s="3"/>
      <c r="AU294" s="3"/>
      <c r="AV294" s="3"/>
      <c r="AW294" s="3"/>
      <c r="AX294" s="3"/>
      <c r="AY294" s="3"/>
      <c r="AZ294" s="3"/>
    </row>
    <row r="295" spans="34:52">
      <c r="AH295" s="52"/>
      <c r="AI295" s="52"/>
      <c r="AM295" s="3"/>
      <c r="AN295" s="14"/>
      <c r="AO295" s="14"/>
      <c r="AQ295" s="14"/>
      <c r="AR295" s="3"/>
      <c r="AS295" s="3"/>
      <c r="AT295" s="3"/>
      <c r="AU295" s="3"/>
      <c r="AV295" s="3"/>
      <c r="AW295" s="3"/>
      <c r="AX295" s="3"/>
      <c r="AY295" s="3"/>
      <c r="AZ295" s="3"/>
    </row>
    <row r="296" spans="34:52">
      <c r="AH296" s="52"/>
      <c r="AI296" s="52"/>
      <c r="AM296" s="3"/>
      <c r="AN296" s="14"/>
      <c r="AO296" s="14"/>
      <c r="AQ296" s="14"/>
      <c r="AR296" s="3"/>
      <c r="AS296" s="3"/>
      <c r="AT296" s="3"/>
      <c r="AU296" s="3"/>
      <c r="AV296" s="3"/>
      <c r="AW296" s="3"/>
      <c r="AX296" s="3"/>
      <c r="AY296" s="3"/>
      <c r="AZ296" s="3"/>
    </row>
    <row r="297" spans="34:52">
      <c r="AH297" s="52"/>
      <c r="AI297" s="52"/>
      <c r="AM297" s="3"/>
      <c r="AN297" s="14"/>
      <c r="AO297" s="14"/>
      <c r="AQ297" s="14"/>
      <c r="AR297" s="3"/>
      <c r="AS297" s="3"/>
      <c r="AT297" s="3"/>
      <c r="AU297" s="3"/>
      <c r="AV297" s="3"/>
      <c r="AW297" s="3"/>
      <c r="AX297" s="3"/>
      <c r="AY297" s="3"/>
      <c r="AZ297" s="3"/>
    </row>
    <row r="298" spans="34:52">
      <c r="AH298" s="52"/>
      <c r="AI298" s="52"/>
      <c r="AM298" s="3"/>
      <c r="AN298" s="14"/>
      <c r="AO298" s="14"/>
      <c r="AQ298" s="14"/>
      <c r="AR298" s="3"/>
      <c r="AS298" s="3"/>
      <c r="AT298" s="3"/>
      <c r="AU298" s="3"/>
      <c r="AV298" s="3"/>
      <c r="AW298" s="3"/>
      <c r="AX298" s="3"/>
      <c r="AY298" s="3"/>
      <c r="AZ298" s="3"/>
    </row>
    <row r="299" spans="34:52">
      <c r="AH299" s="52"/>
      <c r="AI299" s="52"/>
      <c r="AM299" s="3"/>
      <c r="AN299" s="14"/>
      <c r="AO299" s="14"/>
      <c r="AQ299" s="14"/>
      <c r="AR299" s="3"/>
      <c r="AS299" s="3"/>
      <c r="AT299" s="3"/>
      <c r="AU299" s="3"/>
      <c r="AV299" s="3"/>
      <c r="AW299" s="3"/>
      <c r="AX299" s="3"/>
      <c r="AY299" s="3"/>
      <c r="AZ299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B171951-CC13-4A6E-A573-98C6FB3222C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556EE0E-49BC-48E0-B130-55DD3710A49A}"/>
</file>

<file path=customXml/itemProps3.xml><?xml version="1.0" encoding="utf-8"?>
<ds:datastoreItem xmlns:ds="http://schemas.openxmlformats.org/officeDocument/2006/customXml" ds:itemID="{024ACA36-838F-4840-B8AA-18BED4266C29}">
  <ds:schemaRefs>
    <ds:schemaRef ds:uri="8bae7a49-658a-4f4f-955c-b11fe1869e53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f5ceb456-b444-4e4d-8de2-1136182d00f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33</vt:i4>
      </vt:variant>
      <vt:variant>
        <vt:lpstr>Navngitte områder</vt:lpstr>
      </vt:variant>
      <vt:variant>
        <vt:i4>2</vt:i4>
      </vt:variant>
    </vt:vector>
  </HeadingPairs>
  <TitlesOfParts>
    <vt:vector size="35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Klasse</vt:lpstr>
      <vt:lpstr>K</vt:lpstr>
      <vt:lpstr>Kjøtt%</vt:lpstr>
      <vt:lpstr>KJ</vt:lpstr>
      <vt:lpstr>Vektgrupper</vt:lpstr>
      <vt:lpstr>RNR</vt:lpstr>
      <vt:lpstr>V</vt:lpstr>
      <vt:lpstr>Variant</vt:lpstr>
      <vt:lpstr>Va</vt:lpstr>
      <vt:lpstr>Fylker</vt:lpstr>
      <vt:lpstr>F</vt:lpstr>
      <vt:lpstr>Ark2</vt:lpstr>
      <vt:lpstr>Kommune_nummer</vt:lpstr>
      <vt:lpstr>Variant per måned</vt:lpstr>
      <vt:lpstr>VPM graf</vt:lpstr>
      <vt:lpstr>Ark1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2014-01-18T21:12:23Z</cp:lastPrinted>
  <dcterms:created xsi:type="dcterms:W3CDTF">1998-09-02T15:52:34Z</dcterms:created>
  <dcterms:modified xsi:type="dcterms:W3CDTF">2025-01-10T21:20:16Z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